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wnloads\"/>
    </mc:Choice>
  </mc:AlternateContent>
  <bookViews>
    <workbookView xWindow="0" yWindow="0" windowWidth="21600" windowHeight="9645" tabRatio="926" activeTab="2"/>
  </bookViews>
  <sheets>
    <sheet name="INDICE" sheetId="1" r:id="rId1"/>
    <sheet name="1" sheetId="348" r:id="rId2"/>
    <sheet name="2 " sheetId="349" r:id="rId3"/>
    <sheet name="3" sheetId="350" r:id="rId4"/>
    <sheet name="4" sheetId="293" r:id="rId5"/>
    <sheet name="5" sheetId="294" r:id="rId6"/>
    <sheet name="6" sheetId="295" r:id="rId7"/>
    <sheet name="7" sheetId="296" r:id="rId8"/>
    <sheet name="8" sheetId="297" r:id="rId9"/>
    <sheet name="9" sheetId="298" r:id="rId10"/>
    <sheet name="10" sheetId="291" r:id="rId11"/>
    <sheet name="11" sheetId="292" r:id="rId12"/>
    <sheet name="12" sheetId="347" r:id="rId13"/>
    <sheet name="13" sheetId="300" r:id="rId14"/>
    <sheet name="14" sheetId="301" r:id="rId15"/>
    <sheet name="15" sheetId="351" r:id="rId16"/>
    <sheet name="16" sheetId="352" r:id="rId17"/>
    <sheet name="17" sheetId="328" r:id="rId18"/>
    <sheet name="18" sheetId="327" r:id="rId19"/>
    <sheet name="19" sheetId="329" r:id="rId20"/>
    <sheet name="20" sheetId="330" r:id="rId21"/>
    <sheet name="21" sheetId="317" r:id="rId22"/>
    <sheet name="22" sheetId="332" r:id="rId23"/>
    <sheet name="23" sheetId="333" r:id="rId24"/>
    <sheet name="24" sheetId="334" r:id="rId25"/>
    <sheet name="25" sheetId="335" r:id="rId26"/>
    <sheet name="26" sheetId="336" r:id="rId27"/>
    <sheet name="27" sheetId="344" r:id="rId28"/>
    <sheet name="28" sheetId="341" r:id="rId29"/>
    <sheet name="29" sheetId="338" r:id="rId30"/>
    <sheet name="30" sheetId="342" r:id="rId31"/>
    <sheet name="31" sheetId="306" r:id="rId32"/>
    <sheet name="32" sheetId="343" r:id="rId33"/>
    <sheet name="33" sheetId="339" r:id="rId34"/>
    <sheet name="ABREVIATURAS" sheetId="42" r:id="rId35"/>
  </sheets>
  <calcPr calcId="162913"/>
</workbook>
</file>

<file path=xl/calcChain.xml><?xml version="1.0" encoding="utf-8"?>
<calcChain xmlns="http://schemas.openxmlformats.org/spreadsheetml/2006/main">
  <c r="I61" i="329" l="1"/>
  <c r="K32" i="329"/>
  <c r="K33" i="329"/>
  <c r="K34" i="329"/>
  <c r="K35" i="329"/>
  <c r="K36" i="329"/>
  <c r="K37" i="329"/>
  <c r="K38" i="329"/>
  <c r="K39" i="329"/>
  <c r="K40" i="329"/>
  <c r="K41" i="329"/>
  <c r="J61" i="329"/>
  <c r="J33" i="329"/>
  <c r="J34" i="329"/>
  <c r="J35" i="329"/>
  <c r="J36" i="329"/>
  <c r="J37" i="329"/>
  <c r="J38" i="329"/>
  <c r="J39" i="329"/>
  <c r="J40" i="329"/>
  <c r="J41" i="329"/>
  <c r="J42" i="329"/>
  <c r="J43" i="329"/>
  <c r="J44" i="329"/>
  <c r="J45" i="329"/>
  <c r="J46" i="329"/>
  <c r="J47" i="329"/>
  <c r="J48" i="329"/>
  <c r="J49" i="329"/>
  <c r="J50" i="329"/>
  <c r="J51" i="329"/>
  <c r="J52" i="329"/>
  <c r="J53" i="329"/>
  <c r="J54" i="329"/>
  <c r="J55" i="329"/>
  <c r="J56" i="329"/>
  <c r="J57" i="329"/>
  <c r="J58" i="329"/>
  <c r="J59" i="329"/>
  <c r="J60" i="329"/>
  <c r="J32" i="329"/>
  <c r="J31" i="329"/>
  <c r="K78" i="334" l="1"/>
  <c r="J78" i="334"/>
  <c r="K74" i="334"/>
  <c r="J74" i="334"/>
  <c r="J7" i="334"/>
  <c r="N7" i="317" l="1"/>
  <c r="E22" i="332"/>
  <c r="B61" i="342"/>
  <c r="I50" i="342"/>
  <c r="I51" i="342"/>
  <c r="H61" i="342"/>
  <c r="B54" i="306"/>
  <c r="B62" i="306" s="1"/>
  <c r="B37" i="306"/>
  <c r="B5" i="306"/>
  <c r="D50" i="344"/>
  <c r="E46" i="344"/>
  <c r="C50" i="344"/>
  <c r="D30" i="336"/>
  <c r="I50" i="348"/>
  <c r="G50" i="348"/>
  <c r="F50" i="348"/>
  <c r="E50" i="348"/>
  <c r="C8" i="339" l="1"/>
  <c r="C12" i="339"/>
  <c r="C16" i="339"/>
  <c r="C20" i="339"/>
  <c r="C24" i="339"/>
  <c r="C28" i="339"/>
  <c r="C32" i="339"/>
  <c r="C36" i="339"/>
  <c r="C40" i="339"/>
  <c r="C7" i="339"/>
  <c r="B45" i="339"/>
  <c r="C9" i="339" s="1"/>
  <c r="C43" i="339" l="1"/>
  <c r="C39" i="339"/>
  <c r="C35" i="339"/>
  <c r="C31" i="339"/>
  <c r="C27" i="339"/>
  <c r="C23" i="339"/>
  <c r="C19" i="339"/>
  <c r="C15" i="339"/>
  <c r="C11" i="339"/>
  <c r="C44" i="339"/>
  <c r="C42" i="339"/>
  <c r="C38" i="339"/>
  <c r="C34" i="339"/>
  <c r="C30" i="339"/>
  <c r="C26" i="339"/>
  <c r="C22" i="339"/>
  <c r="C18" i="339"/>
  <c r="C14" i="339"/>
  <c r="C10" i="339"/>
  <c r="C41" i="339"/>
  <c r="C37" i="339"/>
  <c r="C33" i="339"/>
  <c r="C29" i="339"/>
  <c r="C25" i="339"/>
  <c r="C45" i="339" s="1"/>
  <c r="C21" i="339"/>
  <c r="C17" i="339"/>
  <c r="C13" i="339"/>
  <c r="B83" i="306"/>
  <c r="B86" i="306" s="1"/>
  <c r="B88" i="306" s="1"/>
  <c r="B91" i="306" s="1"/>
  <c r="B94" i="306" s="1"/>
  <c r="B80" i="306"/>
  <c r="I57" i="342"/>
  <c r="I52" i="342"/>
  <c r="I53" i="342"/>
  <c r="I54" i="342"/>
  <c r="I55" i="342"/>
  <c r="I56" i="342"/>
  <c r="I58" i="342"/>
  <c r="I59" i="342"/>
  <c r="I60" i="342"/>
  <c r="I49" i="342"/>
  <c r="I29" i="342"/>
  <c r="I30" i="342"/>
  <c r="I32" i="342"/>
  <c r="I33" i="342"/>
  <c r="I35" i="342"/>
  <c r="I36" i="342"/>
  <c r="I37" i="342"/>
  <c r="I38" i="342"/>
  <c r="I39" i="342"/>
  <c r="I28" i="342"/>
  <c r="B40" i="342"/>
  <c r="I13" i="342"/>
  <c r="B19" i="342"/>
  <c r="I29" i="338"/>
  <c r="I27" i="338"/>
  <c r="I38" i="338"/>
  <c r="I17" i="338"/>
  <c r="I9" i="338"/>
  <c r="I10" i="338"/>
  <c r="I11" i="338"/>
  <c r="I12" i="338"/>
  <c r="I13" i="338"/>
  <c r="I14" i="338"/>
  <c r="I15" i="338"/>
  <c r="I16" i="338"/>
  <c r="I8" i="338"/>
  <c r="I6" i="338"/>
  <c r="O78" i="341"/>
  <c r="O76" i="341"/>
  <c r="O75" i="341"/>
  <c r="O73" i="341"/>
  <c r="O72" i="341"/>
  <c r="O70" i="341"/>
  <c r="O68" i="341"/>
  <c r="O67" i="341"/>
  <c r="O65" i="341"/>
  <c r="O64" i="341"/>
  <c r="O61" i="341"/>
  <c r="O62" i="341"/>
  <c r="N63" i="341"/>
  <c r="N66" i="341" s="1"/>
  <c r="N69" i="341" s="1"/>
  <c r="N71" i="341" s="1"/>
  <c r="N74" i="341" s="1"/>
  <c r="N77" i="341" s="1"/>
  <c r="N79" i="341" s="1"/>
  <c r="O50" i="341"/>
  <c r="O49" i="341"/>
  <c r="O40" i="341"/>
  <c r="O41" i="341"/>
  <c r="O42" i="341"/>
  <c r="O43" i="341"/>
  <c r="O44" i="341"/>
  <c r="O45" i="341"/>
  <c r="O35" i="341"/>
  <c r="O39" i="341"/>
  <c r="O46" i="341" s="1"/>
  <c r="O26" i="341"/>
  <c r="O23" i="341"/>
  <c r="N46" i="341"/>
  <c r="N48" i="341" s="1"/>
  <c r="N36" i="341"/>
  <c r="O34" i="341"/>
  <c r="O27" i="341"/>
  <c r="O28" i="341"/>
  <c r="O29" i="341"/>
  <c r="O30" i="341"/>
  <c r="O31" i="341"/>
  <c r="O32" i="341"/>
  <c r="O33" i="341"/>
  <c r="O24" i="341"/>
  <c r="O21" i="341"/>
  <c r="O10" i="341"/>
  <c r="O11" i="341"/>
  <c r="O12" i="341"/>
  <c r="O13" i="341"/>
  <c r="O14" i="341"/>
  <c r="O15" i="341"/>
  <c r="O16" i="341"/>
  <c r="O17" i="341"/>
  <c r="O18" i="341"/>
  <c r="O19" i="341"/>
  <c r="O20" i="341"/>
  <c r="O9" i="341"/>
  <c r="O22" i="341" s="1"/>
  <c r="N22" i="341"/>
  <c r="E49" i="344"/>
  <c r="E48" i="344"/>
  <c r="C30" i="336"/>
  <c r="D38" i="336"/>
  <c r="C38" i="336"/>
  <c r="J6" i="334"/>
  <c r="AM8" i="333"/>
  <c r="C35" i="333"/>
  <c r="C59" i="333"/>
  <c r="AM89" i="332"/>
  <c r="AM90" i="332"/>
  <c r="AM91" i="332"/>
  <c r="AM92" i="332"/>
  <c r="AM93" i="332"/>
  <c r="AM94" i="332"/>
  <c r="AM95" i="332"/>
  <c r="AM96" i="332"/>
  <c r="AM97" i="332"/>
  <c r="AM98" i="332"/>
  <c r="AM88" i="332"/>
  <c r="AM86" i="332"/>
  <c r="AM85" i="332"/>
  <c r="C35" i="332"/>
  <c r="AM36" i="332"/>
  <c r="AM37" i="332"/>
  <c r="AM38" i="332"/>
  <c r="AM39" i="332"/>
  <c r="AM40" i="332"/>
  <c r="AM41" i="332"/>
  <c r="AM42" i="332"/>
  <c r="AM43" i="332"/>
  <c r="AM44" i="332"/>
  <c r="AM45" i="332"/>
  <c r="AM46" i="332"/>
  <c r="AM47" i="332"/>
  <c r="AM48" i="332"/>
  <c r="AM49" i="332"/>
  <c r="AM50" i="332"/>
  <c r="AM51" i="332"/>
  <c r="AM52" i="332"/>
  <c r="AM53" i="332"/>
  <c r="AM54" i="332"/>
  <c r="AM55" i="332"/>
  <c r="AM56" i="332"/>
  <c r="AM57" i="332"/>
  <c r="AM62" i="332"/>
  <c r="AM60" i="332"/>
  <c r="AM32" i="332"/>
  <c r="AM24" i="332"/>
  <c r="AM25" i="332"/>
  <c r="AM26" i="332"/>
  <c r="AM27" i="332"/>
  <c r="AM28" i="332"/>
  <c r="AM29" i="332"/>
  <c r="AM30" i="332"/>
  <c r="AM31" i="332"/>
  <c r="AM33" i="332"/>
  <c r="AM34" i="332"/>
  <c r="AM23" i="332"/>
  <c r="AM21" i="332"/>
  <c r="AM10" i="332"/>
  <c r="AM11" i="332"/>
  <c r="AM12" i="332"/>
  <c r="AM13" i="332"/>
  <c r="AM14" i="332"/>
  <c r="AM15" i="332"/>
  <c r="AM16" i="332"/>
  <c r="AM17" i="332"/>
  <c r="AM18" i="332"/>
  <c r="AM19" i="332"/>
  <c r="AM20" i="332"/>
  <c r="AM9" i="332"/>
  <c r="K11" i="330"/>
  <c r="C61" i="330"/>
  <c r="C61" i="329"/>
  <c r="D61" i="327"/>
  <c r="C61" i="327"/>
  <c r="D41" i="327"/>
  <c r="C41" i="327"/>
  <c r="D25" i="328"/>
  <c r="C25" i="328"/>
  <c r="M15" i="301"/>
  <c r="C14" i="301"/>
  <c r="G14" i="301"/>
  <c r="K14" i="301"/>
  <c r="C12" i="301"/>
  <c r="G12" i="301"/>
  <c r="K12" i="301"/>
  <c r="D10" i="301"/>
  <c r="H10" i="301"/>
  <c r="B10" i="301"/>
  <c r="B15" i="301"/>
  <c r="B14" i="301" s="1"/>
  <c r="C15" i="301"/>
  <c r="C8" i="301" s="1"/>
  <c r="D15" i="301"/>
  <c r="D14" i="301" s="1"/>
  <c r="E15" i="301"/>
  <c r="E10" i="301" s="1"/>
  <c r="F15" i="301"/>
  <c r="F10" i="301" s="1"/>
  <c r="G15" i="301"/>
  <c r="G8" i="301" s="1"/>
  <c r="H15" i="301"/>
  <c r="H14" i="301" s="1"/>
  <c r="I15" i="301"/>
  <c r="I8" i="301" s="1"/>
  <c r="J15" i="301"/>
  <c r="J8" i="301" s="1"/>
  <c r="K15" i="301"/>
  <c r="K8" i="301" s="1"/>
  <c r="L15" i="301"/>
  <c r="L8" i="301" s="1"/>
  <c r="M30" i="300"/>
  <c r="M26" i="300"/>
  <c r="M34" i="300"/>
  <c r="M36" i="300"/>
  <c r="B64" i="300"/>
  <c r="M9" i="300"/>
  <c r="C13" i="300"/>
  <c r="C10" i="300" s="1"/>
  <c r="D13" i="300"/>
  <c r="D10" i="300" s="1"/>
  <c r="E13" i="300"/>
  <c r="E12" i="300" s="1"/>
  <c r="F13" i="300"/>
  <c r="F10" i="300" s="1"/>
  <c r="G13" i="300"/>
  <c r="G10" i="300" s="1"/>
  <c r="H13" i="300"/>
  <c r="H10" i="300" s="1"/>
  <c r="I13" i="300"/>
  <c r="I12" i="300" s="1"/>
  <c r="J13" i="300"/>
  <c r="J10" i="300" s="1"/>
  <c r="K13" i="300"/>
  <c r="K10" i="300" s="1"/>
  <c r="L13" i="300"/>
  <c r="L10" i="300" s="1"/>
  <c r="B13" i="300"/>
  <c r="B12" i="300" s="1"/>
  <c r="B31" i="300" l="1"/>
  <c r="B69" i="300"/>
  <c r="K10" i="301"/>
  <c r="K16" i="301" s="1"/>
  <c r="G10" i="301"/>
  <c r="G16" i="301" s="1"/>
  <c r="C10" i="301"/>
  <c r="C16" i="301" s="1"/>
  <c r="J12" i="301"/>
  <c r="F12" i="301"/>
  <c r="L10" i="301"/>
  <c r="M10" i="301" s="1"/>
  <c r="J14" i="301"/>
  <c r="F14" i="301"/>
  <c r="J10" i="301"/>
  <c r="J16" i="301" s="1"/>
  <c r="B12" i="301"/>
  <c r="I12" i="301"/>
  <c r="E12" i="301"/>
  <c r="I14" i="301"/>
  <c r="E14" i="301"/>
  <c r="N53" i="341"/>
  <c r="M13" i="300"/>
  <c r="I10" i="301"/>
  <c r="I16" i="301" s="1"/>
  <c r="L12" i="301"/>
  <c r="H12" i="301"/>
  <c r="D12" i="301"/>
  <c r="L14" i="301"/>
  <c r="L16" i="301" s="1"/>
  <c r="H8" i="301"/>
  <c r="H16" i="301" s="1"/>
  <c r="D8" i="301"/>
  <c r="D16" i="301" s="1"/>
  <c r="F8" i="301"/>
  <c r="B8" i="301"/>
  <c r="B16" i="301" s="1"/>
  <c r="E8" i="301"/>
  <c r="E16" i="301" s="1"/>
  <c r="B27" i="300"/>
  <c r="B51" i="300"/>
  <c r="B29" i="300"/>
  <c r="B43" i="300"/>
  <c r="B35" i="300"/>
  <c r="B63" i="300"/>
  <c r="B57" i="300"/>
  <c r="B49" i="300"/>
  <c r="B41" i="300"/>
  <c r="B33" i="300"/>
  <c r="B61" i="300"/>
  <c r="B53" i="300"/>
  <c r="B45" i="300"/>
  <c r="B37" i="300"/>
  <c r="B59" i="300"/>
  <c r="B55" i="300"/>
  <c r="B47" i="300"/>
  <c r="B39" i="300"/>
  <c r="J8" i="300"/>
  <c r="F12" i="300"/>
  <c r="K12" i="300"/>
  <c r="J12" i="300"/>
  <c r="D8" i="300"/>
  <c r="H8" i="300"/>
  <c r="C8" i="300"/>
  <c r="D12" i="300"/>
  <c r="L8" i="300"/>
  <c r="G8" i="300"/>
  <c r="H12" i="300"/>
  <c r="C12" i="300"/>
  <c r="K8" i="300"/>
  <c r="F8" i="300"/>
  <c r="L12" i="300"/>
  <c r="G12" i="300"/>
  <c r="B10" i="300"/>
  <c r="I10" i="300"/>
  <c r="E10" i="300"/>
  <c r="B8" i="300"/>
  <c r="I8" i="300"/>
  <c r="E8" i="300"/>
  <c r="M8" i="300" l="1"/>
  <c r="F16" i="301"/>
  <c r="M7" i="300"/>
  <c r="M33" i="347"/>
  <c r="K34" i="347"/>
  <c r="J75" i="347"/>
  <c r="J74" i="347" s="1"/>
  <c r="K75" i="347"/>
  <c r="K74" i="347" s="1"/>
  <c r="I75" i="347"/>
  <c r="I74" i="347" s="1"/>
  <c r="H75" i="347"/>
  <c r="C75" i="347"/>
  <c r="D75" i="347"/>
  <c r="E75" i="347"/>
  <c r="F75" i="347"/>
  <c r="G75" i="347"/>
  <c r="J34" i="347" l="1"/>
  <c r="K36" i="347"/>
  <c r="K38" i="347"/>
  <c r="K40" i="347"/>
  <c r="K42" i="347"/>
  <c r="K44" i="347"/>
  <c r="K46" i="347"/>
  <c r="K48" i="347"/>
  <c r="K50" i="347"/>
  <c r="K52" i="347"/>
  <c r="K54" i="347"/>
  <c r="K56" i="347"/>
  <c r="K58" i="347"/>
  <c r="K60" i="347"/>
  <c r="K62" i="347"/>
  <c r="K64" i="347"/>
  <c r="K66" i="347"/>
  <c r="K68" i="347"/>
  <c r="K70" i="347"/>
  <c r="K72" i="347"/>
  <c r="I34" i="347"/>
  <c r="J36" i="347"/>
  <c r="J38" i="347"/>
  <c r="J40" i="347"/>
  <c r="J42" i="347"/>
  <c r="J44" i="347"/>
  <c r="J46" i="347"/>
  <c r="J48" i="347"/>
  <c r="J50" i="347"/>
  <c r="J52" i="347"/>
  <c r="J54" i="347"/>
  <c r="J56" i="347"/>
  <c r="J58" i="347"/>
  <c r="J60" i="347"/>
  <c r="J62" i="347"/>
  <c r="J64" i="347"/>
  <c r="J66" i="347"/>
  <c r="J68" i="347"/>
  <c r="J70" i="347"/>
  <c r="J72" i="347"/>
  <c r="I36" i="347"/>
  <c r="I38" i="347"/>
  <c r="I40" i="347"/>
  <c r="I42" i="347"/>
  <c r="I44" i="347"/>
  <c r="I46" i="347"/>
  <c r="I48" i="347"/>
  <c r="I50" i="347"/>
  <c r="I52" i="347"/>
  <c r="I54" i="347"/>
  <c r="I56" i="347"/>
  <c r="I58" i="347"/>
  <c r="I60" i="347"/>
  <c r="I62" i="347"/>
  <c r="I64" i="347"/>
  <c r="I66" i="347"/>
  <c r="I68" i="347"/>
  <c r="I70" i="347"/>
  <c r="I72" i="347"/>
  <c r="C80" i="347"/>
  <c r="D80" i="347"/>
  <c r="E80" i="347"/>
  <c r="F80" i="347"/>
  <c r="G80" i="347"/>
  <c r="B80" i="347"/>
  <c r="L73" i="347" l="1"/>
  <c r="L71" i="347"/>
  <c r="L67" i="347"/>
  <c r="L65" i="347"/>
  <c r="L63" i="347"/>
  <c r="L59" i="347"/>
  <c r="L57" i="347"/>
  <c r="L55" i="347"/>
  <c r="L51" i="347"/>
  <c r="L49" i="347"/>
  <c r="L47" i="347"/>
  <c r="L45" i="347"/>
  <c r="L43" i="347"/>
  <c r="L41" i="347"/>
  <c r="L39" i="347"/>
  <c r="L35" i="347"/>
  <c r="I76" i="347"/>
  <c r="J76" i="347"/>
  <c r="K76" i="347"/>
  <c r="M35" i="347"/>
  <c r="M39" i="347"/>
  <c r="M45" i="347"/>
  <c r="M47" i="347"/>
  <c r="M57" i="347"/>
  <c r="M59" i="347"/>
  <c r="M63" i="347"/>
  <c r="M65" i="347"/>
  <c r="M71" i="347"/>
  <c r="L44" i="347" l="1"/>
  <c r="M44" i="347" s="1"/>
  <c r="M73" i="347"/>
  <c r="L75" i="347"/>
  <c r="L64" i="347" s="1"/>
  <c r="M64" i="347" s="1"/>
  <c r="L56" i="347"/>
  <c r="M56" i="347" s="1"/>
  <c r="L66" i="347"/>
  <c r="M66" i="347" s="1"/>
  <c r="L58" i="347"/>
  <c r="M58" i="347" s="1"/>
  <c r="M67" i="347"/>
  <c r="M49" i="347"/>
  <c r="L50" i="347"/>
  <c r="M50" i="347" s="1"/>
  <c r="L60" i="347"/>
  <c r="M60" i="347" s="1"/>
  <c r="L72" i="347"/>
  <c r="M72" i="347" s="1"/>
  <c r="L7" i="347"/>
  <c r="M7" i="347" s="1"/>
  <c r="K19" i="347"/>
  <c r="K21" i="347" s="1"/>
  <c r="B22" i="347"/>
  <c r="C22" i="347"/>
  <c r="D22" i="347"/>
  <c r="C21" i="347"/>
  <c r="D21" i="347"/>
  <c r="I21" i="347"/>
  <c r="I8" i="347" s="1"/>
  <c r="J21" i="347"/>
  <c r="J8" i="347" s="1"/>
  <c r="B56" i="298"/>
  <c r="L42" i="347" l="1"/>
  <c r="L48" i="347"/>
  <c r="M48" i="347" s="1"/>
  <c r="L46" i="347"/>
  <c r="M46" i="347" s="1"/>
  <c r="L74" i="347"/>
  <c r="M74" i="347" s="1"/>
  <c r="L68" i="347"/>
  <c r="M68" i="347" s="1"/>
  <c r="L40" i="347"/>
  <c r="M40" i="347" s="1"/>
  <c r="L36" i="347"/>
  <c r="M36" i="347" s="1"/>
  <c r="L34" i="347"/>
  <c r="L54" i="347"/>
  <c r="L62" i="347"/>
  <c r="L38" i="347"/>
  <c r="L70" i="347"/>
  <c r="L52" i="347"/>
  <c r="K8" i="347"/>
  <c r="K10" i="347"/>
  <c r="J18" i="347"/>
  <c r="J14" i="347"/>
  <c r="L19" i="347"/>
  <c r="K20" i="347"/>
  <c r="J16" i="347"/>
  <c r="I14" i="347"/>
  <c r="I18" i="347"/>
  <c r="I16" i="347"/>
  <c r="K18" i="347"/>
  <c r="K16" i="347"/>
  <c r="K14" i="347"/>
  <c r="J12" i="347"/>
  <c r="J10" i="347"/>
  <c r="I12" i="347"/>
  <c r="K12" i="347"/>
  <c r="I10" i="347"/>
  <c r="T69" i="291"/>
  <c r="S63" i="291"/>
  <c r="T74" i="291"/>
  <c r="D46" i="295"/>
  <c r="D11" i="292" s="1"/>
  <c r="E46" i="295"/>
  <c r="E56" i="295" s="1"/>
  <c r="F46" i="295"/>
  <c r="F56" i="295" s="1"/>
  <c r="G46" i="295"/>
  <c r="D37" i="295"/>
  <c r="E37" i="295"/>
  <c r="F37" i="295"/>
  <c r="D28" i="295"/>
  <c r="D27" i="295" s="1"/>
  <c r="E28" i="295"/>
  <c r="F28" i="295"/>
  <c r="G28" i="295"/>
  <c r="E27" i="295"/>
  <c r="F27" i="295"/>
  <c r="D17" i="295"/>
  <c r="E17" i="295"/>
  <c r="F17" i="295"/>
  <c r="G17" i="295"/>
  <c r="D9" i="295"/>
  <c r="E9" i="295"/>
  <c r="F9" i="295"/>
  <c r="F8" i="295" s="1"/>
  <c r="F20" i="292" s="1"/>
  <c r="C45" i="294"/>
  <c r="C55" i="294" s="1"/>
  <c r="C103" i="294" s="1"/>
  <c r="D45" i="294"/>
  <c r="D55" i="294" s="1"/>
  <c r="E45" i="294"/>
  <c r="F45" i="294"/>
  <c r="F55" i="294" s="1"/>
  <c r="F103" i="294" s="1"/>
  <c r="G45" i="294"/>
  <c r="G55" i="294" s="1"/>
  <c r="H45" i="294"/>
  <c r="H55" i="294" s="1"/>
  <c r="I45" i="294"/>
  <c r="J45" i="294"/>
  <c r="T65" i="291" s="1"/>
  <c r="K45" i="294"/>
  <c r="K55" i="294" s="1"/>
  <c r="L45" i="294"/>
  <c r="M45" i="294"/>
  <c r="N45" i="294"/>
  <c r="C36" i="294"/>
  <c r="D36" i="294"/>
  <c r="E36" i="294"/>
  <c r="F36" i="294"/>
  <c r="G36" i="294"/>
  <c r="H36" i="294"/>
  <c r="I36" i="294"/>
  <c r="J36" i="294"/>
  <c r="K36" i="294"/>
  <c r="L36" i="294"/>
  <c r="C27" i="294"/>
  <c r="D27" i="294"/>
  <c r="E27" i="294"/>
  <c r="E26" i="294" s="1"/>
  <c r="E55" i="294" s="1"/>
  <c r="E103" i="294" s="1"/>
  <c r="F27" i="294"/>
  <c r="G27" i="294"/>
  <c r="H27" i="294"/>
  <c r="I27" i="294"/>
  <c r="I26" i="294" s="1"/>
  <c r="J27" i="294"/>
  <c r="K27" i="294"/>
  <c r="B27" i="294"/>
  <c r="C26" i="294"/>
  <c r="S69" i="291" s="1"/>
  <c r="D26" i="294"/>
  <c r="F26" i="294"/>
  <c r="G26" i="294"/>
  <c r="H26" i="294"/>
  <c r="J26" i="294"/>
  <c r="T70" i="291" s="1"/>
  <c r="K26" i="294"/>
  <c r="C16" i="294"/>
  <c r="D16" i="294"/>
  <c r="E16" i="294"/>
  <c r="F16" i="294"/>
  <c r="G16" i="294"/>
  <c r="G7" i="294" s="1"/>
  <c r="F74" i="291" s="1"/>
  <c r="H16" i="294"/>
  <c r="I16" i="294"/>
  <c r="J16" i="294"/>
  <c r="K16" i="294"/>
  <c r="L16" i="294"/>
  <c r="M16" i="294"/>
  <c r="C8" i="294"/>
  <c r="S62" i="291" s="1"/>
  <c r="D8" i="294"/>
  <c r="D7" i="294" s="1"/>
  <c r="C74" i="291" s="1"/>
  <c r="E8" i="294"/>
  <c r="F8" i="294"/>
  <c r="F7" i="294" s="1"/>
  <c r="E74" i="291" s="1"/>
  <c r="G8" i="294"/>
  <c r="H8" i="294"/>
  <c r="H7" i="294" s="1"/>
  <c r="G74" i="291" s="1"/>
  <c r="I8" i="294"/>
  <c r="J8" i="294"/>
  <c r="J7" i="294" s="1"/>
  <c r="B16" i="294"/>
  <c r="C7" i="294"/>
  <c r="S74" i="291" s="1"/>
  <c r="E7" i="294"/>
  <c r="D74" i="291" s="1"/>
  <c r="B8" i="294"/>
  <c r="B36" i="294"/>
  <c r="B45" i="294"/>
  <c r="M36" i="294"/>
  <c r="N36" i="294"/>
  <c r="O36" i="294"/>
  <c r="P36" i="294"/>
  <c r="Q36" i="294"/>
  <c r="R36" i="294"/>
  <c r="S36" i="294"/>
  <c r="T36" i="294"/>
  <c r="U36" i="294"/>
  <c r="V36" i="294"/>
  <c r="W36" i="294"/>
  <c r="X36" i="294"/>
  <c r="B8" i="293"/>
  <c r="H103" i="294" l="1"/>
  <c r="D103" i="294"/>
  <c r="I55" i="294"/>
  <c r="I103" i="294" s="1"/>
  <c r="G103" i="294"/>
  <c r="D16" i="292"/>
  <c r="H62" i="291"/>
  <c r="B26" i="294"/>
  <c r="E8" i="295"/>
  <c r="E20" i="292" s="1"/>
  <c r="E8" i="292"/>
  <c r="T62" i="291"/>
  <c r="S65" i="291"/>
  <c r="L76" i="347"/>
  <c r="M34" i="347"/>
  <c r="S70" i="291"/>
  <c r="I7" i="294"/>
  <c r="H74" i="291" s="1"/>
  <c r="D8" i="295"/>
  <c r="D20" i="292" s="1"/>
  <c r="D9" i="292"/>
  <c r="D8" i="292"/>
  <c r="T63" i="291"/>
  <c r="J55" i="294"/>
  <c r="J103" i="294" s="1"/>
  <c r="D56" i="295"/>
  <c r="K22" i="347"/>
  <c r="J22" i="347"/>
  <c r="I22" i="347"/>
  <c r="B55" i="294"/>
  <c r="IV50" i="348"/>
  <c r="IU50" i="348"/>
  <c r="IT50" i="348"/>
  <c r="IS50" i="348"/>
  <c r="IR50" i="348"/>
  <c r="IQ50" i="348"/>
  <c r="IP50" i="348"/>
  <c r="IO50" i="348"/>
  <c r="IN50" i="348"/>
  <c r="IM50" i="348"/>
  <c r="IL50" i="348"/>
  <c r="IK50" i="348"/>
  <c r="IJ50" i="348"/>
  <c r="II50" i="348"/>
  <c r="IH50" i="348"/>
  <c r="IG50" i="348"/>
  <c r="IF50" i="348"/>
  <c r="IE50" i="348"/>
  <c r="ID50" i="348"/>
  <c r="IC50" i="348"/>
  <c r="IB50" i="348"/>
  <c r="IA50" i="348"/>
  <c r="HZ50" i="348"/>
  <c r="HY50" i="348"/>
  <c r="HX50" i="348"/>
  <c r="HW50" i="348"/>
  <c r="HV50" i="348"/>
  <c r="HU50" i="348"/>
  <c r="HT50" i="348"/>
  <c r="HS50" i="348"/>
  <c r="HR50" i="348"/>
  <c r="HQ50" i="348"/>
  <c r="HP50" i="348"/>
  <c r="HO50" i="348"/>
  <c r="HN50" i="348"/>
  <c r="HM50" i="348"/>
  <c r="HL50" i="348"/>
  <c r="HK50" i="348"/>
  <c r="HJ50" i="348"/>
  <c r="HI50" i="348"/>
  <c r="HH50" i="348"/>
  <c r="HG50" i="348"/>
  <c r="HF50" i="348"/>
  <c r="HE50" i="348"/>
  <c r="HD50" i="348"/>
  <c r="HC50" i="348"/>
  <c r="HB50" i="348"/>
  <c r="HA50" i="348"/>
  <c r="GZ50" i="348"/>
  <c r="GY50" i="348"/>
  <c r="GX50" i="348"/>
  <c r="GW50" i="348"/>
  <c r="GV50" i="348"/>
  <c r="GU50" i="348"/>
  <c r="GT50" i="348"/>
  <c r="GS50" i="348"/>
  <c r="GR50" i="348"/>
  <c r="GQ50" i="348"/>
  <c r="GP50" i="348"/>
  <c r="GO50" i="348"/>
  <c r="GN50" i="348"/>
  <c r="GM50" i="348"/>
  <c r="GL50" i="348"/>
  <c r="GK50" i="348"/>
  <c r="GJ50" i="348"/>
  <c r="GI50" i="348"/>
  <c r="GH50" i="348"/>
  <c r="GG50" i="348"/>
  <c r="GF50" i="348"/>
  <c r="GE50" i="348"/>
  <c r="GD50" i="348"/>
  <c r="GC50" i="348"/>
  <c r="GB50" i="348"/>
  <c r="GA50" i="348"/>
  <c r="FZ50" i="348"/>
  <c r="FY50" i="348"/>
  <c r="FX50" i="348"/>
  <c r="FW50" i="348"/>
  <c r="FV50" i="348"/>
  <c r="FU50" i="348"/>
  <c r="FT50" i="348"/>
  <c r="FS50" i="348"/>
  <c r="FR50" i="348"/>
  <c r="FQ50" i="348"/>
  <c r="FP50" i="348"/>
  <c r="FO50" i="348"/>
  <c r="FN50" i="348"/>
  <c r="FM50" i="348"/>
  <c r="FL50" i="348"/>
  <c r="FK50" i="348"/>
  <c r="FJ50" i="348"/>
  <c r="FI50" i="348"/>
  <c r="FH50" i="348"/>
  <c r="FG50" i="348"/>
  <c r="FF50" i="348"/>
  <c r="FE50" i="348"/>
  <c r="FD50" i="348"/>
  <c r="FC50" i="348"/>
  <c r="FB50" i="348"/>
  <c r="FA50" i="348"/>
  <c r="EZ50" i="348"/>
  <c r="EY50" i="348"/>
  <c r="EX50" i="348"/>
  <c r="EW50" i="348"/>
  <c r="EV50" i="348"/>
  <c r="EU50" i="348"/>
  <c r="ET50" i="348"/>
  <c r="ES50" i="348"/>
  <c r="ER50" i="348"/>
  <c r="EQ50" i="348"/>
  <c r="EP50" i="348"/>
  <c r="EO50" i="348"/>
  <c r="EN50" i="348"/>
  <c r="EM50" i="348"/>
  <c r="EL50" i="348"/>
  <c r="EK50" i="348"/>
  <c r="EJ50" i="348"/>
  <c r="EI50" i="348"/>
  <c r="EH50" i="348"/>
  <c r="EG50" i="348"/>
  <c r="EF50" i="348"/>
  <c r="EE50" i="348"/>
  <c r="ED50" i="348"/>
  <c r="EC50" i="348"/>
  <c r="EB50" i="348"/>
  <c r="EA50" i="348"/>
  <c r="DZ50" i="348"/>
  <c r="DY50" i="348"/>
  <c r="DX50" i="348"/>
  <c r="DW50" i="348"/>
  <c r="DV50" i="348"/>
  <c r="DU50" i="348"/>
  <c r="DT50" i="348"/>
  <c r="DS50" i="348"/>
  <c r="DR50" i="348"/>
  <c r="DQ50" i="348"/>
  <c r="DP50" i="348"/>
  <c r="DO50" i="348"/>
  <c r="DN50" i="348"/>
  <c r="DM50" i="348"/>
  <c r="DL50" i="348"/>
  <c r="DK50" i="348"/>
  <c r="DJ50" i="348"/>
  <c r="DI50" i="348"/>
  <c r="DH50" i="348"/>
  <c r="DG50" i="348"/>
  <c r="DF50" i="348"/>
  <c r="DE50" i="348"/>
  <c r="DD50" i="348"/>
  <c r="DC50" i="348"/>
  <c r="DB50" i="348"/>
  <c r="DA50" i="348"/>
  <c r="CZ50" i="348"/>
  <c r="CY50" i="348"/>
  <c r="CX50" i="348"/>
  <c r="CW50" i="348"/>
  <c r="CV50" i="348"/>
  <c r="CU50" i="348"/>
  <c r="CT50" i="348"/>
  <c r="CS50" i="348"/>
  <c r="CR50" i="348"/>
  <c r="CQ50" i="348"/>
  <c r="CP50" i="348"/>
  <c r="CO50" i="348"/>
  <c r="CN50" i="348"/>
  <c r="CM50" i="348"/>
  <c r="CL50" i="348"/>
  <c r="CK50" i="348"/>
  <c r="CJ50" i="348"/>
  <c r="CI50" i="348"/>
  <c r="CH50" i="348"/>
  <c r="CG50" i="348"/>
  <c r="CF50" i="348"/>
  <c r="CE50" i="348"/>
  <c r="CD50" i="348"/>
  <c r="CC50" i="348"/>
  <c r="CB50" i="348"/>
  <c r="CA50" i="348"/>
  <c r="BZ50" i="348"/>
  <c r="BY50" i="348"/>
  <c r="BX50" i="348"/>
  <c r="BW50" i="348"/>
  <c r="BV50" i="348"/>
  <c r="BU50" i="348"/>
  <c r="BT50" i="348"/>
  <c r="BS50" i="348"/>
  <c r="BR50" i="348"/>
  <c r="BQ50" i="348"/>
  <c r="BP50" i="348"/>
  <c r="BO50" i="348"/>
  <c r="BN50" i="348"/>
  <c r="BM50" i="348"/>
  <c r="BL50" i="348"/>
  <c r="BK50" i="348"/>
  <c r="BJ50" i="348"/>
  <c r="BI50" i="348"/>
  <c r="BH50" i="348"/>
  <c r="BG50" i="348"/>
  <c r="BF50" i="348"/>
  <c r="BE50" i="348"/>
  <c r="BD50" i="348"/>
  <c r="BC50" i="348"/>
  <c r="BB50" i="348"/>
  <c r="BA50" i="348"/>
  <c r="AZ50" i="348"/>
  <c r="AY50" i="348"/>
  <c r="AX50" i="348"/>
  <c r="AW50" i="348"/>
  <c r="AV50" i="348"/>
  <c r="AU50" i="348"/>
  <c r="AT50" i="348"/>
  <c r="AS50" i="348"/>
  <c r="AR50" i="348"/>
  <c r="AQ50" i="348"/>
  <c r="AP50" i="348"/>
  <c r="AO50" i="348"/>
  <c r="AN50" i="348"/>
  <c r="AM50" i="348"/>
  <c r="AL50" i="348"/>
  <c r="AK50" i="348"/>
  <c r="AJ50" i="348"/>
  <c r="AI50" i="348"/>
  <c r="AH50" i="348"/>
  <c r="AG50" i="348"/>
  <c r="AF50" i="348"/>
  <c r="AE50" i="348"/>
  <c r="AD50" i="348"/>
  <c r="AC50" i="348"/>
  <c r="AB50" i="348"/>
  <c r="AA50" i="348"/>
  <c r="Z50" i="348"/>
  <c r="Y50" i="348"/>
  <c r="X50" i="348"/>
  <c r="W50" i="348"/>
  <c r="V50" i="348"/>
  <c r="U50" i="348"/>
  <c r="T50" i="348"/>
  <c r="S50" i="348"/>
  <c r="R50" i="348"/>
  <c r="Q50" i="348"/>
  <c r="P50" i="348"/>
  <c r="O50" i="348"/>
  <c r="N50" i="348"/>
  <c r="M50" i="348"/>
  <c r="L50" i="348"/>
  <c r="C50" i="348"/>
  <c r="B50" i="348"/>
  <c r="K49" i="348"/>
  <c r="J49" i="348"/>
  <c r="K48" i="348"/>
  <c r="J48" i="348"/>
  <c r="K47" i="348"/>
  <c r="J47" i="348"/>
  <c r="K46" i="348"/>
  <c r="J46" i="348"/>
  <c r="K45" i="348"/>
  <c r="J45" i="348"/>
  <c r="K44" i="348"/>
  <c r="J44" i="348"/>
  <c r="K43" i="348"/>
  <c r="J43" i="348"/>
  <c r="K42" i="348"/>
  <c r="J42" i="348"/>
  <c r="K41" i="348"/>
  <c r="J41" i="348"/>
  <c r="K40" i="348"/>
  <c r="J40" i="348"/>
  <c r="K39" i="348"/>
  <c r="J39" i="348"/>
  <c r="K38" i="348"/>
  <c r="J38" i="348"/>
  <c r="K37" i="348"/>
  <c r="J37" i="348"/>
  <c r="K36" i="348"/>
  <c r="J36" i="348"/>
  <c r="K35" i="348"/>
  <c r="J35" i="348"/>
  <c r="K34" i="348"/>
  <c r="J34" i="348"/>
  <c r="K33" i="348"/>
  <c r="J33" i="348"/>
  <c r="K32" i="348"/>
  <c r="J32" i="348"/>
  <c r="K31" i="348"/>
  <c r="J31" i="348"/>
  <c r="K30" i="348"/>
  <c r="J30" i="348"/>
  <c r="K29" i="348"/>
  <c r="J29" i="348"/>
  <c r="K28" i="348"/>
  <c r="J28" i="348"/>
  <c r="K27" i="348"/>
  <c r="J27" i="348"/>
  <c r="K26" i="348"/>
  <c r="J26" i="348"/>
  <c r="K25" i="348"/>
  <c r="K50" i="348" s="1"/>
  <c r="J25" i="348"/>
  <c r="D15" i="292" l="1"/>
  <c r="B70" i="291"/>
  <c r="H69" i="291"/>
  <c r="J50" i="348"/>
  <c r="P80" i="343"/>
  <c r="P78" i="343"/>
  <c r="P77" i="343"/>
  <c r="P75" i="343"/>
  <c r="P74" i="343"/>
  <c r="P72" i="343"/>
  <c r="P70" i="343"/>
  <c r="P69" i="343"/>
  <c r="P67" i="343"/>
  <c r="P66" i="343"/>
  <c r="P64" i="343"/>
  <c r="P63" i="343"/>
  <c r="P51" i="343"/>
  <c r="P43" i="343"/>
  <c r="D65" i="343"/>
  <c r="D68" i="343" s="1"/>
  <c r="E65" i="343"/>
  <c r="E68" i="343" s="1"/>
  <c r="E71" i="343" s="1"/>
  <c r="E73" i="343" s="1"/>
  <c r="E76" i="343" s="1"/>
  <c r="E79" i="343" s="1"/>
  <c r="E81" i="343" s="1"/>
  <c r="F65" i="343"/>
  <c r="F68" i="343" s="1"/>
  <c r="F71" i="343" s="1"/>
  <c r="F73" i="343" s="1"/>
  <c r="F76" i="343" s="1"/>
  <c r="F79" i="343" s="1"/>
  <c r="F81" i="343" s="1"/>
  <c r="G65" i="343"/>
  <c r="G68" i="343" s="1"/>
  <c r="G71" i="343" s="1"/>
  <c r="G73" i="343" s="1"/>
  <c r="G76" i="343" s="1"/>
  <c r="G79" i="343" s="1"/>
  <c r="G81" i="343" s="1"/>
  <c r="H65" i="343"/>
  <c r="H68" i="343" s="1"/>
  <c r="H71" i="343" s="1"/>
  <c r="H73" i="343" s="1"/>
  <c r="H76" i="343" s="1"/>
  <c r="H79" i="343" s="1"/>
  <c r="H81" i="343" s="1"/>
  <c r="I65" i="343"/>
  <c r="I68" i="343" s="1"/>
  <c r="I71" i="343" s="1"/>
  <c r="I73" i="343" s="1"/>
  <c r="I76" i="343" s="1"/>
  <c r="I79" i="343" s="1"/>
  <c r="I81" i="343" s="1"/>
  <c r="J65" i="343"/>
  <c r="J68" i="343" s="1"/>
  <c r="J71" i="343" s="1"/>
  <c r="J73" i="343" s="1"/>
  <c r="J76" i="343" s="1"/>
  <c r="J79" i="343" s="1"/>
  <c r="J81" i="343" s="1"/>
  <c r="K65" i="343"/>
  <c r="K68" i="343" s="1"/>
  <c r="K71" i="343" s="1"/>
  <c r="K73" i="343" s="1"/>
  <c r="K76" i="343" s="1"/>
  <c r="K79" i="343" s="1"/>
  <c r="K81" i="343" s="1"/>
  <c r="L65" i="343"/>
  <c r="L68" i="343" s="1"/>
  <c r="L71" i="343" s="1"/>
  <c r="L73" i="343" s="1"/>
  <c r="L76" i="343" s="1"/>
  <c r="L79" i="343" s="1"/>
  <c r="L81" i="343" s="1"/>
  <c r="M65" i="343"/>
  <c r="M68" i="343" s="1"/>
  <c r="M71" i="343" s="1"/>
  <c r="M73" i="343" s="1"/>
  <c r="M76" i="343" s="1"/>
  <c r="M79" i="343" s="1"/>
  <c r="M81" i="343" s="1"/>
  <c r="N65" i="343"/>
  <c r="N68" i="343" s="1"/>
  <c r="N71" i="343" s="1"/>
  <c r="N73" i="343" s="1"/>
  <c r="N76" i="343" s="1"/>
  <c r="N79" i="343" s="1"/>
  <c r="N81" i="343" s="1"/>
  <c r="O65" i="343"/>
  <c r="O68" i="343" s="1"/>
  <c r="O71" i="343" s="1"/>
  <c r="O73" i="343" s="1"/>
  <c r="O76" i="343" s="1"/>
  <c r="O79" i="343" s="1"/>
  <c r="O81" i="343" s="1"/>
  <c r="C65" i="343"/>
  <c r="P24" i="343"/>
  <c r="P23" i="343"/>
  <c r="P50" i="343"/>
  <c r="D71" i="343" l="1"/>
  <c r="D73" i="343" s="1"/>
  <c r="D76" i="343" s="1"/>
  <c r="D79" i="343" s="1"/>
  <c r="D81" i="343" s="1"/>
  <c r="P65" i="343"/>
  <c r="C68" i="343"/>
  <c r="C71" i="343" s="1"/>
  <c r="P41" i="343"/>
  <c r="P42" i="343"/>
  <c r="P44" i="343"/>
  <c r="P45" i="343"/>
  <c r="P46" i="343"/>
  <c r="P40" i="343"/>
  <c r="P36" i="343"/>
  <c r="M22" i="343"/>
  <c r="N22" i="343"/>
  <c r="O22" i="343"/>
  <c r="N47" i="343"/>
  <c r="O47" i="343"/>
  <c r="M47" i="343"/>
  <c r="M37" i="343"/>
  <c r="N37" i="343"/>
  <c r="O37" i="343"/>
  <c r="L37" i="343"/>
  <c r="P26" i="343"/>
  <c r="P10" i="343"/>
  <c r="P11" i="343"/>
  <c r="P12" i="343"/>
  <c r="P13" i="343"/>
  <c r="P14" i="343"/>
  <c r="P15" i="343"/>
  <c r="P16" i="343"/>
  <c r="P17" i="343"/>
  <c r="P18" i="343"/>
  <c r="P19" i="343"/>
  <c r="P20" i="343"/>
  <c r="P21" i="343"/>
  <c r="P27" i="343"/>
  <c r="P28" i="343"/>
  <c r="P29" i="343"/>
  <c r="P30" i="343"/>
  <c r="P31" i="343"/>
  <c r="P32" i="343"/>
  <c r="P33" i="343"/>
  <c r="P34" i="343"/>
  <c r="P35" i="343"/>
  <c r="P9" i="343"/>
  <c r="P68" i="343" l="1"/>
  <c r="M49" i="343"/>
  <c r="M54" i="343" s="1"/>
  <c r="P71" i="343"/>
  <c r="C73" i="343"/>
  <c r="P37" i="343"/>
  <c r="C76" i="343" l="1"/>
  <c r="P73" i="343"/>
  <c r="D47" i="343"/>
  <c r="E47" i="343"/>
  <c r="F47" i="343"/>
  <c r="G47" i="343"/>
  <c r="H47" i="343"/>
  <c r="I47" i="343"/>
  <c r="J47" i="343"/>
  <c r="K47" i="343"/>
  <c r="L47" i="343"/>
  <c r="C47" i="343"/>
  <c r="N49" i="343"/>
  <c r="N54" i="343" s="1"/>
  <c r="O49" i="343"/>
  <c r="O54" i="343" s="1"/>
  <c r="C37" i="343"/>
  <c r="B64" i="339"/>
  <c r="D22" i="343"/>
  <c r="E22" i="343"/>
  <c r="F22" i="343"/>
  <c r="G22" i="343"/>
  <c r="H22" i="343"/>
  <c r="I22" i="343"/>
  <c r="J22" i="343"/>
  <c r="K22" i="343"/>
  <c r="L22" i="343"/>
  <c r="C22" i="343"/>
  <c r="B96" i="306"/>
  <c r="B67" i="306"/>
  <c r="B70" i="306" s="1"/>
  <c r="B32" i="306"/>
  <c r="B35" i="306" s="1"/>
  <c r="C40" i="342"/>
  <c r="D40" i="342"/>
  <c r="E40" i="342"/>
  <c r="F40" i="342"/>
  <c r="G40" i="342"/>
  <c r="H40" i="342"/>
  <c r="I40" i="342" s="1"/>
  <c r="C61" i="342"/>
  <c r="D61" i="342"/>
  <c r="E61" i="342"/>
  <c r="F61" i="342"/>
  <c r="G61" i="342"/>
  <c r="I61" i="342"/>
  <c r="I7" i="342"/>
  <c r="I8" i="342"/>
  <c r="I9" i="342"/>
  <c r="I11" i="342"/>
  <c r="I12" i="342"/>
  <c r="I14" i="342"/>
  <c r="I15" i="342"/>
  <c r="I16" i="342"/>
  <c r="I17" i="342"/>
  <c r="I18" i="342"/>
  <c r="C19" i="342"/>
  <c r="D19" i="342"/>
  <c r="E19" i="342"/>
  <c r="F19" i="342"/>
  <c r="G19" i="342"/>
  <c r="H19" i="342"/>
  <c r="I30" i="338"/>
  <c r="I31" i="338"/>
  <c r="I32" i="338"/>
  <c r="I33" i="338"/>
  <c r="I34" i="338"/>
  <c r="I35" i="338"/>
  <c r="I36" i="338"/>
  <c r="I37" i="338"/>
  <c r="C39" i="338"/>
  <c r="D39" i="338"/>
  <c r="E39" i="338"/>
  <c r="F39" i="338"/>
  <c r="G39" i="338"/>
  <c r="H39" i="338"/>
  <c r="B39" i="338"/>
  <c r="C18" i="338"/>
  <c r="D18" i="338"/>
  <c r="E18" i="338"/>
  <c r="F18" i="338"/>
  <c r="G18" i="338"/>
  <c r="H18" i="338"/>
  <c r="B18" i="338"/>
  <c r="D63" i="341"/>
  <c r="D66" i="341" s="1"/>
  <c r="D69" i="341" s="1"/>
  <c r="D71" i="341" s="1"/>
  <c r="D74" i="341" s="1"/>
  <c r="D77" i="341" s="1"/>
  <c r="D79" i="341" s="1"/>
  <c r="E63" i="341"/>
  <c r="E66" i="341" s="1"/>
  <c r="E69" i="341" s="1"/>
  <c r="E71" i="341" s="1"/>
  <c r="E74" i="341" s="1"/>
  <c r="E77" i="341" s="1"/>
  <c r="E79" i="341" s="1"/>
  <c r="F63" i="341"/>
  <c r="F66" i="341" s="1"/>
  <c r="F69" i="341" s="1"/>
  <c r="F71" i="341" s="1"/>
  <c r="F74" i="341" s="1"/>
  <c r="F77" i="341" s="1"/>
  <c r="F79" i="341" s="1"/>
  <c r="G63" i="341"/>
  <c r="G66" i="341" s="1"/>
  <c r="G69" i="341" s="1"/>
  <c r="G71" i="341" s="1"/>
  <c r="G74" i="341" s="1"/>
  <c r="G77" i="341" s="1"/>
  <c r="G79" i="341" s="1"/>
  <c r="H63" i="341"/>
  <c r="H66" i="341" s="1"/>
  <c r="H69" i="341" s="1"/>
  <c r="H71" i="341" s="1"/>
  <c r="H74" i="341" s="1"/>
  <c r="H77" i="341" s="1"/>
  <c r="H79" i="341" s="1"/>
  <c r="I63" i="341"/>
  <c r="I66" i="341" s="1"/>
  <c r="I69" i="341" s="1"/>
  <c r="I71" i="341" s="1"/>
  <c r="I74" i="341" s="1"/>
  <c r="I77" i="341" s="1"/>
  <c r="I79" i="341" s="1"/>
  <c r="J63" i="341"/>
  <c r="J66" i="341" s="1"/>
  <c r="J69" i="341" s="1"/>
  <c r="J71" i="341" s="1"/>
  <c r="J74" i="341" s="1"/>
  <c r="K63" i="341"/>
  <c r="K66" i="341" s="1"/>
  <c r="K69" i="341" s="1"/>
  <c r="K71" i="341" s="1"/>
  <c r="K74" i="341" s="1"/>
  <c r="L63" i="341"/>
  <c r="L66" i="341" s="1"/>
  <c r="L69" i="341" s="1"/>
  <c r="L71" i="341" s="1"/>
  <c r="M63" i="341"/>
  <c r="M66" i="341" s="1"/>
  <c r="M69" i="341" s="1"/>
  <c r="M71" i="341" s="1"/>
  <c r="M74" i="341" s="1"/>
  <c r="M77" i="341" s="1"/>
  <c r="M79" i="341" s="1"/>
  <c r="C63" i="341"/>
  <c r="H46" i="341"/>
  <c r="L22" i="341"/>
  <c r="L46" i="341"/>
  <c r="I39" i="338" l="1"/>
  <c r="C56" i="339"/>
  <c r="C60" i="339"/>
  <c r="C55" i="339"/>
  <c r="C57" i="339"/>
  <c r="C61" i="339"/>
  <c r="C59" i="339"/>
  <c r="C63" i="339"/>
  <c r="C58" i="339"/>
  <c r="C62" i="339"/>
  <c r="O63" i="341"/>
  <c r="I18" i="338"/>
  <c r="P47" i="343"/>
  <c r="C66" i="341"/>
  <c r="K77" i="341"/>
  <c r="K79" i="341" s="1"/>
  <c r="J77" i="341"/>
  <c r="J79" i="341" s="1"/>
  <c r="P22" i="343"/>
  <c r="P76" i="343"/>
  <c r="C79" i="343"/>
  <c r="C81" i="343" s="1"/>
  <c r="C49" i="343"/>
  <c r="C54" i="343" s="1"/>
  <c r="L74" i="341"/>
  <c r="L77" i="341" s="1"/>
  <c r="L79" i="341" s="1"/>
  <c r="C64" i="339" l="1"/>
  <c r="C69" i="341"/>
  <c r="O69" i="341" s="1"/>
  <c r="O66" i="341"/>
  <c r="C71" i="341"/>
  <c r="O71" i="341" s="1"/>
  <c r="P79" i="343"/>
  <c r="P81" i="343"/>
  <c r="D46" i="341"/>
  <c r="E46" i="341"/>
  <c r="F46" i="341"/>
  <c r="G46" i="341"/>
  <c r="I46" i="341"/>
  <c r="J46" i="341"/>
  <c r="K46" i="341"/>
  <c r="M46" i="341"/>
  <c r="C46" i="341"/>
  <c r="D36" i="341"/>
  <c r="E36" i="341"/>
  <c r="F36" i="341"/>
  <c r="G36" i="341"/>
  <c r="H36" i="341"/>
  <c r="H48" i="341" s="1"/>
  <c r="I36" i="341"/>
  <c r="J36" i="341"/>
  <c r="K36" i="341"/>
  <c r="L36" i="341"/>
  <c r="L48" i="341" s="1"/>
  <c r="L53" i="341" s="1"/>
  <c r="M36" i="341"/>
  <c r="C36" i="341"/>
  <c r="D22" i="341"/>
  <c r="E22" i="341"/>
  <c r="F22" i="341"/>
  <c r="G22" i="341"/>
  <c r="H22" i="341"/>
  <c r="I22" i="341"/>
  <c r="J22" i="341"/>
  <c r="K22" i="341"/>
  <c r="M22" i="341"/>
  <c r="C22" i="341"/>
  <c r="E8" i="344"/>
  <c r="E9" i="344"/>
  <c r="E10" i="344"/>
  <c r="E11" i="344"/>
  <c r="E12" i="344"/>
  <c r="E13" i="344"/>
  <c r="E14" i="344"/>
  <c r="E15" i="344"/>
  <c r="E16" i="344"/>
  <c r="E17" i="344"/>
  <c r="E18" i="344"/>
  <c r="E19" i="344"/>
  <c r="E20" i="344"/>
  <c r="E21" i="344"/>
  <c r="E22" i="344"/>
  <c r="E23" i="344"/>
  <c r="E24" i="344"/>
  <c r="E25" i="344"/>
  <c r="E26" i="344"/>
  <c r="E27" i="344"/>
  <c r="E28" i="344"/>
  <c r="E29" i="344"/>
  <c r="E30" i="344"/>
  <c r="E31" i="344"/>
  <c r="E32" i="344"/>
  <c r="E33" i="344"/>
  <c r="E34" i="344"/>
  <c r="E35" i="344"/>
  <c r="E36" i="344"/>
  <c r="E37" i="344"/>
  <c r="E38" i="344"/>
  <c r="E39" i="344"/>
  <c r="E40" i="344"/>
  <c r="E41" i="344"/>
  <c r="E42" i="344"/>
  <c r="E43" i="344"/>
  <c r="E44" i="344"/>
  <c r="E45" i="344"/>
  <c r="E47" i="344"/>
  <c r="Q55" i="335"/>
  <c r="P55" i="335"/>
  <c r="Q31" i="335"/>
  <c r="Q32" i="335"/>
  <c r="Q33" i="335"/>
  <c r="Q34" i="335"/>
  <c r="Q35" i="335"/>
  <c r="Q36" i="335"/>
  <c r="Q37" i="335"/>
  <c r="Q40" i="335"/>
  <c r="Q41" i="335"/>
  <c r="Q42" i="335"/>
  <c r="Q43" i="335"/>
  <c r="Q44" i="335"/>
  <c r="Q45" i="335"/>
  <c r="Q46" i="335"/>
  <c r="Q47" i="335"/>
  <c r="Q30" i="335"/>
  <c r="P31" i="335"/>
  <c r="P32" i="335"/>
  <c r="P33" i="335"/>
  <c r="P34" i="335"/>
  <c r="P35" i="335"/>
  <c r="P36" i="335"/>
  <c r="P37" i="335"/>
  <c r="P38" i="335"/>
  <c r="P39" i="335"/>
  <c r="P40" i="335"/>
  <c r="P41" i="335"/>
  <c r="P42" i="335"/>
  <c r="P43" i="335"/>
  <c r="P44" i="335"/>
  <c r="P45" i="335"/>
  <c r="P46" i="335"/>
  <c r="P47" i="335"/>
  <c r="P30" i="335"/>
  <c r="Q7" i="335"/>
  <c r="Q8" i="335"/>
  <c r="Q9" i="335"/>
  <c r="Q10" i="335"/>
  <c r="Q11" i="335"/>
  <c r="Q12" i="335"/>
  <c r="Q13" i="335"/>
  <c r="Q14" i="335"/>
  <c r="Q15" i="335"/>
  <c r="Q16" i="335"/>
  <c r="Q17" i="335"/>
  <c r="Q18" i="335"/>
  <c r="Q19" i="335"/>
  <c r="Q20" i="335"/>
  <c r="Q21" i="335"/>
  <c r="Q22" i="335"/>
  <c r="Q6" i="335"/>
  <c r="P7" i="335"/>
  <c r="P8" i="335"/>
  <c r="P9" i="335"/>
  <c r="P10" i="335"/>
  <c r="P11" i="335"/>
  <c r="P12" i="335"/>
  <c r="P13" i="335"/>
  <c r="P14" i="335"/>
  <c r="P15" i="335"/>
  <c r="P16" i="335"/>
  <c r="P17" i="335"/>
  <c r="P18" i="335"/>
  <c r="P19" i="335"/>
  <c r="P20" i="335"/>
  <c r="P21" i="335"/>
  <c r="P22" i="335"/>
  <c r="P6" i="335"/>
  <c r="K75" i="334"/>
  <c r="K76" i="334"/>
  <c r="K77" i="334"/>
  <c r="J75" i="334"/>
  <c r="J76" i="334"/>
  <c r="J77" i="334"/>
  <c r="J62" i="334"/>
  <c r="J42" i="334"/>
  <c r="J43" i="334"/>
  <c r="J44" i="334"/>
  <c r="J45" i="334"/>
  <c r="J46" i="334"/>
  <c r="J47" i="334"/>
  <c r="J48" i="334"/>
  <c r="J49" i="334"/>
  <c r="J50" i="334"/>
  <c r="J51" i="334"/>
  <c r="J52" i="334"/>
  <c r="J53" i="334"/>
  <c r="J54" i="334"/>
  <c r="J55" i="334"/>
  <c r="J56" i="334"/>
  <c r="J57" i="334"/>
  <c r="J58" i="334"/>
  <c r="J59" i="334"/>
  <c r="J60" i="334"/>
  <c r="J61" i="334"/>
  <c r="J41" i="334"/>
  <c r="K42" i="334"/>
  <c r="K43" i="334"/>
  <c r="K44" i="334"/>
  <c r="K45" i="334"/>
  <c r="K46" i="334"/>
  <c r="K47" i="334"/>
  <c r="K48" i="334"/>
  <c r="K51" i="334"/>
  <c r="K52" i="334"/>
  <c r="K53" i="334"/>
  <c r="K54" i="334"/>
  <c r="K55" i="334"/>
  <c r="K56" i="334"/>
  <c r="K57" i="334"/>
  <c r="K58" i="334"/>
  <c r="K59" i="334"/>
  <c r="K60" i="334"/>
  <c r="K61" i="334"/>
  <c r="K62" i="334"/>
  <c r="K41" i="334"/>
  <c r="K7" i="334"/>
  <c r="K8" i="334"/>
  <c r="K9" i="334"/>
  <c r="K10" i="334"/>
  <c r="K11" i="334"/>
  <c r="K12" i="334"/>
  <c r="K13" i="334"/>
  <c r="K14" i="334"/>
  <c r="K15" i="334"/>
  <c r="K16" i="334"/>
  <c r="K17" i="334"/>
  <c r="K18" i="334"/>
  <c r="K19" i="334"/>
  <c r="K20" i="334"/>
  <c r="K21" i="334"/>
  <c r="K22" i="334"/>
  <c r="K23" i="334"/>
  <c r="K24" i="334"/>
  <c r="K25" i="334"/>
  <c r="K26" i="334"/>
  <c r="K27" i="334"/>
  <c r="K28" i="334"/>
  <c r="K29" i="334"/>
  <c r="K30" i="334"/>
  <c r="K6" i="334"/>
  <c r="J8" i="334"/>
  <c r="J9" i="334"/>
  <c r="J10" i="334"/>
  <c r="J11" i="334"/>
  <c r="J12" i="334"/>
  <c r="J13" i="334"/>
  <c r="J14" i="334"/>
  <c r="J15" i="334"/>
  <c r="J16" i="334"/>
  <c r="J17" i="334"/>
  <c r="J18" i="334"/>
  <c r="J19" i="334"/>
  <c r="J20" i="334"/>
  <c r="J21" i="334"/>
  <c r="J22" i="334"/>
  <c r="J23" i="334"/>
  <c r="J24" i="334"/>
  <c r="J25" i="334"/>
  <c r="J26" i="334"/>
  <c r="J27" i="334"/>
  <c r="J28" i="334"/>
  <c r="J29" i="334"/>
  <c r="J30" i="334"/>
  <c r="AM84" i="333"/>
  <c r="AM87" i="333"/>
  <c r="AM35" i="333"/>
  <c r="AM104" i="333"/>
  <c r="D35" i="333"/>
  <c r="E35" i="333"/>
  <c r="F35" i="333"/>
  <c r="G35" i="333"/>
  <c r="H35" i="333"/>
  <c r="I35" i="333"/>
  <c r="J35" i="333"/>
  <c r="K35" i="333"/>
  <c r="L35" i="333"/>
  <c r="M35" i="333"/>
  <c r="N35" i="333"/>
  <c r="O35" i="333"/>
  <c r="P35" i="333"/>
  <c r="Q35" i="333"/>
  <c r="R35" i="333"/>
  <c r="S35" i="333"/>
  <c r="T35" i="333"/>
  <c r="U35" i="333"/>
  <c r="V35" i="333"/>
  <c r="W35" i="333"/>
  <c r="X35" i="333"/>
  <c r="Y35" i="333"/>
  <c r="Z35" i="333"/>
  <c r="AA35" i="333"/>
  <c r="AB35" i="333"/>
  <c r="AC35" i="333"/>
  <c r="AD35" i="333"/>
  <c r="AE35" i="333"/>
  <c r="AF35" i="333"/>
  <c r="AG35" i="333"/>
  <c r="AH35" i="333"/>
  <c r="AI35" i="333"/>
  <c r="AJ35" i="333"/>
  <c r="AK35" i="333"/>
  <c r="AL35" i="333"/>
  <c r="D87" i="333"/>
  <c r="E87" i="333"/>
  <c r="F87" i="333"/>
  <c r="G87" i="333"/>
  <c r="H87" i="333"/>
  <c r="I87" i="333"/>
  <c r="J87" i="333"/>
  <c r="K87" i="333"/>
  <c r="L87" i="333"/>
  <c r="M87" i="333"/>
  <c r="N87" i="333"/>
  <c r="O87" i="333"/>
  <c r="P87" i="333"/>
  <c r="Q87" i="333"/>
  <c r="R87" i="333"/>
  <c r="S87" i="333"/>
  <c r="T87" i="333"/>
  <c r="U87" i="333"/>
  <c r="V87" i="333"/>
  <c r="W87" i="333"/>
  <c r="X87" i="333"/>
  <c r="Y87" i="333"/>
  <c r="Z87" i="333"/>
  <c r="AA87" i="333"/>
  <c r="AB87" i="333"/>
  <c r="AC87" i="333"/>
  <c r="AD87" i="333"/>
  <c r="AE87" i="333"/>
  <c r="AF87" i="333"/>
  <c r="AG87" i="333"/>
  <c r="AH87" i="333"/>
  <c r="AI87" i="333"/>
  <c r="AJ87" i="333"/>
  <c r="AK87" i="333"/>
  <c r="AL87" i="333"/>
  <c r="C87" i="333"/>
  <c r="D84" i="333"/>
  <c r="E84" i="333"/>
  <c r="F84" i="333"/>
  <c r="G84" i="333"/>
  <c r="H84" i="333"/>
  <c r="I84" i="333"/>
  <c r="J84" i="333"/>
  <c r="K84" i="333"/>
  <c r="L84" i="333"/>
  <c r="M84" i="333"/>
  <c r="N84" i="333"/>
  <c r="O84" i="333"/>
  <c r="P84" i="333"/>
  <c r="Q84" i="333"/>
  <c r="R84" i="333"/>
  <c r="S84" i="333"/>
  <c r="T84" i="333"/>
  <c r="U84" i="333"/>
  <c r="V84" i="333"/>
  <c r="W84" i="333"/>
  <c r="X84" i="333"/>
  <c r="Y84" i="333"/>
  <c r="Z84" i="333"/>
  <c r="AA84" i="333"/>
  <c r="AB84" i="333"/>
  <c r="AC84" i="333"/>
  <c r="AD84" i="333"/>
  <c r="AE84" i="333"/>
  <c r="AF84" i="333"/>
  <c r="AG84" i="333"/>
  <c r="AH84" i="333"/>
  <c r="AI84" i="333"/>
  <c r="AJ84" i="333"/>
  <c r="AK84" i="333"/>
  <c r="AL84" i="333"/>
  <c r="C84" i="333"/>
  <c r="AM65" i="333"/>
  <c r="C65" i="333"/>
  <c r="D65" i="333"/>
  <c r="E65" i="333"/>
  <c r="F65" i="333"/>
  <c r="G65" i="333"/>
  <c r="H65" i="333"/>
  <c r="I65" i="333"/>
  <c r="J65" i="333"/>
  <c r="K65" i="333"/>
  <c r="L65" i="333"/>
  <c r="M65" i="333"/>
  <c r="N65" i="333"/>
  <c r="O65" i="333"/>
  <c r="P65" i="333"/>
  <c r="Q65" i="333"/>
  <c r="R65" i="333"/>
  <c r="S65" i="333"/>
  <c r="T65" i="333"/>
  <c r="U65" i="333"/>
  <c r="V65" i="333"/>
  <c r="W65" i="333"/>
  <c r="X65" i="333"/>
  <c r="Y65" i="333"/>
  <c r="Z65" i="333"/>
  <c r="AA65" i="333"/>
  <c r="AB65" i="333"/>
  <c r="AC65" i="333"/>
  <c r="AD65" i="333"/>
  <c r="AE65" i="333"/>
  <c r="AF65" i="333"/>
  <c r="AG65" i="333"/>
  <c r="AH65" i="333"/>
  <c r="AI65" i="333"/>
  <c r="AJ65" i="333"/>
  <c r="AK65" i="333"/>
  <c r="AL65" i="333"/>
  <c r="C63" i="333"/>
  <c r="D63" i="333"/>
  <c r="E63" i="333"/>
  <c r="F63" i="333"/>
  <c r="G63" i="333"/>
  <c r="H63" i="333"/>
  <c r="I63" i="333"/>
  <c r="J63" i="333"/>
  <c r="K63" i="333"/>
  <c r="L63" i="333"/>
  <c r="M63" i="333"/>
  <c r="N63" i="333"/>
  <c r="O63" i="333"/>
  <c r="P63" i="333"/>
  <c r="Q63" i="333"/>
  <c r="R63" i="333"/>
  <c r="S63" i="333"/>
  <c r="T63" i="333"/>
  <c r="U63" i="333"/>
  <c r="V63" i="333"/>
  <c r="W63" i="333"/>
  <c r="X63" i="333"/>
  <c r="Y63" i="333"/>
  <c r="Z63" i="333"/>
  <c r="AA63" i="333"/>
  <c r="AB63" i="333"/>
  <c r="AC63" i="333"/>
  <c r="AD63" i="333"/>
  <c r="AE63" i="333"/>
  <c r="AF63" i="333"/>
  <c r="AG63" i="333"/>
  <c r="AH63" i="333"/>
  <c r="AI63" i="333"/>
  <c r="AJ63" i="333"/>
  <c r="AK63" i="333"/>
  <c r="AL63" i="333"/>
  <c r="AM63" i="333"/>
  <c r="C61" i="333"/>
  <c r="D61" i="333"/>
  <c r="E61" i="333"/>
  <c r="F61" i="333"/>
  <c r="G61" i="333"/>
  <c r="H61" i="333"/>
  <c r="I61" i="333"/>
  <c r="J61" i="333"/>
  <c r="K61" i="333"/>
  <c r="L61" i="333"/>
  <c r="M61" i="333"/>
  <c r="N61" i="333"/>
  <c r="O61" i="333"/>
  <c r="P61" i="333"/>
  <c r="Q61" i="333"/>
  <c r="R61" i="333"/>
  <c r="S61" i="333"/>
  <c r="T61" i="333"/>
  <c r="U61" i="333"/>
  <c r="V61" i="333"/>
  <c r="W61" i="333"/>
  <c r="X61" i="333"/>
  <c r="Y61" i="333"/>
  <c r="Z61" i="333"/>
  <c r="AA61" i="333"/>
  <c r="AB61" i="333"/>
  <c r="AC61" i="333"/>
  <c r="AD61" i="333"/>
  <c r="AE61" i="333"/>
  <c r="AF61" i="333"/>
  <c r="AG61" i="333"/>
  <c r="AH61" i="333"/>
  <c r="AI61" i="333"/>
  <c r="AJ61" i="333"/>
  <c r="AK61" i="333"/>
  <c r="AL61" i="333"/>
  <c r="AM61" i="333"/>
  <c r="D59" i="333"/>
  <c r="E59" i="333"/>
  <c r="F59" i="333"/>
  <c r="G59" i="333"/>
  <c r="H59" i="333"/>
  <c r="I59" i="333"/>
  <c r="J59" i="333"/>
  <c r="K59" i="333"/>
  <c r="L59" i="333"/>
  <c r="M59" i="333"/>
  <c r="N59" i="333"/>
  <c r="O59" i="333"/>
  <c r="P59" i="333"/>
  <c r="Q59" i="333"/>
  <c r="R59" i="333"/>
  <c r="S59" i="333"/>
  <c r="T59" i="333"/>
  <c r="U59" i="333"/>
  <c r="V59" i="333"/>
  <c r="W59" i="333"/>
  <c r="X59" i="333"/>
  <c r="Y59" i="333"/>
  <c r="Z59" i="333"/>
  <c r="AA59" i="333"/>
  <c r="AB59" i="333"/>
  <c r="AC59" i="333"/>
  <c r="AD59" i="333"/>
  <c r="AE59" i="333"/>
  <c r="AF59" i="333"/>
  <c r="AG59" i="333"/>
  <c r="AH59" i="333"/>
  <c r="AI59" i="333"/>
  <c r="AJ59" i="333"/>
  <c r="AK59" i="333"/>
  <c r="AL59" i="333"/>
  <c r="AM59" i="333"/>
  <c r="AM105" i="332"/>
  <c r="AM103" i="332"/>
  <c r="D22" i="333"/>
  <c r="E22" i="333"/>
  <c r="F22" i="333"/>
  <c r="G22" i="333"/>
  <c r="H22" i="333"/>
  <c r="I22" i="333"/>
  <c r="J22" i="333"/>
  <c r="K22" i="333"/>
  <c r="L22" i="333"/>
  <c r="M22" i="333"/>
  <c r="N22" i="333"/>
  <c r="O22" i="333"/>
  <c r="P22" i="333"/>
  <c r="Q22" i="333"/>
  <c r="R22" i="333"/>
  <c r="S22" i="333"/>
  <c r="T22" i="333"/>
  <c r="U22" i="333"/>
  <c r="V22" i="333"/>
  <c r="W22" i="333"/>
  <c r="X22" i="333"/>
  <c r="Y22" i="333"/>
  <c r="Z22" i="333"/>
  <c r="AA22" i="333"/>
  <c r="AB22" i="333"/>
  <c r="AC22" i="333"/>
  <c r="AD22" i="333"/>
  <c r="AE22" i="333"/>
  <c r="AF22" i="333"/>
  <c r="AG22" i="333"/>
  <c r="AH22" i="333"/>
  <c r="AI22" i="333"/>
  <c r="AJ22" i="333"/>
  <c r="AK22" i="333"/>
  <c r="AL22" i="333"/>
  <c r="C22" i="333"/>
  <c r="D8" i="333"/>
  <c r="E8" i="333"/>
  <c r="F8" i="333"/>
  <c r="G8" i="333"/>
  <c r="H8" i="333"/>
  <c r="I8" i="333"/>
  <c r="J8" i="333"/>
  <c r="K8" i="333"/>
  <c r="L8" i="333"/>
  <c r="M8" i="333"/>
  <c r="N8" i="333"/>
  <c r="O8" i="333"/>
  <c r="P8" i="333"/>
  <c r="Q8" i="333"/>
  <c r="R8" i="333"/>
  <c r="S8" i="333"/>
  <c r="T8" i="333"/>
  <c r="U8" i="333"/>
  <c r="V8" i="333"/>
  <c r="W8" i="333"/>
  <c r="X8" i="333"/>
  <c r="Y8" i="333"/>
  <c r="Z8" i="333"/>
  <c r="AA8" i="333"/>
  <c r="AB8" i="333"/>
  <c r="AC8" i="333"/>
  <c r="AD8" i="333"/>
  <c r="AE8" i="333"/>
  <c r="AF8" i="333"/>
  <c r="AG8" i="333"/>
  <c r="AH8" i="333"/>
  <c r="AI8" i="333"/>
  <c r="AJ8" i="333"/>
  <c r="AK8" i="333"/>
  <c r="AL8" i="333"/>
  <c r="C8" i="333"/>
  <c r="AM101" i="332"/>
  <c r="AM104" i="332"/>
  <c r="AM100" i="332"/>
  <c r="AA87" i="332"/>
  <c r="D87" i="332"/>
  <c r="E87" i="332"/>
  <c r="F87" i="332"/>
  <c r="G87" i="332"/>
  <c r="H87" i="332"/>
  <c r="I87" i="332"/>
  <c r="J87" i="332"/>
  <c r="K87" i="332"/>
  <c r="L87" i="332"/>
  <c r="M87" i="332"/>
  <c r="N87" i="332"/>
  <c r="O87" i="332"/>
  <c r="P87" i="332"/>
  <c r="Q87" i="332"/>
  <c r="R87" i="332"/>
  <c r="S87" i="332"/>
  <c r="T87" i="332"/>
  <c r="U87" i="332"/>
  <c r="V87" i="332"/>
  <c r="W87" i="332"/>
  <c r="X87" i="332"/>
  <c r="Y87" i="332"/>
  <c r="Z87" i="332"/>
  <c r="AB87" i="332"/>
  <c r="AC87" i="332"/>
  <c r="AD87" i="332"/>
  <c r="AE87" i="332"/>
  <c r="AF87" i="332"/>
  <c r="AG87" i="332"/>
  <c r="AH87" i="332"/>
  <c r="AI87" i="332"/>
  <c r="AJ87" i="332"/>
  <c r="AK87" i="332"/>
  <c r="AL87" i="332"/>
  <c r="C87" i="332"/>
  <c r="D84" i="332"/>
  <c r="E84" i="332"/>
  <c r="F84" i="332"/>
  <c r="G84" i="332"/>
  <c r="H84" i="332"/>
  <c r="I84" i="332"/>
  <c r="J84" i="332"/>
  <c r="K84" i="332"/>
  <c r="L84" i="332"/>
  <c r="M84" i="332"/>
  <c r="N84" i="332"/>
  <c r="O84" i="332"/>
  <c r="P84" i="332"/>
  <c r="Q84" i="332"/>
  <c r="R84" i="332"/>
  <c r="S84" i="332"/>
  <c r="T84" i="332"/>
  <c r="U84" i="332"/>
  <c r="V84" i="332"/>
  <c r="W84" i="332"/>
  <c r="X84" i="332"/>
  <c r="Y84" i="332"/>
  <c r="Z84" i="332"/>
  <c r="AA84" i="332"/>
  <c r="AB84" i="332"/>
  <c r="AC84" i="332"/>
  <c r="AD84" i="332"/>
  <c r="AE84" i="332"/>
  <c r="AF84" i="332"/>
  <c r="AG84" i="332"/>
  <c r="AH84" i="332"/>
  <c r="AI84" i="332"/>
  <c r="AJ84" i="332"/>
  <c r="AK84" i="332"/>
  <c r="AL84" i="332"/>
  <c r="C84" i="332"/>
  <c r="AM67" i="332"/>
  <c r="AM68" i="332"/>
  <c r="AM69" i="332"/>
  <c r="AM70" i="332"/>
  <c r="AM71" i="332"/>
  <c r="AM72" i="332"/>
  <c r="AM73" i="332"/>
  <c r="AM74" i="332"/>
  <c r="AM75" i="332"/>
  <c r="AM76" i="332"/>
  <c r="AM77" i="332"/>
  <c r="AM78" i="332"/>
  <c r="AM79" i="332"/>
  <c r="AM80" i="332"/>
  <c r="AM81" i="332"/>
  <c r="AM82" i="332"/>
  <c r="AM83" i="332"/>
  <c r="AM66" i="332"/>
  <c r="D65" i="332"/>
  <c r="E65" i="332"/>
  <c r="F65" i="332"/>
  <c r="G65" i="332"/>
  <c r="H65" i="332"/>
  <c r="I65" i="332"/>
  <c r="J65" i="332"/>
  <c r="K65" i="332"/>
  <c r="L65" i="332"/>
  <c r="M65" i="332"/>
  <c r="N65" i="332"/>
  <c r="O65" i="332"/>
  <c r="P65" i="332"/>
  <c r="Q65" i="332"/>
  <c r="R65" i="332"/>
  <c r="S65" i="332"/>
  <c r="T65" i="332"/>
  <c r="U65" i="332"/>
  <c r="V65" i="332"/>
  <c r="W65" i="332"/>
  <c r="X65" i="332"/>
  <c r="Y65" i="332"/>
  <c r="Z65" i="332"/>
  <c r="AA65" i="332"/>
  <c r="AB65" i="332"/>
  <c r="AC65" i="332"/>
  <c r="AD65" i="332"/>
  <c r="AE65" i="332"/>
  <c r="AF65" i="332"/>
  <c r="AG65" i="332"/>
  <c r="AH65" i="332"/>
  <c r="AI65" i="332"/>
  <c r="AJ65" i="332"/>
  <c r="AK65" i="332"/>
  <c r="AL65" i="332"/>
  <c r="C65" i="332"/>
  <c r="AM64" i="332"/>
  <c r="D63" i="332"/>
  <c r="E63" i="332"/>
  <c r="F63" i="332"/>
  <c r="G63" i="332"/>
  <c r="H63" i="332"/>
  <c r="I63" i="332"/>
  <c r="J63" i="332"/>
  <c r="K63" i="332"/>
  <c r="L63" i="332"/>
  <c r="M63" i="332"/>
  <c r="N63" i="332"/>
  <c r="O63" i="332"/>
  <c r="P63" i="332"/>
  <c r="Q63" i="332"/>
  <c r="R63" i="332"/>
  <c r="S63" i="332"/>
  <c r="T63" i="332"/>
  <c r="U63" i="332"/>
  <c r="V63" i="332"/>
  <c r="W63" i="332"/>
  <c r="X63" i="332"/>
  <c r="Y63" i="332"/>
  <c r="Z63" i="332"/>
  <c r="AA63" i="332"/>
  <c r="AB63" i="332"/>
  <c r="AC63" i="332"/>
  <c r="AD63" i="332"/>
  <c r="AE63" i="332"/>
  <c r="AF63" i="332"/>
  <c r="AG63" i="332"/>
  <c r="AH63" i="332"/>
  <c r="AI63" i="332"/>
  <c r="AJ63" i="332"/>
  <c r="AK63" i="332"/>
  <c r="AL63" i="332"/>
  <c r="C63" i="332"/>
  <c r="C61" i="332"/>
  <c r="D61" i="332"/>
  <c r="E61" i="332"/>
  <c r="F61" i="332"/>
  <c r="G61" i="332"/>
  <c r="H61" i="332"/>
  <c r="I61" i="332"/>
  <c r="J61" i="332"/>
  <c r="K61" i="332"/>
  <c r="L61" i="332"/>
  <c r="M61" i="332"/>
  <c r="N61" i="332"/>
  <c r="O61" i="332"/>
  <c r="P61" i="332"/>
  <c r="Q61" i="332"/>
  <c r="R61" i="332"/>
  <c r="S61" i="332"/>
  <c r="T61" i="332"/>
  <c r="U61" i="332"/>
  <c r="V61" i="332"/>
  <c r="W61" i="332"/>
  <c r="X61" i="332"/>
  <c r="Y61" i="332"/>
  <c r="Z61" i="332"/>
  <c r="AA61" i="332"/>
  <c r="AB61" i="332"/>
  <c r="AC61" i="332"/>
  <c r="AD61" i="332"/>
  <c r="AE61" i="332"/>
  <c r="AF61" i="332"/>
  <c r="AG61" i="332"/>
  <c r="AH61" i="332"/>
  <c r="AI61" i="332"/>
  <c r="AJ61" i="332"/>
  <c r="AK61" i="332"/>
  <c r="AL61" i="332"/>
  <c r="C59" i="332"/>
  <c r="D59" i="332"/>
  <c r="E59" i="332"/>
  <c r="F59" i="332"/>
  <c r="G59" i="332"/>
  <c r="H59" i="332"/>
  <c r="I59" i="332"/>
  <c r="J59" i="332"/>
  <c r="K59" i="332"/>
  <c r="L59" i="332"/>
  <c r="M59" i="332"/>
  <c r="N59" i="332"/>
  <c r="O59" i="332"/>
  <c r="P59" i="332"/>
  <c r="Q59" i="332"/>
  <c r="R59" i="332"/>
  <c r="S59" i="332"/>
  <c r="T59" i="332"/>
  <c r="U59" i="332"/>
  <c r="V59" i="332"/>
  <c r="W59" i="332"/>
  <c r="X59" i="332"/>
  <c r="Y59" i="332"/>
  <c r="Z59" i="332"/>
  <c r="AA59" i="332"/>
  <c r="AB59" i="332"/>
  <c r="AC59" i="332"/>
  <c r="AD59" i="332"/>
  <c r="AE59" i="332"/>
  <c r="AF59" i="332"/>
  <c r="AG59" i="332"/>
  <c r="AH59" i="332"/>
  <c r="AI59" i="332"/>
  <c r="AJ59" i="332"/>
  <c r="AK59" i="332"/>
  <c r="AL59" i="332"/>
  <c r="AJ35" i="332"/>
  <c r="AI35" i="332"/>
  <c r="AF35" i="332"/>
  <c r="AE35" i="332"/>
  <c r="AB35" i="332"/>
  <c r="AA35" i="332"/>
  <c r="X35" i="332"/>
  <c r="W35" i="332"/>
  <c r="T35" i="332"/>
  <c r="S35" i="332"/>
  <c r="P35" i="332"/>
  <c r="O35" i="332"/>
  <c r="L35" i="332"/>
  <c r="K35" i="332"/>
  <c r="H35" i="332"/>
  <c r="G35" i="332"/>
  <c r="D35" i="332"/>
  <c r="E35" i="332"/>
  <c r="F35" i="332"/>
  <c r="I35" i="332"/>
  <c r="J35" i="332"/>
  <c r="M35" i="332"/>
  <c r="N35" i="332"/>
  <c r="Q35" i="332"/>
  <c r="R35" i="332"/>
  <c r="U35" i="332"/>
  <c r="V35" i="332"/>
  <c r="Y35" i="332"/>
  <c r="Z35" i="332"/>
  <c r="AC35" i="332"/>
  <c r="AD35" i="332"/>
  <c r="AG35" i="332"/>
  <c r="AH35" i="332"/>
  <c r="AK35" i="332"/>
  <c r="AL35" i="332"/>
  <c r="C22" i="332"/>
  <c r="D22" i="332"/>
  <c r="F22" i="332"/>
  <c r="G22" i="332"/>
  <c r="H22" i="332"/>
  <c r="I22" i="332"/>
  <c r="J22" i="332"/>
  <c r="K22" i="332"/>
  <c r="L22" i="332"/>
  <c r="M22" i="332"/>
  <c r="N22" i="332"/>
  <c r="O22" i="332"/>
  <c r="P22" i="332"/>
  <c r="Q22" i="332"/>
  <c r="R22" i="332"/>
  <c r="S22" i="332"/>
  <c r="T22" i="332"/>
  <c r="U22" i="332"/>
  <c r="V22" i="332"/>
  <c r="W22" i="332"/>
  <c r="X22" i="332"/>
  <c r="Y22" i="332"/>
  <c r="Z22" i="332"/>
  <c r="AA22" i="332"/>
  <c r="AB22" i="332"/>
  <c r="AC22" i="332"/>
  <c r="AD22" i="332"/>
  <c r="AE22" i="332"/>
  <c r="AF22" i="332"/>
  <c r="AG22" i="332"/>
  <c r="AH22" i="332"/>
  <c r="AI22" i="332"/>
  <c r="AJ22" i="332"/>
  <c r="AK22" i="332"/>
  <c r="AL22" i="332"/>
  <c r="D8" i="332"/>
  <c r="E8" i="332"/>
  <c r="F8" i="332"/>
  <c r="G8" i="332"/>
  <c r="H8" i="332"/>
  <c r="I8" i="332"/>
  <c r="J8" i="332"/>
  <c r="K8" i="332"/>
  <c r="L8" i="332"/>
  <c r="M8" i="332"/>
  <c r="N8" i="332"/>
  <c r="O8" i="332"/>
  <c r="P8" i="332"/>
  <c r="Q8" i="332"/>
  <c r="R8" i="332"/>
  <c r="S8" i="332"/>
  <c r="T8" i="332"/>
  <c r="U8" i="332"/>
  <c r="V8" i="332"/>
  <c r="W8" i="332"/>
  <c r="X8" i="332"/>
  <c r="Y8" i="332"/>
  <c r="Z8" i="332"/>
  <c r="AA8" i="332"/>
  <c r="AB8" i="332"/>
  <c r="AC8" i="332"/>
  <c r="AD8" i="332"/>
  <c r="AE8" i="332"/>
  <c r="AF8" i="332"/>
  <c r="AG8" i="332"/>
  <c r="AH8" i="332"/>
  <c r="AI8" i="332"/>
  <c r="AJ8" i="332"/>
  <c r="AK8" i="332"/>
  <c r="AL8" i="332"/>
  <c r="C8" i="332"/>
  <c r="O28" i="317"/>
  <c r="O29" i="317"/>
  <c r="O30" i="317"/>
  <c r="O27" i="317"/>
  <c r="O21" i="317"/>
  <c r="O22" i="317"/>
  <c r="O23" i="317"/>
  <c r="O20" i="317"/>
  <c r="O14" i="317"/>
  <c r="O15" i="317"/>
  <c r="O16" i="317"/>
  <c r="O13" i="317"/>
  <c r="O9" i="317"/>
  <c r="O5" i="317"/>
  <c r="D7" i="317"/>
  <c r="E7" i="317"/>
  <c r="F7" i="317"/>
  <c r="G7" i="317"/>
  <c r="H7" i="317"/>
  <c r="I7" i="317"/>
  <c r="J7" i="317"/>
  <c r="K7" i="317"/>
  <c r="L7" i="317"/>
  <c r="M7" i="317"/>
  <c r="C7" i="317"/>
  <c r="K22" i="330"/>
  <c r="K23" i="330"/>
  <c r="K24" i="330"/>
  <c r="K25" i="330"/>
  <c r="K26" i="330"/>
  <c r="K27" i="330"/>
  <c r="K28" i="330"/>
  <c r="K29" i="330"/>
  <c r="K30" i="330"/>
  <c r="K33" i="330"/>
  <c r="K31" i="330"/>
  <c r="K32" i="330"/>
  <c r="K34" i="330"/>
  <c r="K35" i="330"/>
  <c r="K36" i="330"/>
  <c r="K37" i="330"/>
  <c r="K38" i="330"/>
  <c r="K39" i="330"/>
  <c r="K40" i="330"/>
  <c r="K41" i="330"/>
  <c r="K42" i="330"/>
  <c r="K43" i="330"/>
  <c r="K44" i="330"/>
  <c r="K45" i="330"/>
  <c r="K46" i="330"/>
  <c r="K47" i="330"/>
  <c r="K48" i="330"/>
  <c r="K49" i="330"/>
  <c r="K50" i="330"/>
  <c r="K51" i="330"/>
  <c r="K52" i="330"/>
  <c r="K53" i="330"/>
  <c r="K54" i="330"/>
  <c r="K55" i="330"/>
  <c r="K56" i="330"/>
  <c r="K57" i="330"/>
  <c r="K58" i="330"/>
  <c r="K59" i="330"/>
  <c r="K60" i="330"/>
  <c r="K21" i="330"/>
  <c r="K6" i="330"/>
  <c r="K5" i="330"/>
  <c r="K7" i="330"/>
  <c r="K8" i="330"/>
  <c r="K9" i="330"/>
  <c r="K10" i="330"/>
  <c r="K12" i="330"/>
  <c r="K13" i="330"/>
  <c r="K14" i="330"/>
  <c r="K15" i="330"/>
  <c r="K16" i="330"/>
  <c r="K17" i="330"/>
  <c r="K18" i="330"/>
  <c r="J41" i="330"/>
  <c r="J42" i="330"/>
  <c r="J43" i="330"/>
  <c r="J44" i="330"/>
  <c r="J45" i="330"/>
  <c r="J46" i="330"/>
  <c r="J47" i="330"/>
  <c r="J48" i="330"/>
  <c r="J49" i="330"/>
  <c r="J50" i="330"/>
  <c r="J51" i="330"/>
  <c r="J52" i="330"/>
  <c r="J53" i="330"/>
  <c r="J54" i="330"/>
  <c r="J55" i="330"/>
  <c r="J56" i="330"/>
  <c r="J57" i="330"/>
  <c r="J58" i="330"/>
  <c r="J59" i="330"/>
  <c r="J60" i="330"/>
  <c r="J6" i="330"/>
  <c r="J7" i="330"/>
  <c r="J8" i="330"/>
  <c r="J9" i="330"/>
  <c r="J10" i="330"/>
  <c r="J11" i="330"/>
  <c r="J12" i="330"/>
  <c r="J13" i="330"/>
  <c r="J14" i="330"/>
  <c r="J15" i="330"/>
  <c r="J16" i="330"/>
  <c r="J17" i="330"/>
  <c r="J18" i="330"/>
  <c r="J19" i="330"/>
  <c r="J20" i="330"/>
  <c r="J21" i="330"/>
  <c r="J22" i="330"/>
  <c r="J23" i="330"/>
  <c r="J24" i="330"/>
  <c r="J25" i="330"/>
  <c r="J26" i="330"/>
  <c r="J27" i="330"/>
  <c r="J28" i="330"/>
  <c r="J29" i="330"/>
  <c r="J30" i="330"/>
  <c r="J33" i="330"/>
  <c r="J31" i="330"/>
  <c r="J32" i="330"/>
  <c r="J34" i="330"/>
  <c r="J35" i="330"/>
  <c r="J36" i="330"/>
  <c r="J37" i="330"/>
  <c r="J38" i="330"/>
  <c r="J39" i="330"/>
  <c r="J40" i="330"/>
  <c r="J5" i="330"/>
  <c r="I61" i="330"/>
  <c r="D61" i="330"/>
  <c r="E61" i="330"/>
  <c r="F61" i="330"/>
  <c r="G61" i="330"/>
  <c r="H61" i="330"/>
  <c r="K23" i="329"/>
  <c r="K24" i="329"/>
  <c r="K25" i="329"/>
  <c r="K26" i="329"/>
  <c r="K27" i="329"/>
  <c r="K28" i="329"/>
  <c r="K29" i="329"/>
  <c r="K30" i="329"/>
  <c r="K31" i="329"/>
  <c r="K66" i="329"/>
  <c r="K42" i="329"/>
  <c r="K43" i="329"/>
  <c r="K44" i="329"/>
  <c r="K45" i="329"/>
  <c r="K46" i="329"/>
  <c r="K47" i="329"/>
  <c r="K48" i="329"/>
  <c r="K49" i="329"/>
  <c r="K50" i="329"/>
  <c r="K51" i="329"/>
  <c r="K52" i="329"/>
  <c r="K53" i="329"/>
  <c r="K54" i="329"/>
  <c r="K55" i="329"/>
  <c r="K56" i="329"/>
  <c r="K57" i="329"/>
  <c r="K58" i="329"/>
  <c r="K59" i="329"/>
  <c r="K60" i="329"/>
  <c r="K22" i="329"/>
  <c r="K13" i="329"/>
  <c r="K14" i="329"/>
  <c r="K15" i="329"/>
  <c r="K16" i="329"/>
  <c r="K17" i="329"/>
  <c r="K18" i="329"/>
  <c r="K19" i="329"/>
  <c r="K12" i="329"/>
  <c r="K7" i="329"/>
  <c r="K8" i="329"/>
  <c r="K9" i="329"/>
  <c r="K10" i="329"/>
  <c r="K11" i="329"/>
  <c r="K6" i="329"/>
  <c r="J7" i="329"/>
  <c r="J8" i="329"/>
  <c r="J9" i="329"/>
  <c r="J10" i="329"/>
  <c r="J11" i="329"/>
  <c r="J12" i="329"/>
  <c r="J13" i="329"/>
  <c r="J14" i="329"/>
  <c r="J15" i="329"/>
  <c r="J16" i="329"/>
  <c r="J17" i="329"/>
  <c r="J18" i="329"/>
  <c r="J19" i="329"/>
  <c r="J20" i="329"/>
  <c r="J21" i="329"/>
  <c r="J22" i="329"/>
  <c r="J23" i="329"/>
  <c r="J24" i="329"/>
  <c r="J25" i="329"/>
  <c r="J26" i="329"/>
  <c r="J27" i="329"/>
  <c r="J28" i="329"/>
  <c r="J29" i="329"/>
  <c r="J30" i="329"/>
  <c r="J66" i="329"/>
  <c r="J6" i="329"/>
  <c r="D61" i="329"/>
  <c r="E61" i="329"/>
  <c r="F61" i="329"/>
  <c r="G61" i="329"/>
  <c r="H61" i="329"/>
  <c r="K61" i="329" l="1"/>
  <c r="AK99" i="332"/>
  <c r="X99" i="332"/>
  <c r="X106" i="332" s="1"/>
  <c r="P99" i="332"/>
  <c r="H99" i="332"/>
  <c r="AC99" i="333"/>
  <c r="U99" i="333"/>
  <c r="U105" i="333" s="1"/>
  <c r="I99" i="333"/>
  <c r="AM8" i="332"/>
  <c r="AM35" i="332"/>
  <c r="AJ99" i="332"/>
  <c r="AF99" i="332"/>
  <c r="AB99" i="332"/>
  <c r="W99" i="332"/>
  <c r="S99" i="332"/>
  <c r="S106" i="332" s="1"/>
  <c r="O99" i="332"/>
  <c r="K99" i="332"/>
  <c r="G99" i="332"/>
  <c r="AA99" i="332"/>
  <c r="AA106" i="332" s="1"/>
  <c r="AJ99" i="333"/>
  <c r="AF99" i="333"/>
  <c r="AB99" i="333"/>
  <c r="X99" i="333"/>
  <c r="X105" i="333" s="1"/>
  <c r="T99" i="333"/>
  <c r="P99" i="333"/>
  <c r="L99" i="333"/>
  <c r="H99" i="333"/>
  <c r="H105" i="333" s="1"/>
  <c r="D99" i="333"/>
  <c r="C74" i="341"/>
  <c r="O74" i="341" s="1"/>
  <c r="AC99" i="332"/>
  <c r="L99" i="332"/>
  <c r="L106" i="332" s="1"/>
  <c r="AK99" i="333"/>
  <c r="Y99" i="333"/>
  <c r="M99" i="333"/>
  <c r="E99" i="333"/>
  <c r="E105" i="333" s="1"/>
  <c r="AM59" i="332"/>
  <c r="AM61" i="332"/>
  <c r="AM87" i="332"/>
  <c r="AI99" i="332"/>
  <c r="AI106" i="332" s="1"/>
  <c r="AE99" i="332"/>
  <c r="Z99" i="332"/>
  <c r="V99" i="332"/>
  <c r="R99" i="332"/>
  <c r="R106" i="332" s="1"/>
  <c r="N99" i="332"/>
  <c r="J99" i="332"/>
  <c r="F99" i="332"/>
  <c r="C99" i="333"/>
  <c r="C105" i="333" s="1"/>
  <c r="AI99" i="333"/>
  <c r="AE99" i="333"/>
  <c r="AA99" i="333"/>
  <c r="W99" i="333"/>
  <c r="S99" i="333"/>
  <c r="O99" i="333"/>
  <c r="K99" i="333"/>
  <c r="G99" i="333"/>
  <c r="E50" i="344"/>
  <c r="AM84" i="332"/>
  <c r="AG99" i="332"/>
  <c r="T99" i="332"/>
  <c r="T106" i="332" s="1"/>
  <c r="D99" i="332"/>
  <c r="D106" i="332" s="1"/>
  <c r="AG99" i="333"/>
  <c r="Q99" i="333"/>
  <c r="C99" i="332"/>
  <c r="C106" i="332" s="1"/>
  <c r="AM63" i="332"/>
  <c r="AL99" i="332"/>
  <c r="AH99" i="332"/>
  <c r="AD99" i="332"/>
  <c r="AD106" i="332" s="1"/>
  <c r="Y99" i="332"/>
  <c r="U99" i="332"/>
  <c r="Q99" i="332"/>
  <c r="M99" i="332"/>
  <c r="M106" i="332" s="1"/>
  <c r="I99" i="332"/>
  <c r="AL99" i="333"/>
  <c r="AH99" i="333"/>
  <c r="AD99" i="333"/>
  <c r="AD105" i="333" s="1"/>
  <c r="Z99" i="333"/>
  <c r="V99" i="333"/>
  <c r="R99" i="333"/>
  <c r="N99" i="333"/>
  <c r="N105" i="333" s="1"/>
  <c r="J99" i="333"/>
  <c r="F99" i="333"/>
  <c r="AM65" i="332"/>
  <c r="AM22" i="332"/>
  <c r="AM99" i="332" s="1"/>
  <c r="E99" i="332"/>
  <c r="E106" i="332" s="1"/>
  <c r="H53" i="341"/>
  <c r="C48" i="341"/>
  <c r="C53" i="341" s="1"/>
  <c r="G48" i="341"/>
  <c r="G53" i="341" s="1"/>
  <c r="AC105" i="333"/>
  <c r="M105" i="333"/>
  <c r="AK105" i="333"/>
  <c r="AG105" i="333"/>
  <c r="Q105" i="333"/>
  <c r="AL105" i="333"/>
  <c r="V105" i="333"/>
  <c r="J105" i="333"/>
  <c r="F105" i="333"/>
  <c r="Y105" i="333"/>
  <c r="I105" i="333"/>
  <c r="AH105" i="333"/>
  <c r="Z105" i="333"/>
  <c r="R105" i="333"/>
  <c r="AI105" i="333"/>
  <c r="AJ105" i="333"/>
  <c r="AF105" i="333"/>
  <c r="AB105" i="333"/>
  <c r="T105" i="333"/>
  <c r="P105" i="333"/>
  <c r="L105" i="333"/>
  <c r="D105" i="333"/>
  <c r="V106" i="332"/>
  <c r="J106" i="332"/>
  <c r="H106" i="332"/>
  <c r="AE106" i="332"/>
  <c r="W106" i="332"/>
  <c r="O106" i="332"/>
  <c r="K106" i="332"/>
  <c r="G106" i="332"/>
  <c r="AL106" i="332"/>
  <c r="AH106" i="332"/>
  <c r="Y106" i="332"/>
  <c r="U106" i="332"/>
  <c r="Q106" i="332"/>
  <c r="I106" i="332"/>
  <c r="AG106" i="332"/>
  <c r="AF106" i="332"/>
  <c r="Z106" i="332"/>
  <c r="N106" i="332"/>
  <c r="F106" i="332"/>
  <c r="P106" i="332"/>
  <c r="AK106" i="332"/>
  <c r="AC106" i="332"/>
  <c r="AJ106" i="332"/>
  <c r="AB106" i="332"/>
  <c r="K61" i="330"/>
  <c r="J61" i="330"/>
  <c r="AE105" i="333"/>
  <c r="AA105" i="333"/>
  <c r="W105" i="333"/>
  <c r="S105" i="333"/>
  <c r="O105" i="333"/>
  <c r="K105" i="333"/>
  <c r="G105" i="333"/>
  <c r="D48" i="341"/>
  <c r="D53" i="341" s="1"/>
  <c r="C77" i="341"/>
  <c r="O77" i="341" s="1"/>
  <c r="K48" i="341"/>
  <c r="K53" i="341" s="1"/>
  <c r="J48" i="341"/>
  <c r="J53" i="341" s="1"/>
  <c r="F48" i="341"/>
  <c r="F53" i="341" s="1"/>
  <c r="M48" i="341"/>
  <c r="M53" i="341" s="1"/>
  <c r="I48" i="341"/>
  <c r="I53" i="341" s="1"/>
  <c r="E48" i="341"/>
  <c r="E53" i="341" s="1"/>
  <c r="O36" i="341"/>
  <c r="O48" i="341" s="1"/>
  <c r="AM22" i="333"/>
  <c r="AM99" i="333" s="1"/>
  <c r="AM102" i="332"/>
  <c r="M13" i="301"/>
  <c r="M7" i="301"/>
  <c r="AM106" i="332" l="1"/>
  <c r="M11" i="301"/>
  <c r="C79" i="341"/>
  <c r="O79" i="341" s="1"/>
  <c r="O53" i="341"/>
  <c r="AM105" i="333"/>
  <c r="C64" i="300"/>
  <c r="C69" i="300" s="1"/>
  <c r="H64" i="300"/>
  <c r="H69" i="300" s="1"/>
  <c r="M56" i="300"/>
  <c r="M54" i="300"/>
  <c r="M50" i="300"/>
  <c r="D64" i="300"/>
  <c r="D69" i="300" s="1"/>
  <c r="E64" i="300"/>
  <c r="E69" i="300" s="1"/>
  <c r="F64" i="300"/>
  <c r="F69" i="300" s="1"/>
  <c r="G64" i="300"/>
  <c r="G69" i="300" s="1"/>
  <c r="M40" i="300"/>
  <c r="K64" i="300"/>
  <c r="K69" i="300" s="1"/>
  <c r="I64" i="300"/>
  <c r="I69" i="300" s="1"/>
  <c r="M48" i="300"/>
  <c r="M60" i="300"/>
  <c r="M62" i="300"/>
  <c r="M43" i="347"/>
  <c r="B21" i="347"/>
  <c r="M55" i="347"/>
  <c r="G27" i="300" l="1"/>
  <c r="G29" i="300"/>
  <c r="D27" i="300"/>
  <c r="D29" i="300"/>
  <c r="H27" i="300"/>
  <c r="H29" i="300"/>
  <c r="I29" i="300"/>
  <c r="I59" i="300"/>
  <c r="I27" i="300"/>
  <c r="F27" i="300"/>
  <c r="F29" i="300"/>
  <c r="C27" i="300"/>
  <c r="C29" i="300"/>
  <c r="K27" i="300"/>
  <c r="K29" i="300"/>
  <c r="E29" i="300"/>
  <c r="E27" i="300"/>
  <c r="D35" i="300"/>
  <c r="D43" i="300"/>
  <c r="D51" i="300"/>
  <c r="D63" i="300"/>
  <c r="D33" i="300"/>
  <c r="D41" i="300"/>
  <c r="D49" i="300"/>
  <c r="D57" i="300"/>
  <c r="D31" i="300"/>
  <c r="D59" i="300"/>
  <c r="D37" i="300"/>
  <c r="D45" i="300"/>
  <c r="D53" i="300"/>
  <c r="D61" i="300"/>
  <c r="D39" i="300"/>
  <c r="D47" i="300"/>
  <c r="D55" i="300"/>
  <c r="H35" i="300"/>
  <c r="H43" i="300"/>
  <c r="H51" i="300"/>
  <c r="H63" i="300"/>
  <c r="H39" i="300"/>
  <c r="H55" i="300"/>
  <c r="H59" i="300"/>
  <c r="H33" i="300"/>
  <c r="H41" i="300"/>
  <c r="H49" i="300"/>
  <c r="H57" i="300"/>
  <c r="H31" i="300"/>
  <c r="H47" i="300"/>
  <c r="H37" i="300"/>
  <c r="H45" i="300"/>
  <c r="H53" i="300"/>
  <c r="H61" i="300"/>
  <c r="G33" i="300"/>
  <c r="G41" i="300"/>
  <c r="G49" i="300"/>
  <c r="G57" i="300"/>
  <c r="G37" i="300"/>
  <c r="G61" i="300"/>
  <c r="G31" i="300"/>
  <c r="G39" i="300"/>
  <c r="G47" i="300"/>
  <c r="G55" i="300"/>
  <c r="G59" i="300"/>
  <c r="G53" i="300"/>
  <c r="G35" i="300"/>
  <c r="G43" i="300"/>
  <c r="G51" i="300"/>
  <c r="G63" i="300"/>
  <c r="G45" i="300"/>
  <c r="C33" i="300"/>
  <c r="C41" i="300"/>
  <c r="C49" i="300"/>
  <c r="C57" i="300"/>
  <c r="C31" i="300"/>
  <c r="C39" i="300"/>
  <c r="C47" i="300"/>
  <c r="C55" i="300"/>
  <c r="C59" i="300"/>
  <c r="C45" i="300"/>
  <c r="C61" i="300"/>
  <c r="C35" i="300"/>
  <c r="C43" i="300"/>
  <c r="C51" i="300"/>
  <c r="C63" i="300"/>
  <c r="C37" i="300"/>
  <c r="C53" i="300"/>
  <c r="F31" i="300"/>
  <c r="F39" i="300"/>
  <c r="F47" i="300"/>
  <c r="F55" i="300"/>
  <c r="F59" i="300"/>
  <c r="F35" i="300"/>
  <c r="F63" i="300"/>
  <c r="F37" i="300"/>
  <c r="F45" i="300"/>
  <c r="F53" i="300"/>
  <c r="F61" i="300"/>
  <c r="F51" i="300"/>
  <c r="F33" i="300"/>
  <c r="F41" i="300"/>
  <c r="F49" i="300"/>
  <c r="F57" i="300"/>
  <c r="F43" i="300"/>
  <c r="E37" i="300"/>
  <c r="E45" i="300"/>
  <c r="E53" i="300"/>
  <c r="E61" i="300"/>
  <c r="E35" i="300"/>
  <c r="E43" i="300"/>
  <c r="E51" i="300"/>
  <c r="E63" i="300"/>
  <c r="E57" i="300"/>
  <c r="E31" i="300"/>
  <c r="E39" i="300"/>
  <c r="E47" i="300"/>
  <c r="E55" i="300"/>
  <c r="E59" i="300"/>
  <c r="E33" i="300"/>
  <c r="E41" i="300"/>
  <c r="E49" i="300"/>
  <c r="K51" i="300"/>
  <c r="K63" i="300"/>
  <c r="K49" i="300"/>
  <c r="B75" i="347"/>
  <c r="M75" i="347" s="1"/>
  <c r="K31" i="300"/>
  <c r="K53" i="300"/>
  <c r="K61" i="300"/>
  <c r="K59" i="300"/>
  <c r="K47" i="300"/>
  <c r="K43" i="300"/>
  <c r="K41" i="300"/>
  <c r="K45" i="300"/>
  <c r="K55" i="300"/>
  <c r="I63" i="300"/>
  <c r="K39" i="300"/>
  <c r="I49" i="300"/>
  <c r="I57" i="300"/>
  <c r="I37" i="300"/>
  <c r="I61" i="300"/>
  <c r="I45" i="300"/>
  <c r="I41" i="300"/>
  <c r="I47" i="300"/>
  <c r="I43" i="300"/>
  <c r="I53" i="300"/>
  <c r="I39" i="300"/>
  <c r="M12" i="301"/>
  <c r="M8" i="301"/>
  <c r="K57" i="300"/>
  <c r="M46" i="300"/>
  <c r="I51" i="300"/>
  <c r="I55" i="300"/>
  <c r="M9" i="301"/>
  <c r="I33" i="300"/>
  <c r="I35" i="300"/>
  <c r="K35" i="300"/>
  <c r="K33" i="300"/>
  <c r="K37" i="300"/>
  <c r="J64" i="300"/>
  <c r="J69" i="300" s="1"/>
  <c r="M38" i="300"/>
  <c r="M11" i="300"/>
  <c r="J27" i="300" l="1"/>
  <c r="J31" i="300"/>
  <c r="J29" i="300"/>
  <c r="J14" i="300"/>
  <c r="K14" i="300"/>
  <c r="M14" i="301"/>
  <c r="K65" i="300"/>
  <c r="M10" i="300"/>
  <c r="M12" i="300"/>
  <c r="J63" i="300"/>
  <c r="J61" i="300"/>
  <c r="J59" i="300"/>
  <c r="J57" i="300"/>
  <c r="J55" i="300"/>
  <c r="J51" i="300"/>
  <c r="J49" i="300"/>
  <c r="J47" i="300"/>
  <c r="J45" i="300"/>
  <c r="J43" i="300"/>
  <c r="J39" i="300"/>
  <c r="J53" i="300"/>
  <c r="J41" i="300"/>
  <c r="J37" i="300"/>
  <c r="J33" i="300"/>
  <c r="J35" i="300"/>
  <c r="I31" i="300"/>
  <c r="L64" i="300"/>
  <c r="L69" i="300" s="1"/>
  <c r="I14" i="300"/>
  <c r="L27" i="300" l="1"/>
  <c r="M27" i="300" s="1"/>
  <c r="L29" i="300"/>
  <c r="L55" i="300"/>
  <c r="M55" i="300" s="1"/>
  <c r="L53" i="300"/>
  <c r="L47" i="300"/>
  <c r="M47" i="300" s="1"/>
  <c r="L41" i="300"/>
  <c r="M41" i="300" s="1"/>
  <c r="L49" i="300"/>
  <c r="M49" i="300" s="1"/>
  <c r="L43" i="300"/>
  <c r="L39" i="300"/>
  <c r="M39" i="300" s="1"/>
  <c r="L61" i="300"/>
  <c r="M61" i="300" s="1"/>
  <c r="L59" i="300"/>
  <c r="L57" i="300"/>
  <c r="M57" i="300" s="1"/>
  <c r="L51" i="300"/>
  <c r="M51" i="300" s="1"/>
  <c r="L45" i="300"/>
  <c r="L63" i="300"/>
  <c r="M63" i="300" s="1"/>
  <c r="J65" i="300"/>
  <c r="L35" i="300"/>
  <c r="M35" i="300" s="1"/>
  <c r="L37" i="300"/>
  <c r="M37" i="300" s="1"/>
  <c r="L33" i="300"/>
  <c r="L31" i="300"/>
  <c r="M31" i="300" s="1"/>
  <c r="M64" i="300"/>
  <c r="G15" i="347" l="1"/>
  <c r="G21" i="347" s="1"/>
  <c r="F15" i="347"/>
  <c r="F21" i="347" s="1"/>
  <c r="E15" i="347"/>
  <c r="E21" i="347" s="1"/>
  <c r="E18" i="347" l="1"/>
  <c r="H17" i="347"/>
  <c r="L17" i="347" s="1"/>
  <c r="M17" i="347" s="1"/>
  <c r="H15" i="347"/>
  <c r="L15" i="347" s="1"/>
  <c r="M15" i="347" s="1"/>
  <c r="E16" i="347"/>
  <c r="G40" i="347" l="1"/>
  <c r="G38" i="347"/>
  <c r="F42" i="347"/>
  <c r="F38" i="347"/>
  <c r="E44" i="347"/>
  <c r="E38" i="347"/>
  <c r="G44" i="347"/>
  <c r="E40" i="347"/>
  <c r="F40" i="347"/>
  <c r="F72" i="347"/>
  <c r="F50" i="347"/>
  <c r="F34" i="347"/>
  <c r="F70" i="347"/>
  <c r="F62" i="347"/>
  <c r="F54" i="347"/>
  <c r="F46" i="347"/>
  <c r="F74" i="347"/>
  <c r="F48" i="347"/>
  <c r="F64" i="347"/>
  <c r="F58" i="347"/>
  <c r="F36" i="347"/>
  <c r="F52" i="347"/>
  <c r="F68" i="347"/>
  <c r="F60" i="347"/>
  <c r="F66" i="347"/>
  <c r="F56" i="347"/>
  <c r="E74" i="347"/>
  <c r="E36" i="347"/>
  <c r="E52" i="347"/>
  <c r="E60" i="347"/>
  <c r="E68" i="347"/>
  <c r="E70" i="347"/>
  <c r="E42" i="347"/>
  <c r="E66" i="347"/>
  <c r="E46" i="347"/>
  <c r="E54" i="347"/>
  <c r="E62" i="347"/>
  <c r="E50" i="347"/>
  <c r="E48" i="347"/>
  <c r="E56" i="347"/>
  <c r="E64" i="347"/>
  <c r="E72" i="347"/>
  <c r="E34" i="347"/>
  <c r="E58" i="347"/>
  <c r="F44" i="347"/>
  <c r="G72" i="347"/>
  <c r="G62" i="347"/>
  <c r="G46" i="347"/>
  <c r="G50" i="347"/>
  <c r="G42" i="347"/>
  <c r="G34" i="347"/>
  <c r="G70" i="347"/>
  <c r="G54" i="347"/>
  <c r="G36" i="347"/>
  <c r="G52" i="347"/>
  <c r="G68" i="347"/>
  <c r="G58" i="347"/>
  <c r="G56" i="347"/>
  <c r="G48" i="347"/>
  <c r="G74" i="347"/>
  <c r="G66" i="347"/>
  <c r="G60" i="347"/>
  <c r="G64" i="347"/>
  <c r="G76" i="347" l="1"/>
  <c r="E76" i="347"/>
  <c r="F76" i="347"/>
  <c r="H13" i="347" l="1"/>
  <c r="L13" i="347" s="1"/>
  <c r="M13" i="347" s="1"/>
  <c r="H11" i="347"/>
  <c r="H9" i="347"/>
  <c r="L9" i="347" s="1"/>
  <c r="M9" i="347" s="1"/>
  <c r="H21" i="347" l="1"/>
  <c r="H16" i="347" s="1"/>
  <c r="L11" i="347"/>
  <c r="H14" i="347" l="1"/>
  <c r="H10" i="347"/>
  <c r="H8" i="347"/>
  <c r="H18" i="347"/>
  <c r="H12" i="347"/>
  <c r="L21" i="347"/>
  <c r="M11" i="347"/>
  <c r="K15" i="298"/>
  <c r="K10" i="298"/>
  <c r="K11" i="298"/>
  <c r="K19" i="298"/>
  <c r="B15" i="298"/>
  <c r="B18" i="297"/>
  <c r="C47" i="298"/>
  <c r="D47" i="298"/>
  <c r="E47" i="298"/>
  <c r="F47" i="298"/>
  <c r="G47" i="298"/>
  <c r="H47" i="298"/>
  <c r="I47" i="298"/>
  <c r="J47" i="298"/>
  <c r="K47" i="298"/>
  <c r="L47" i="298"/>
  <c r="C48" i="298"/>
  <c r="D48" i="298"/>
  <c r="E48" i="298"/>
  <c r="F48" i="298"/>
  <c r="G48" i="298"/>
  <c r="H48" i="298"/>
  <c r="H51" i="298" s="1"/>
  <c r="I48" i="298"/>
  <c r="J48" i="298"/>
  <c r="K48" i="298"/>
  <c r="L48" i="298"/>
  <c r="G51" i="298"/>
  <c r="C52" i="298"/>
  <c r="D52" i="298"/>
  <c r="E52" i="298"/>
  <c r="F52" i="298"/>
  <c r="G52" i="298"/>
  <c r="H52" i="298"/>
  <c r="I52" i="298"/>
  <c r="J52" i="298"/>
  <c r="K52" i="298"/>
  <c r="L52" i="298"/>
  <c r="C56" i="298"/>
  <c r="D56" i="298"/>
  <c r="E56" i="298"/>
  <c r="F56" i="298"/>
  <c r="G56" i="298"/>
  <c r="H56" i="298"/>
  <c r="I56" i="298"/>
  <c r="J56" i="298"/>
  <c r="K56" i="298"/>
  <c r="L56" i="298"/>
  <c r="B52" i="298"/>
  <c r="B48" i="298"/>
  <c r="B47" i="298"/>
  <c r="C10" i="298"/>
  <c r="D10" i="298"/>
  <c r="E10" i="298"/>
  <c r="F10" i="298"/>
  <c r="G10" i="298"/>
  <c r="H10" i="298"/>
  <c r="I10" i="298"/>
  <c r="J10" i="298"/>
  <c r="L10" i="298"/>
  <c r="C11" i="298"/>
  <c r="D11" i="298"/>
  <c r="E11" i="298"/>
  <c r="F11" i="298"/>
  <c r="F14" i="298" s="1"/>
  <c r="F13" i="292" s="1"/>
  <c r="G11" i="298"/>
  <c r="H11" i="298"/>
  <c r="I11" i="298"/>
  <c r="J11" i="298"/>
  <c r="L11" i="298"/>
  <c r="C15" i="298"/>
  <c r="D15" i="298"/>
  <c r="E15" i="298"/>
  <c r="F15" i="298"/>
  <c r="G15" i="298"/>
  <c r="H15" i="298"/>
  <c r="I15" i="298"/>
  <c r="I23" i="298" s="1"/>
  <c r="J15" i="298"/>
  <c r="L15" i="298"/>
  <c r="C19" i="298"/>
  <c r="D19" i="298"/>
  <c r="E19" i="298"/>
  <c r="F19" i="298"/>
  <c r="G19" i="298"/>
  <c r="H19" i="298"/>
  <c r="H23" i="298" s="1"/>
  <c r="I19" i="298"/>
  <c r="J19" i="298"/>
  <c r="L19" i="298"/>
  <c r="E23" i="298"/>
  <c r="B10" i="298"/>
  <c r="B11" i="298"/>
  <c r="B19" i="298"/>
  <c r="C50" i="297"/>
  <c r="C45" i="297"/>
  <c r="D45" i="297"/>
  <c r="E45" i="297"/>
  <c r="F45" i="297"/>
  <c r="G45" i="297"/>
  <c r="H45" i="297"/>
  <c r="I45" i="297"/>
  <c r="J45" i="297"/>
  <c r="K45" i="297"/>
  <c r="L45" i="297"/>
  <c r="M45" i="297"/>
  <c r="N45" i="297"/>
  <c r="O45" i="297"/>
  <c r="P45" i="297"/>
  <c r="Q45" i="297"/>
  <c r="R45" i="297"/>
  <c r="S45" i="297"/>
  <c r="T45" i="297"/>
  <c r="U45" i="297"/>
  <c r="V45" i="297"/>
  <c r="W45" i="297"/>
  <c r="X45" i="297"/>
  <c r="C46" i="297"/>
  <c r="D46" i="297"/>
  <c r="E46" i="297"/>
  <c r="F46" i="297"/>
  <c r="G46" i="297"/>
  <c r="H46" i="297"/>
  <c r="I46" i="297"/>
  <c r="J46" i="297"/>
  <c r="K46" i="297"/>
  <c r="L46" i="297"/>
  <c r="M46" i="297"/>
  <c r="N46" i="297"/>
  <c r="O46" i="297"/>
  <c r="P46" i="297"/>
  <c r="Q46" i="297"/>
  <c r="R46" i="297"/>
  <c r="S46" i="297"/>
  <c r="T46" i="297"/>
  <c r="U46" i="297"/>
  <c r="V46" i="297"/>
  <c r="W46" i="297"/>
  <c r="X46" i="297"/>
  <c r="C49" i="297"/>
  <c r="S67" i="291" s="1"/>
  <c r="R49" i="297"/>
  <c r="P67" i="291" s="1"/>
  <c r="D50" i="297"/>
  <c r="E50" i="297"/>
  <c r="F50" i="297"/>
  <c r="G50" i="297"/>
  <c r="H50" i="297"/>
  <c r="I50" i="297"/>
  <c r="J50" i="297"/>
  <c r="K50" i="297"/>
  <c r="L50" i="297"/>
  <c r="M50" i="297"/>
  <c r="N50" i="297"/>
  <c r="O50" i="297"/>
  <c r="P50" i="297"/>
  <c r="Q50" i="297"/>
  <c r="R50" i="297"/>
  <c r="S50" i="297"/>
  <c r="T50" i="297"/>
  <c r="U50" i="297"/>
  <c r="V50" i="297"/>
  <c r="W50" i="297"/>
  <c r="X50" i="297"/>
  <c r="C54" i="297"/>
  <c r="D54" i="297"/>
  <c r="E54" i="297"/>
  <c r="F54" i="297"/>
  <c r="G54" i="297"/>
  <c r="H54" i="297"/>
  <c r="I54" i="297"/>
  <c r="J54" i="297"/>
  <c r="K54" i="297"/>
  <c r="L54" i="297"/>
  <c r="M54" i="297"/>
  <c r="N54" i="297"/>
  <c r="O54" i="297"/>
  <c r="P54" i="297"/>
  <c r="Q54" i="297"/>
  <c r="R54" i="297"/>
  <c r="S54" i="297"/>
  <c r="T54" i="297"/>
  <c r="U54" i="297"/>
  <c r="V54" i="297"/>
  <c r="W54" i="297"/>
  <c r="X54" i="297"/>
  <c r="I58" i="297"/>
  <c r="B54" i="297"/>
  <c r="B50" i="297"/>
  <c r="B46" i="297"/>
  <c r="B45" i="297"/>
  <c r="C18" i="297"/>
  <c r="D18" i="297"/>
  <c r="E18" i="297"/>
  <c r="F18" i="297"/>
  <c r="G18" i="297"/>
  <c r="H18" i="297"/>
  <c r="I18" i="297"/>
  <c r="J18" i="297"/>
  <c r="K18" i="297"/>
  <c r="L18" i="297"/>
  <c r="C14" i="297"/>
  <c r="D14" i="297"/>
  <c r="E14" i="297"/>
  <c r="F14" i="297"/>
  <c r="G14" i="297"/>
  <c r="H14" i="297"/>
  <c r="I14" i="297"/>
  <c r="J14" i="297"/>
  <c r="K14" i="297"/>
  <c r="L14" i="297"/>
  <c r="B14" i="297"/>
  <c r="C10" i="297"/>
  <c r="D10" i="297"/>
  <c r="E10" i="297"/>
  <c r="F10" i="297"/>
  <c r="G10" i="297"/>
  <c r="H10" i="297"/>
  <c r="I10" i="297"/>
  <c r="J10" i="297"/>
  <c r="K10" i="297"/>
  <c r="L10" i="297"/>
  <c r="B10" i="297"/>
  <c r="C9" i="297"/>
  <c r="D9" i="297"/>
  <c r="E9" i="297"/>
  <c r="F9" i="297"/>
  <c r="G9" i="297"/>
  <c r="H9" i="297"/>
  <c r="I9" i="297"/>
  <c r="J9" i="297"/>
  <c r="K9" i="297"/>
  <c r="L9" i="297"/>
  <c r="B9" i="297"/>
  <c r="C28" i="296"/>
  <c r="D28" i="296"/>
  <c r="E28" i="296"/>
  <c r="F28" i="296"/>
  <c r="G28" i="296"/>
  <c r="H28" i="296"/>
  <c r="I28" i="296"/>
  <c r="J28" i="296"/>
  <c r="K28" i="296"/>
  <c r="L28" i="296"/>
  <c r="C37" i="296"/>
  <c r="D37" i="296"/>
  <c r="E37" i="296"/>
  <c r="F37" i="296"/>
  <c r="G37" i="296"/>
  <c r="H37" i="296"/>
  <c r="I37" i="296"/>
  <c r="J37" i="296"/>
  <c r="K37" i="296"/>
  <c r="L37" i="296"/>
  <c r="C46" i="296"/>
  <c r="C37" i="292" s="1"/>
  <c r="D46" i="296"/>
  <c r="D37" i="292" s="1"/>
  <c r="E46" i="296"/>
  <c r="E37" i="292" s="1"/>
  <c r="F46" i="296"/>
  <c r="F37" i="292" s="1"/>
  <c r="G46" i="296"/>
  <c r="G37" i="292" s="1"/>
  <c r="H46" i="296"/>
  <c r="H37" i="292" s="1"/>
  <c r="I46" i="296"/>
  <c r="I37" i="292" s="1"/>
  <c r="J46" i="296"/>
  <c r="J37" i="292" s="1"/>
  <c r="K46" i="296"/>
  <c r="K37" i="292" s="1"/>
  <c r="L46" i="296"/>
  <c r="L37" i="292" s="1"/>
  <c r="B46" i="296"/>
  <c r="B37" i="292" s="1"/>
  <c r="M28" i="296"/>
  <c r="N28" i="296"/>
  <c r="O28" i="296"/>
  <c r="P28" i="296"/>
  <c r="Q28" i="296"/>
  <c r="B37" i="296"/>
  <c r="B28" i="296"/>
  <c r="C17" i="296"/>
  <c r="D17" i="296"/>
  <c r="E17" i="296"/>
  <c r="F17" i="296"/>
  <c r="G17" i="296"/>
  <c r="H17" i="296"/>
  <c r="I17" i="296"/>
  <c r="J17" i="296"/>
  <c r="K17" i="296"/>
  <c r="L17" i="296"/>
  <c r="M17" i="296"/>
  <c r="N17" i="296"/>
  <c r="O17" i="296"/>
  <c r="P17" i="296"/>
  <c r="Q17" i="296"/>
  <c r="B17" i="296"/>
  <c r="C9" i="296"/>
  <c r="D9" i="296"/>
  <c r="E9" i="296"/>
  <c r="F9" i="296"/>
  <c r="G9" i="296"/>
  <c r="H9" i="296"/>
  <c r="I9" i="296"/>
  <c r="J9" i="296"/>
  <c r="K9" i="296"/>
  <c r="L9" i="296"/>
  <c r="B9" i="296"/>
  <c r="J9" i="295"/>
  <c r="K9" i="295"/>
  <c r="J17" i="295"/>
  <c r="K17" i="295"/>
  <c r="J28" i="295"/>
  <c r="K28" i="295"/>
  <c r="J37" i="295"/>
  <c r="K37" i="295"/>
  <c r="J46" i="295"/>
  <c r="J11" i="292" s="1"/>
  <c r="K46" i="295"/>
  <c r="K11" i="292" s="1"/>
  <c r="C9" i="295"/>
  <c r="G9" i="295"/>
  <c r="H9" i="295"/>
  <c r="I9" i="295"/>
  <c r="L9" i="295"/>
  <c r="C17" i="295"/>
  <c r="H17" i="295"/>
  <c r="I17" i="295"/>
  <c r="L17" i="295"/>
  <c r="C28" i="295"/>
  <c r="H28" i="295"/>
  <c r="I28" i="295"/>
  <c r="L28" i="295"/>
  <c r="C37" i="295"/>
  <c r="G37" i="295"/>
  <c r="H37" i="295"/>
  <c r="I37" i="295"/>
  <c r="L37" i="295"/>
  <c r="C46" i="295"/>
  <c r="C11" i="292" s="1"/>
  <c r="E11" i="292"/>
  <c r="F11" i="292"/>
  <c r="G11" i="292"/>
  <c r="H46" i="295"/>
  <c r="H11" i="292" s="1"/>
  <c r="I46" i="295"/>
  <c r="I11" i="292" s="1"/>
  <c r="L46" i="295"/>
  <c r="L11" i="292" s="1"/>
  <c r="B46" i="295"/>
  <c r="B11" i="292" s="1"/>
  <c r="B37" i="295"/>
  <c r="B28" i="295"/>
  <c r="B17" i="295"/>
  <c r="B9" i="295"/>
  <c r="B8" i="292" s="1"/>
  <c r="C65" i="291"/>
  <c r="D65" i="291"/>
  <c r="E65" i="291"/>
  <c r="F65" i="291"/>
  <c r="G65" i="291"/>
  <c r="H65" i="291"/>
  <c r="I65" i="291"/>
  <c r="J65" i="291"/>
  <c r="K65" i="291"/>
  <c r="L65" i="291"/>
  <c r="O45" i="294"/>
  <c r="M65" i="291" s="1"/>
  <c r="P45" i="294"/>
  <c r="N65" i="291" s="1"/>
  <c r="Q45" i="294"/>
  <c r="O65" i="291" s="1"/>
  <c r="R45" i="294"/>
  <c r="P65" i="291" s="1"/>
  <c r="S45" i="294"/>
  <c r="Q65" i="291" s="1"/>
  <c r="T45" i="294"/>
  <c r="R65" i="291" s="1"/>
  <c r="U45" i="294"/>
  <c r="U65" i="291" s="1"/>
  <c r="V45" i="294"/>
  <c r="V65" i="291" s="1"/>
  <c r="W45" i="294"/>
  <c r="W65" i="291" s="1"/>
  <c r="X45" i="294"/>
  <c r="X65" i="291" s="1"/>
  <c r="B65" i="291"/>
  <c r="L27" i="294"/>
  <c r="L26" i="294" s="1"/>
  <c r="L55" i="294" s="1"/>
  <c r="M27" i="294"/>
  <c r="M26" i="294" s="1"/>
  <c r="N27" i="294"/>
  <c r="N26" i="294" s="1"/>
  <c r="O27" i="294"/>
  <c r="P27" i="294"/>
  <c r="Q27" i="294"/>
  <c r="R27" i="294"/>
  <c r="S27" i="294"/>
  <c r="T27" i="294"/>
  <c r="U27" i="294"/>
  <c r="V27" i="294"/>
  <c r="W27" i="294"/>
  <c r="X27" i="294"/>
  <c r="N16" i="294"/>
  <c r="O16" i="294"/>
  <c r="P16" i="294"/>
  <c r="Q16" i="294"/>
  <c r="R16" i="294"/>
  <c r="S16" i="294"/>
  <c r="T16" i="294"/>
  <c r="U16" i="294"/>
  <c r="V16" i="294"/>
  <c r="W16" i="294"/>
  <c r="X16" i="294"/>
  <c r="K8" i="294"/>
  <c r="I62" i="291" s="1"/>
  <c r="L8" i="294"/>
  <c r="M8" i="294"/>
  <c r="N8" i="294"/>
  <c r="O8" i="294"/>
  <c r="P8" i="294"/>
  <c r="Q8" i="294"/>
  <c r="R8" i="294"/>
  <c r="S8" i="294"/>
  <c r="T8" i="294"/>
  <c r="U8" i="294"/>
  <c r="V8" i="294"/>
  <c r="W8" i="294"/>
  <c r="X8" i="294"/>
  <c r="W49" i="297" l="1"/>
  <c r="W67" i="291" s="1"/>
  <c r="K23" i="298"/>
  <c r="L12" i="347"/>
  <c r="M12" i="347" s="1"/>
  <c r="M21" i="347"/>
  <c r="H22" i="347"/>
  <c r="L20" i="347"/>
  <c r="L14" i="347"/>
  <c r="M14" i="347" s="1"/>
  <c r="L8" i="347"/>
  <c r="M8" i="347" s="1"/>
  <c r="L16" i="347"/>
  <c r="M16" i="347" s="1"/>
  <c r="L10" i="347"/>
  <c r="M10" i="347" s="1"/>
  <c r="L18" i="347"/>
  <c r="L60" i="298"/>
  <c r="H60" i="298"/>
  <c r="D60" i="298"/>
  <c r="I51" i="298"/>
  <c r="E51" i="298"/>
  <c r="E39" i="292" s="1"/>
  <c r="C23" i="298"/>
  <c r="D14" i="298"/>
  <c r="D13" i="292" s="1"/>
  <c r="Q58" i="297"/>
  <c r="X58" i="297"/>
  <c r="T58" i="297"/>
  <c r="P58" i="297"/>
  <c r="H58" i="297"/>
  <c r="D58" i="297"/>
  <c r="V49" i="297"/>
  <c r="V67" i="291" s="1"/>
  <c r="J49" i="297"/>
  <c r="T67" i="291" s="1"/>
  <c r="F49" i="297"/>
  <c r="E67" i="291" s="1"/>
  <c r="U49" i="297"/>
  <c r="U67" i="291" s="1"/>
  <c r="M49" i="297"/>
  <c r="K67" i="291" s="1"/>
  <c r="I49" i="297"/>
  <c r="M58" i="297"/>
  <c r="S58" i="297"/>
  <c r="O58" i="297"/>
  <c r="K58" i="297"/>
  <c r="O49" i="297"/>
  <c r="M67" i="291" s="1"/>
  <c r="K49" i="297"/>
  <c r="I67" i="291" s="1"/>
  <c r="G49" i="297"/>
  <c r="F67" i="291" s="1"/>
  <c r="P49" i="297"/>
  <c r="N67" i="291" s="1"/>
  <c r="L49" i="297"/>
  <c r="J67" i="291" s="1"/>
  <c r="B13" i="297"/>
  <c r="E13" i="297"/>
  <c r="I13" i="297"/>
  <c r="K8" i="295"/>
  <c r="K20" i="292" s="1"/>
  <c r="H27" i="295"/>
  <c r="H56" i="295" s="1"/>
  <c r="W63" i="291"/>
  <c r="W26" i="294"/>
  <c r="W70" i="291" s="1"/>
  <c r="Q26" i="294"/>
  <c r="Q55" i="294" s="1"/>
  <c r="K70" i="291"/>
  <c r="X63" i="291"/>
  <c r="M62" i="291"/>
  <c r="M63" i="291"/>
  <c r="R7" i="294"/>
  <c r="P74" i="291" s="1"/>
  <c r="P63" i="291"/>
  <c r="D63" i="291"/>
  <c r="V63" i="291"/>
  <c r="V62" i="291"/>
  <c r="R63" i="291"/>
  <c r="R62" i="291"/>
  <c r="N63" i="291"/>
  <c r="N62" i="291"/>
  <c r="J63" i="291"/>
  <c r="J62" i="291"/>
  <c r="F63" i="291"/>
  <c r="F62" i="291"/>
  <c r="S7" i="294"/>
  <c r="Q74" i="291" s="1"/>
  <c r="O7" i="294"/>
  <c r="M74" i="291" s="1"/>
  <c r="K7" i="294"/>
  <c r="S26" i="294"/>
  <c r="S55" i="294" s="1"/>
  <c r="S103" i="294" s="1"/>
  <c r="O26" i="294"/>
  <c r="O55" i="294" s="1"/>
  <c r="O103" i="294" s="1"/>
  <c r="L8" i="292"/>
  <c r="L9" i="292"/>
  <c r="K9" i="292"/>
  <c r="K8" i="292"/>
  <c r="L8" i="296"/>
  <c r="L46" i="292" s="1"/>
  <c r="L35" i="292"/>
  <c r="L34" i="292"/>
  <c r="H34" i="292"/>
  <c r="H35" i="292"/>
  <c r="D8" i="296"/>
  <c r="D46" i="292" s="1"/>
  <c r="D34" i="292"/>
  <c r="D35" i="292"/>
  <c r="K22" i="297"/>
  <c r="G22" i="297"/>
  <c r="C22" i="297"/>
  <c r="U58" i="297"/>
  <c r="W58" i="297"/>
  <c r="G58" i="297"/>
  <c r="B14" i="298"/>
  <c r="B13" i="292" s="1"/>
  <c r="J23" i="298"/>
  <c r="C51" i="298"/>
  <c r="C39" i="292" s="1"/>
  <c r="X62" i="291"/>
  <c r="B62" i="291"/>
  <c r="B63" i="291"/>
  <c r="I63" i="291"/>
  <c r="R26" i="294"/>
  <c r="R55" i="294" s="1"/>
  <c r="R103" i="294" s="1"/>
  <c r="I9" i="292"/>
  <c r="I8" i="292"/>
  <c r="F9" i="292"/>
  <c r="F8" i="292"/>
  <c r="J9" i="292"/>
  <c r="J8" i="292"/>
  <c r="K8" i="296"/>
  <c r="K46" i="292" s="1"/>
  <c r="K34" i="292"/>
  <c r="K35" i="292"/>
  <c r="G34" i="292"/>
  <c r="G35" i="292"/>
  <c r="C8" i="296"/>
  <c r="C46" i="292" s="1"/>
  <c r="C34" i="292"/>
  <c r="C35" i="292"/>
  <c r="K13" i="297"/>
  <c r="G13" i="297"/>
  <c r="C13" i="297"/>
  <c r="B58" i="297"/>
  <c r="I14" i="298"/>
  <c r="K13" i="292" s="1"/>
  <c r="E14" i="298"/>
  <c r="E13" i="292" s="1"/>
  <c r="B51" i="298"/>
  <c r="H39" i="292"/>
  <c r="D62" i="291"/>
  <c r="U62" i="291"/>
  <c r="U63" i="291"/>
  <c r="H63" i="291"/>
  <c r="H9" i="292"/>
  <c r="H8" i="292"/>
  <c r="E9" i="292"/>
  <c r="J8" i="296"/>
  <c r="J46" i="292" s="1"/>
  <c r="J35" i="292"/>
  <c r="J34" i="292"/>
  <c r="F8" i="296"/>
  <c r="F46" i="292" s="1"/>
  <c r="F35" i="292"/>
  <c r="F34" i="292"/>
  <c r="G39" i="292"/>
  <c r="I39" i="292"/>
  <c r="P62" i="291"/>
  <c r="Q62" i="291"/>
  <c r="Q63" i="291"/>
  <c r="E62" i="291"/>
  <c r="E63" i="291"/>
  <c r="N7" i="294"/>
  <c r="L74" i="291" s="1"/>
  <c r="L63" i="291"/>
  <c r="B9" i="292"/>
  <c r="W62" i="291"/>
  <c r="Q7" i="294"/>
  <c r="O74" i="291" s="1"/>
  <c r="O62" i="291"/>
  <c r="O63" i="291"/>
  <c r="M7" i="294"/>
  <c r="K74" i="291" s="1"/>
  <c r="K62" i="291"/>
  <c r="K63" i="291"/>
  <c r="G62" i="291"/>
  <c r="G63" i="291"/>
  <c r="C62" i="291"/>
  <c r="C63" i="291"/>
  <c r="X7" i="294"/>
  <c r="X74" i="291" s="1"/>
  <c r="G9" i="292"/>
  <c r="G8" i="292"/>
  <c r="C9" i="292"/>
  <c r="C8" i="292"/>
  <c r="J27" i="295"/>
  <c r="B34" i="292"/>
  <c r="B35" i="292"/>
  <c r="I8" i="296"/>
  <c r="I46" i="292" s="1"/>
  <c r="I34" i="292"/>
  <c r="I35" i="292"/>
  <c r="E8" i="296"/>
  <c r="E46" i="292" s="1"/>
  <c r="E34" i="292"/>
  <c r="E35" i="292"/>
  <c r="I27" i="296"/>
  <c r="I56" i="296" s="1"/>
  <c r="E27" i="296"/>
  <c r="E56" i="296" s="1"/>
  <c r="J22" i="297"/>
  <c r="F22" i="297"/>
  <c r="B49" i="297"/>
  <c r="B67" i="291" s="1"/>
  <c r="S49" i="297"/>
  <c r="Q67" i="291" s="1"/>
  <c r="L14" i="298"/>
  <c r="H13" i="292" s="1"/>
  <c r="G14" i="298"/>
  <c r="I13" i="292" s="1"/>
  <c r="C14" i="298"/>
  <c r="C13" i="292" s="1"/>
  <c r="L51" i="298"/>
  <c r="L39" i="292" s="1"/>
  <c r="D51" i="298"/>
  <c r="D39" i="292" s="1"/>
  <c r="J51" i="298"/>
  <c r="J39" i="292" s="1"/>
  <c r="F51" i="298"/>
  <c r="F39" i="292" s="1"/>
  <c r="L62" i="291"/>
  <c r="K14" i="298"/>
  <c r="G13" i="292" s="1"/>
  <c r="L23" i="298"/>
  <c r="J14" i="298"/>
  <c r="L13" i="292" s="1"/>
  <c r="G23" i="298"/>
  <c r="H14" i="298"/>
  <c r="J13" i="292" s="1"/>
  <c r="F23" i="298"/>
  <c r="F24" i="298" s="1"/>
  <c r="F29" i="298" s="1"/>
  <c r="D23" i="298"/>
  <c r="I24" i="298"/>
  <c r="I29" i="298" s="1"/>
  <c r="J60" i="298"/>
  <c r="J61" i="298" s="1"/>
  <c r="I60" i="298"/>
  <c r="I61" i="298" s="1"/>
  <c r="E60" i="298"/>
  <c r="B60" i="298"/>
  <c r="F60" i="298"/>
  <c r="B23" i="298"/>
  <c r="H61" i="298"/>
  <c r="K60" i="298"/>
  <c r="G60" i="298"/>
  <c r="G61" i="298" s="1"/>
  <c r="C60" i="298"/>
  <c r="L61" i="298"/>
  <c r="D61" i="298"/>
  <c r="K51" i="298"/>
  <c r="K39" i="292" s="1"/>
  <c r="T49" i="297"/>
  <c r="R67" i="291" s="1"/>
  <c r="V58" i="297"/>
  <c r="X49" i="297"/>
  <c r="L58" i="297"/>
  <c r="L59" i="297" s="1"/>
  <c r="L64" i="297" s="1"/>
  <c r="R58" i="297"/>
  <c r="R59" i="297" s="1"/>
  <c r="R64" i="297" s="1"/>
  <c r="N58" i="297"/>
  <c r="J58" i="297"/>
  <c r="Q49" i="297"/>
  <c r="O67" i="291" s="1"/>
  <c r="N49" i="297"/>
  <c r="L67" i="291" s="1"/>
  <c r="E58" i="297"/>
  <c r="C58" i="297"/>
  <c r="C59" i="297" s="1"/>
  <c r="C64" i="297" s="1"/>
  <c r="F58" i="297"/>
  <c r="F59" i="297" s="1"/>
  <c r="F64" i="297" s="1"/>
  <c r="E49" i="297"/>
  <c r="D67" i="291" s="1"/>
  <c r="H49" i="297"/>
  <c r="G67" i="291" s="1"/>
  <c r="D49" i="297"/>
  <c r="C67" i="291" s="1"/>
  <c r="B22" i="297"/>
  <c r="I22" i="297"/>
  <c r="E22" i="297"/>
  <c r="E23" i="297" s="1"/>
  <c r="E28" i="297" s="1"/>
  <c r="L22" i="297"/>
  <c r="H22" i="297"/>
  <c r="D22" i="297"/>
  <c r="L13" i="297"/>
  <c r="H13" i="297"/>
  <c r="D13" i="297"/>
  <c r="J13" i="297"/>
  <c r="J23" i="297" s="1"/>
  <c r="J28" i="297" s="1"/>
  <c r="F13" i="297"/>
  <c r="J27" i="296"/>
  <c r="J56" i="296" s="1"/>
  <c r="F27" i="296"/>
  <c r="F56" i="296" s="1"/>
  <c r="B27" i="296"/>
  <c r="H8" i="296"/>
  <c r="H46" i="292" s="1"/>
  <c r="G8" i="296"/>
  <c r="G46" i="292" s="1"/>
  <c r="L27" i="296"/>
  <c r="H27" i="296"/>
  <c r="D27" i="296"/>
  <c r="D56" i="296" s="1"/>
  <c r="K27" i="296"/>
  <c r="G27" i="296"/>
  <c r="C27" i="296"/>
  <c r="C56" i="296" s="1"/>
  <c r="B8" i="296"/>
  <c r="B46" i="292" s="1"/>
  <c r="J8" i="295"/>
  <c r="J20" i="292" s="1"/>
  <c r="L27" i="295"/>
  <c r="L8" i="295"/>
  <c r="L20" i="292" s="1"/>
  <c r="K27" i="295"/>
  <c r="K56" i="295" s="1"/>
  <c r="I27" i="295"/>
  <c r="I8" i="295"/>
  <c r="I20" i="292" s="1"/>
  <c r="H8" i="295"/>
  <c r="H20" i="292" s="1"/>
  <c r="G27" i="295"/>
  <c r="G56" i="295" s="1"/>
  <c r="G8" i="295"/>
  <c r="G20" i="292" s="1"/>
  <c r="C27" i="295"/>
  <c r="B27" i="295"/>
  <c r="C8" i="295"/>
  <c r="C20" i="292" s="1"/>
  <c r="B8" i="295"/>
  <c r="B20" i="292" s="1"/>
  <c r="V26" i="294"/>
  <c r="U26" i="294"/>
  <c r="X26" i="294"/>
  <c r="W7" i="294"/>
  <c r="V7" i="294"/>
  <c r="U7" i="294"/>
  <c r="U74" i="291" s="1"/>
  <c r="N55" i="294"/>
  <c r="N103" i="294" s="1"/>
  <c r="T26" i="294"/>
  <c r="P26" i="294"/>
  <c r="P7" i="294"/>
  <c r="N74" i="291" s="1"/>
  <c r="T7" i="294"/>
  <c r="R74" i="291" s="1"/>
  <c r="L7" i="294"/>
  <c r="J74" i="291" s="1"/>
  <c r="B7" i="294"/>
  <c r="B69" i="291" s="1"/>
  <c r="C8" i="293"/>
  <c r="D8" i="293"/>
  <c r="E8" i="293"/>
  <c r="F8" i="293"/>
  <c r="G8" i="293"/>
  <c r="H8" i="293"/>
  <c r="I8" i="293"/>
  <c r="J8" i="293"/>
  <c r="K8" i="293"/>
  <c r="L8" i="293"/>
  <c r="C16" i="293"/>
  <c r="D16" i="293"/>
  <c r="E16" i="293"/>
  <c r="F16" i="293"/>
  <c r="G16" i="293"/>
  <c r="H16" i="293"/>
  <c r="I16" i="293"/>
  <c r="J16" i="293"/>
  <c r="K16" i="293"/>
  <c r="K7" i="293" s="1"/>
  <c r="K19" i="291" s="1"/>
  <c r="L16" i="293"/>
  <c r="C27" i="293"/>
  <c r="D27" i="293"/>
  <c r="E27" i="293"/>
  <c r="F27" i="293"/>
  <c r="G27" i="293"/>
  <c r="H27" i="293"/>
  <c r="I27" i="293"/>
  <c r="J27" i="293"/>
  <c r="K27" i="293"/>
  <c r="L27" i="293"/>
  <c r="C36" i="293"/>
  <c r="D36" i="293"/>
  <c r="E36" i="293"/>
  <c r="F36" i="293"/>
  <c r="G36" i="293"/>
  <c r="H36" i="293"/>
  <c r="I36" i="293"/>
  <c r="J36" i="293"/>
  <c r="K36" i="293"/>
  <c r="L36" i="293"/>
  <c r="C45" i="293"/>
  <c r="D45" i="293"/>
  <c r="E45" i="293"/>
  <c r="F45" i="293"/>
  <c r="G45" i="293"/>
  <c r="H45" i="293"/>
  <c r="I45" i="293"/>
  <c r="J45" i="293"/>
  <c r="K45" i="293"/>
  <c r="L45" i="293"/>
  <c r="B45" i="293"/>
  <c r="B36" i="293"/>
  <c r="B27" i="293"/>
  <c r="B7" i="291" s="1"/>
  <c r="B16" i="293"/>
  <c r="B7" i="293" s="1"/>
  <c r="B19" i="291" s="1"/>
  <c r="I74" i="291" l="1"/>
  <c r="K103" i="294"/>
  <c r="K10" i="291"/>
  <c r="K55" i="293"/>
  <c r="C10" i="291"/>
  <c r="P72" i="291"/>
  <c r="P76" i="291"/>
  <c r="P75" i="291"/>
  <c r="Q103" i="294"/>
  <c r="L10" i="291"/>
  <c r="L55" i="293"/>
  <c r="K21" i="292"/>
  <c r="K22" i="292"/>
  <c r="K18" i="292"/>
  <c r="G10" i="291"/>
  <c r="J10" i="291"/>
  <c r="F10" i="291"/>
  <c r="V69" i="291"/>
  <c r="V70" i="291"/>
  <c r="E76" i="291"/>
  <c r="E72" i="291"/>
  <c r="E75" i="291"/>
  <c r="J72" i="291"/>
  <c r="J75" i="291"/>
  <c r="J76" i="291"/>
  <c r="F22" i="292"/>
  <c r="F18" i="292"/>
  <c r="F21" i="292"/>
  <c r="H16" i="292"/>
  <c r="I59" i="297"/>
  <c r="I64" i="297" s="1"/>
  <c r="H67" i="291"/>
  <c r="L103" i="294"/>
  <c r="I10" i="291"/>
  <c r="I55" i="293"/>
  <c r="G7" i="293"/>
  <c r="G19" i="291" s="1"/>
  <c r="C7" i="293"/>
  <c r="C19" i="291" s="1"/>
  <c r="R69" i="291"/>
  <c r="S75" i="291"/>
  <c r="S72" i="291"/>
  <c r="S76" i="291"/>
  <c r="E24" i="298"/>
  <c r="E29" i="298" s="1"/>
  <c r="M18" i="347"/>
  <c r="L22" i="347"/>
  <c r="E61" i="298"/>
  <c r="F61" i="298"/>
  <c r="F66" i="298" s="1"/>
  <c r="F68" i="298" s="1"/>
  <c r="F70" i="298" s="1"/>
  <c r="D24" i="298"/>
  <c r="D29" i="298" s="1"/>
  <c r="M59" i="297"/>
  <c r="M64" i="297" s="1"/>
  <c r="V59" i="297"/>
  <c r="V64" i="297" s="1"/>
  <c r="V72" i="291" s="1"/>
  <c r="U59" i="297"/>
  <c r="U64" i="297" s="1"/>
  <c r="U76" i="291" s="1"/>
  <c r="G59" i="297"/>
  <c r="G64" i="297" s="1"/>
  <c r="K59" i="297"/>
  <c r="K64" i="297" s="1"/>
  <c r="C23" i="297"/>
  <c r="C28" i="297" s="1"/>
  <c r="G23" i="297"/>
  <c r="G28" i="297" s="1"/>
  <c r="G21" i="291" s="1"/>
  <c r="K23" i="297"/>
  <c r="K28" i="297" s="1"/>
  <c r="B24" i="298"/>
  <c r="G24" i="298"/>
  <c r="G29" i="298" s="1"/>
  <c r="L24" i="298"/>
  <c r="L29" i="298" s="1"/>
  <c r="J59" i="297"/>
  <c r="J64" i="297" s="1"/>
  <c r="O59" i="297"/>
  <c r="O64" i="297" s="1"/>
  <c r="B59" i="297"/>
  <c r="B64" i="297" s="1"/>
  <c r="B75" i="291" s="1"/>
  <c r="B23" i="297"/>
  <c r="B28" i="297" s="1"/>
  <c r="B17" i="291" s="1"/>
  <c r="P59" i="297"/>
  <c r="P64" i="297" s="1"/>
  <c r="I23" i="297"/>
  <c r="I28" i="297" s="1"/>
  <c r="I30" i="297" s="1"/>
  <c r="I32" i="297" s="1"/>
  <c r="E62" i="296"/>
  <c r="J62" i="296"/>
  <c r="I62" i="296"/>
  <c r="D62" i="296"/>
  <c r="C62" i="296"/>
  <c r="F62" i="296"/>
  <c r="K62" i="295"/>
  <c r="W55" i="294"/>
  <c r="M55" i="294"/>
  <c r="M103" i="294" s="1"/>
  <c r="O70" i="291"/>
  <c r="K69" i="291"/>
  <c r="E26" i="293"/>
  <c r="E55" i="293" s="1"/>
  <c r="L7" i="293"/>
  <c r="L19" i="291" s="1"/>
  <c r="H7" i="293"/>
  <c r="H19" i="291" s="1"/>
  <c r="D7" i="293"/>
  <c r="D19" i="291" s="1"/>
  <c r="I66" i="298"/>
  <c r="C66" i="297"/>
  <c r="C68" i="297" s="1"/>
  <c r="J66" i="298"/>
  <c r="J30" i="297"/>
  <c r="J32" i="297" s="1"/>
  <c r="J21" i="291"/>
  <c r="J17" i="291"/>
  <c r="B20" i="291"/>
  <c r="D31" i="298"/>
  <c r="D33" i="298" s="1"/>
  <c r="B10" i="291"/>
  <c r="I26" i="293"/>
  <c r="K8" i="291"/>
  <c r="K7" i="291"/>
  <c r="G8" i="291"/>
  <c r="G7" i="291"/>
  <c r="C8" i="291"/>
  <c r="C7" i="291"/>
  <c r="W103" i="294"/>
  <c r="W74" i="291"/>
  <c r="G56" i="296"/>
  <c r="G62" i="296" s="1"/>
  <c r="G41" i="292"/>
  <c r="G42" i="292"/>
  <c r="H56" i="296"/>
  <c r="H62" i="296" s="1"/>
  <c r="H41" i="292"/>
  <c r="H42" i="292"/>
  <c r="H23" i="297"/>
  <c r="H28" i="297" s="1"/>
  <c r="H12" i="291"/>
  <c r="C30" i="297"/>
  <c r="C32" i="297" s="1"/>
  <c r="C17" i="291"/>
  <c r="C20" i="291"/>
  <c r="C21" i="291"/>
  <c r="E30" i="297"/>
  <c r="E32" i="297" s="1"/>
  <c r="E17" i="291"/>
  <c r="E21" i="291"/>
  <c r="G66" i="297"/>
  <c r="G68" i="297" s="1"/>
  <c r="I66" i="297"/>
  <c r="I68" i="297" s="1"/>
  <c r="L66" i="297"/>
  <c r="L68" i="297" s="1"/>
  <c r="M66" i="297"/>
  <c r="M68" i="297" s="1"/>
  <c r="U75" i="291"/>
  <c r="C24" i="298"/>
  <c r="C29" i="298" s="1"/>
  <c r="J24" i="298"/>
  <c r="J29" i="298" s="1"/>
  <c r="B39" i="292"/>
  <c r="B61" i="298"/>
  <c r="B66" i="298" s="1"/>
  <c r="B68" i="298" s="1"/>
  <c r="C12" i="291"/>
  <c r="P69" i="291"/>
  <c r="P70" i="291"/>
  <c r="Q69" i="291"/>
  <c r="Q70" i="291"/>
  <c r="O69" i="291"/>
  <c r="I12" i="291"/>
  <c r="J7" i="293"/>
  <c r="J19" i="291" s="1"/>
  <c r="J7" i="291"/>
  <c r="J8" i="291"/>
  <c r="F7" i="293"/>
  <c r="F19" i="291" s="1"/>
  <c r="F7" i="291"/>
  <c r="F8" i="291"/>
  <c r="B103" i="294"/>
  <c r="B74" i="291"/>
  <c r="E69" i="291"/>
  <c r="E70" i="291"/>
  <c r="J69" i="291"/>
  <c r="J70" i="291"/>
  <c r="X55" i="294"/>
  <c r="X103" i="294" s="1"/>
  <c r="X69" i="291"/>
  <c r="X70" i="291"/>
  <c r="E62" i="295"/>
  <c r="E16" i="292"/>
  <c r="E15" i="292"/>
  <c r="K56" i="296"/>
  <c r="K62" i="296" s="1"/>
  <c r="K41" i="292"/>
  <c r="K42" i="292"/>
  <c r="L56" i="296"/>
  <c r="L62" i="296" s="1"/>
  <c r="L41" i="292"/>
  <c r="L42" i="292"/>
  <c r="B56" i="296"/>
  <c r="B41" i="292"/>
  <c r="B42" i="292"/>
  <c r="F23" i="297"/>
  <c r="F28" i="297" s="1"/>
  <c r="F12" i="291"/>
  <c r="L12" i="291"/>
  <c r="D59" i="297"/>
  <c r="D64" i="297" s="1"/>
  <c r="F66" i="297"/>
  <c r="F68" i="297" s="1"/>
  <c r="X59" i="297"/>
  <c r="X64" i="297" s="1"/>
  <c r="X67" i="291"/>
  <c r="T59" i="297"/>
  <c r="T64" i="297" s="1"/>
  <c r="D66" i="298"/>
  <c r="D68" i="298" s="1"/>
  <c r="D70" i="298" s="1"/>
  <c r="G66" i="298"/>
  <c r="G68" i="298" s="1"/>
  <c r="G70" i="298" s="1"/>
  <c r="F31" i="298"/>
  <c r="F33" i="298" s="1"/>
  <c r="S59" i="297"/>
  <c r="S64" i="297" s="1"/>
  <c r="E41" i="292"/>
  <c r="E42" i="292"/>
  <c r="G12" i="291"/>
  <c r="D69" i="291"/>
  <c r="D70" i="291"/>
  <c r="H15" i="292"/>
  <c r="B8" i="291"/>
  <c r="E10" i="291"/>
  <c r="I7" i="293"/>
  <c r="I19" i="291" s="1"/>
  <c r="I7" i="291"/>
  <c r="I8" i="291"/>
  <c r="E7" i="293"/>
  <c r="E7" i="291"/>
  <c r="E8" i="291"/>
  <c r="F69" i="291"/>
  <c r="F70" i="291"/>
  <c r="C70" i="291"/>
  <c r="C69" i="291"/>
  <c r="P55" i="294"/>
  <c r="P103" i="294" s="1"/>
  <c r="N69" i="291"/>
  <c r="N70" i="291"/>
  <c r="U55" i="294"/>
  <c r="U103" i="294" s="1"/>
  <c r="U69" i="291"/>
  <c r="U70" i="291"/>
  <c r="B56" i="295"/>
  <c r="B62" i="295" s="1"/>
  <c r="B16" i="292"/>
  <c r="B15" i="292"/>
  <c r="I56" i="295"/>
  <c r="I62" i="295" s="1"/>
  <c r="I16" i="292"/>
  <c r="I15" i="292"/>
  <c r="F42" i="292"/>
  <c r="F41" i="292"/>
  <c r="J12" i="291"/>
  <c r="K30" i="297"/>
  <c r="K32" i="297" s="1"/>
  <c r="K17" i="291"/>
  <c r="K20" i="291"/>
  <c r="K21" i="291"/>
  <c r="H59" i="297"/>
  <c r="H64" i="297" s="1"/>
  <c r="N59" i="297"/>
  <c r="N64" i="297" s="1"/>
  <c r="W59" i="297"/>
  <c r="W64" i="297" s="1"/>
  <c r="L66" i="298"/>
  <c r="L68" i="298" s="1"/>
  <c r="L70" i="298" s="1"/>
  <c r="K61" i="298"/>
  <c r="E31" i="298"/>
  <c r="E33" i="298" s="1"/>
  <c r="H24" i="298"/>
  <c r="H29" i="298" s="1"/>
  <c r="I41" i="292"/>
  <c r="I42" i="292"/>
  <c r="W69" i="291"/>
  <c r="K12" i="291"/>
  <c r="H70" i="291"/>
  <c r="I69" i="291"/>
  <c r="I70" i="291"/>
  <c r="H10" i="291"/>
  <c r="D10" i="291"/>
  <c r="H26" i="293"/>
  <c r="H55" i="293" s="1"/>
  <c r="D26" i="293"/>
  <c r="D55" i="293" s="1"/>
  <c r="L7" i="291"/>
  <c r="L8" i="291"/>
  <c r="H7" i="291"/>
  <c r="H8" i="291"/>
  <c r="D7" i="291"/>
  <c r="D8" i="291"/>
  <c r="G70" i="291"/>
  <c r="G69" i="291"/>
  <c r="T55" i="294"/>
  <c r="T103" i="294" s="1"/>
  <c r="R70" i="291"/>
  <c r="V74" i="291"/>
  <c r="V55" i="294"/>
  <c r="V103" i="294" s="1"/>
  <c r="H62" i="295"/>
  <c r="C56" i="295"/>
  <c r="C16" i="292"/>
  <c r="C15" i="292"/>
  <c r="F62" i="295"/>
  <c r="F16" i="292"/>
  <c r="F15" i="292"/>
  <c r="G62" i="295"/>
  <c r="G16" i="292"/>
  <c r="G15" i="292"/>
  <c r="K16" i="292"/>
  <c r="K15" i="292"/>
  <c r="L56" i="295"/>
  <c r="L62" i="295" s="1"/>
  <c r="L16" i="292"/>
  <c r="L15" i="292"/>
  <c r="C41" i="292"/>
  <c r="C42" i="292"/>
  <c r="D41" i="292"/>
  <c r="D42" i="292"/>
  <c r="J42" i="292"/>
  <c r="J41" i="292"/>
  <c r="D12" i="291"/>
  <c r="G20" i="291"/>
  <c r="E59" i="297"/>
  <c r="E64" i="297" s="1"/>
  <c r="Q59" i="297"/>
  <c r="Q64" i="297" s="1"/>
  <c r="R66" i="297"/>
  <c r="R68" i="297" s="1"/>
  <c r="V66" i="297"/>
  <c r="V68" i="297" s="1"/>
  <c r="H66" i="298"/>
  <c r="E66" i="298"/>
  <c r="E68" i="298" s="1"/>
  <c r="E70" i="298" s="1"/>
  <c r="I31" i="298"/>
  <c r="I33" i="298" s="1"/>
  <c r="K24" i="298"/>
  <c r="K29" i="298" s="1"/>
  <c r="J56" i="295"/>
  <c r="J62" i="295" s="1"/>
  <c r="J16" i="292"/>
  <c r="J15" i="292"/>
  <c r="L69" i="291"/>
  <c r="L70" i="291"/>
  <c r="B12" i="291"/>
  <c r="M69" i="291"/>
  <c r="M70" i="291"/>
  <c r="E12" i="291"/>
  <c r="B29" i="298"/>
  <c r="C61" i="298"/>
  <c r="C66" i="298" s="1"/>
  <c r="C68" i="298" s="1"/>
  <c r="C70" i="298" s="1"/>
  <c r="L23" i="297"/>
  <c r="L28" i="297" s="1"/>
  <c r="D23" i="297"/>
  <c r="D28" i="297" s="1"/>
  <c r="B62" i="296"/>
  <c r="C62" i="295"/>
  <c r="I104" i="293"/>
  <c r="L26" i="293"/>
  <c r="K26" i="293"/>
  <c r="G26" i="293"/>
  <c r="G55" i="293" s="1"/>
  <c r="C26" i="293"/>
  <c r="J26" i="293"/>
  <c r="J55" i="293" s="1"/>
  <c r="F26" i="293"/>
  <c r="F55" i="293" s="1"/>
  <c r="B26" i="293"/>
  <c r="B55" i="293" s="1"/>
  <c r="B104" i="293" s="1"/>
  <c r="R72" i="291" l="1"/>
  <c r="R76" i="291"/>
  <c r="R75" i="291"/>
  <c r="E18" i="292"/>
  <c r="E22" i="292"/>
  <c r="E21" i="292"/>
  <c r="G30" i="297"/>
  <c r="G32" i="297" s="1"/>
  <c r="G76" i="291"/>
  <c r="G72" i="291"/>
  <c r="G75" i="291"/>
  <c r="U66" i="297"/>
  <c r="U68" i="297" s="1"/>
  <c r="I18" i="292"/>
  <c r="I22" i="292"/>
  <c r="I21" i="292"/>
  <c r="G21" i="292"/>
  <c r="G18" i="292"/>
  <c r="G22" i="292"/>
  <c r="C76" i="291"/>
  <c r="C72" i="291"/>
  <c r="C75" i="291"/>
  <c r="L18" i="292"/>
  <c r="L21" i="292"/>
  <c r="L22" i="292"/>
  <c r="L31" i="298"/>
  <c r="L33" i="298" s="1"/>
  <c r="H18" i="292"/>
  <c r="H21" i="292"/>
  <c r="H22" i="292"/>
  <c r="O72" i="291"/>
  <c r="O76" i="291"/>
  <c r="O75" i="291"/>
  <c r="M76" i="291"/>
  <c r="M75" i="291"/>
  <c r="M72" i="291"/>
  <c r="K66" i="297"/>
  <c r="K68" i="297" s="1"/>
  <c r="I76" i="291"/>
  <c r="I75" i="291"/>
  <c r="I72" i="291"/>
  <c r="K72" i="291"/>
  <c r="K76" i="291"/>
  <c r="K75" i="291"/>
  <c r="H72" i="291"/>
  <c r="H75" i="291"/>
  <c r="H76" i="291"/>
  <c r="C55" i="293"/>
  <c r="C104" i="293" s="1"/>
  <c r="L72" i="291"/>
  <c r="L76" i="291"/>
  <c r="L75" i="291"/>
  <c r="Q75" i="291"/>
  <c r="Q76" i="291"/>
  <c r="Q72" i="291"/>
  <c r="U72" i="291"/>
  <c r="D75" i="291"/>
  <c r="D72" i="291"/>
  <c r="D76" i="291"/>
  <c r="J22" i="292"/>
  <c r="J21" i="292"/>
  <c r="J18" i="292"/>
  <c r="E14" i="291"/>
  <c r="E15" i="291"/>
  <c r="P66" i="297"/>
  <c r="P68" i="297" s="1"/>
  <c r="N75" i="291"/>
  <c r="N72" i="291"/>
  <c r="N76" i="291"/>
  <c r="J66" i="297"/>
  <c r="J68" i="297" s="1"/>
  <c r="T72" i="291"/>
  <c r="T76" i="291"/>
  <c r="T75" i="291"/>
  <c r="F72" i="291"/>
  <c r="F75" i="291"/>
  <c r="F76" i="291"/>
  <c r="D18" i="292"/>
  <c r="D22" i="292"/>
  <c r="D21" i="292"/>
  <c r="V76" i="291"/>
  <c r="V75" i="291"/>
  <c r="G17" i="291"/>
  <c r="G31" i="298"/>
  <c r="G33" i="298" s="1"/>
  <c r="B72" i="291"/>
  <c r="B66" i="297"/>
  <c r="B68" i="297" s="1"/>
  <c r="B76" i="291"/>
  <c r="O66" i="297"/>
  <c r="O68" i="297" s="1"/>
  <c r="I21" i="291"/>
  <c r="B30" i="297"/>
  <c r="B32" i="297" s="1"/>
  <c r="B21" i="291"/>
  <c r="I17" i="291"/>
  <c r="D104" i="293"/>
  <c r="F104" i="293"/>
  <c r="F15" i="291"/>
  <c r="F14" i="291"/>
  <c r="J104" i="293"/>
  <c r="J15" i="291"/>
  <c r="J14" i="291"/>
  <c r="E47" i="292"/>
  <c r="E44" i="292"/>
  <c r="E48" i="292"/>
  <c r="N66" i="297"/>
  <c r="N68" i="297" s="1"/>
  <c r="X66" i="297"/>
  <c r="X68" i="297" s="1"/>
  <c r="X75" i="291"/>
  <c r="X76" i="291"/>
  <c r="X72" i="291"/>
  <c r="H30" i="297"/>
  <c r="H32" i="297" s="1"/>
  <c r="H21" i="291"/>
  <c r="H20" i="291"/>
  <c r="H17" i="291"/>
  <c r="I15" i="291"/>
  <c r="I14" i="291"/>
  <c r="J20" i="291"/>
  <c r="J47" i="292"/>
  <c r="J44" i="292"/>
  <c r="J48" i="292"/>
  <c r="C15" i="291"/>
  <c r="C14" i="291"/>
  <c r="L104" i="293"/>
  <c r="L14" i="291"/>
  <c r="L15" i="291"/>
  <c r="D30" i="297"/>
  <c r="D32" i="297" s="1"/>
  <c r="D21" i="291"/>
  <c r="D20" i="291"/>
  <c r="D17" i="291"/>
  <c r="B31" i="298"/>
  <c r="B33" i="298" s="1"/>
  <c r="B22" i="292"/>
  <c r="B18" i="292"/>
  <c r="B21" i="292"/>
  <c r="Q66" i="297"/>
  <c r="Q68" i="297" s="1"/>
  <c r="D15" i="291"/>
  <c r="D14" i="291"/>
  <c r="H31" i="298"/>
  <c r="H33" i="298" s="1"/>
  <c r="E104" i="293"/>
  <c r="E19" i="291"/>
  <c r="G47" i="292"/>
  <c r="G44" i="292"/>
  <c r="G48" i="292"/>
  <c r="I20" i="291"/>
  <c r="F30" i="297"/>
  <c r="F32" i="297" s="1"/>
  <c r="F21" i="291"/>
  <c r="F17" i="291"/>
  <c r="F20" i="291"/>
  <c r="J31" i="298"/>
  <c r="J33" i="298" s="1"/>
  <c r="E20" i="291"/>
  <c r="J68" i="298"/>
  <c r="J70" i="298" s="1"/>
  <c r="G104" i="293"/>
  <c r="G15" i="291"/>
  <c r="G14" i="291"/>
  <c r="H48" i="292"/>
  <c r="H47" i="292"/>
  <c r="H44" i="292"/>
  <c r="H15" i="291"/>
  <c r="H14" i="291"/>
  <c r="H104" i="293"/>
  <c r="K66" i="298"/>
  <c r="K68" i="298" s="1"/>
  <c r="K70" i="298" s="1"/>
  <c r="W66" i="297"/>
  <c r="W68" i="297" s="1"/>
  <c r="W76" i="291"/>
  <c r="W72" i="291"/>
  <c r="W75" i="291"/>
  <c r="H66" i="297"/>
  <c r="H68" i="297" s="1"/>
  <c r="S66" i="297"/>
  <c r="S68" i="297" s="1"/>
  <c r="T66" i="297"/>
  <c r="T68" i="297" s="1"/>
  <c r="D66" i="297"/>
  <c r="D68" i="297" s="1"/>
  <c r="C31" i="298"/>
  <c r="C33" i="298" s="1"/>
  <c r="C21" i="292"/>
  <c r="C22" i="292"/>
  <c r="C18" i="292"/>
  <c r="I47" i="292"/>
  <c r="I44" i="292"/>
  <c r="I48" i="292"/>
  <c r="B14" i="291"/>
  <c r="B15" i="291"/>
  <c r="L30" i="297"/>
  <c r="L32" i="297" s="1"/>
  <c r="L21" i="291"/>
  <c r="L20" i="291"/>
  <c r="L17" i="291"/>
  <c r="K104" i="293"/>
  <c r="K15" i="291"/>
  <c r="K14" i="291"/>
  <c r="C47" i="292"/>
  <c r="C44" i="292"/>
  <c r="C48" i="292"/>
  <c r="K31" i="298"/>
  <c r="K33" i="298" s="1"/>
  <c r="H68" i="298"/>
  <c r="H70" i="298" s="1"/>
  <c r="E66" i="297"/>
  <c r="E68" i="297" s="1"/>
  <c r="L48" i="292"/>
  <c r="L47" i="292"/>
  <c r="L44" i="292"/>
  <c r="F47" i="292"/>
  <c r="F44" i="292"/>
  <c r="F48" i="292"/>
  <c r="D48" i="292"/>
  <c r="D47" i="292"/>
  <c r="D44" i="292"/>
  <c r="B47" i="292"/>
  <c r="B44" i="292"/>
  <c r="B48" i="292"/>
  <c r="B70" i="298"/>
  <c r="I68" i="298"/>
  <c r="I70" i="298" s="1"/>
  <c r="K47" i="292" l="1"/>
  <c r="K44" i="292"/>
  <c r="K48" i="292"/>
  <c r="G18" i="347"/>
  <c r="F18" i="347"/>
  <c r="E14" i="347"/>
  <c r="F14" i="347" l="1"/>
  <c r="F16" i="347"/>
  <c r="G14" i="347"/>
  <c r="G16" i="347"/>
  <c r="G8" i="347"/>
  <c r="G12" i="347"/>
  <c r="F8" i="347"/>
  <c r="F12" i="347"/>
  <c r="E8" i="347"/>
  <c r="E12" i="347"/>
  <c r="F10" i="347"/>
  <c r="E10" i="347"/>
  <c r="G10" i="347"/>
  <c r="G22" i="347" l="1"/>
  <c r="E22" i="347"/>
  <c r="F22" i="347"/>
  <c r="L14" i="300"/>
  <c r="I65" i="300"/>
  <c r="L65" i="300"/>
  <c r="H37" i="343" l="1"/>
  <c r="H49" i="343" s="1"/>
  <c r="H54" i="343" s="1"/>
  <c r="F37" i="343"/>
  <c r="F49" i="343" s="1"/>
  <c r="F54" i="343" s="1"/>
  <c r="K37" i="343"/>
  <c r="K49" i="343" s="1"/>
  <c r="K54" i="343" s="1"/>
  <c r="J37" i="343"/>
  <c r="J49" i="343" s="1"/>
  <c r="J54" i="343" s="1"/>
  <c r="L49" i="343"/>
  <c r="L54" i="343" s="1"/>
  <c r="E37" i="343"/>
  <c r="E49" i="343" s="1"/>
  <c r="E54" i="343" s="1"/>
  <c r="I37" i="343"/>
  <c r="I49" i="343" s="1"/>
  <c r="I54" i="343" s="1"/>
  <c r="D37" i="343"/>
  <c r="D49" i="343" s="1"/>
  <c r="D54" i="343" s="1"/>
  <c r="G37" i="343"/>
  <c r="G49" i="343" s="1"/>
  <c r="G54" i="343" l="1"/>
  <c r="P49" i="343"/>
  <c r="H58" i="347" l="1"/>
  <c r="H42" i="347"/>
  <c r="H64" i="347"/>
  <c r="H66" i="347"/>
  <c r="H52" i="347"/>
  <c r="H68" i="347"/>
  <c r="H48" i="347"/>
  <c r="H50" i="347"/>
  <c r="H74" i="347"/>
  <c r="H46" i="347"/>
  <c r="H60" i="347"/>
  <c r="H44" i="347"/>
  <c r="H36" i="347"/>
  <c r="H72" i="347"/>
  <c r="H40" i="347"/>
  <c r="H56" i="347"/>
  <c r="H38" i="347"/>
  <c r="H34" i="347"/>
  <c r="H54" i="347"/>
  <c r="H62" i="347"/>
  <c r="H80" i="347"/>
  <c r="H70" i="347"/>
  <c r="H76" i="347" l="1"/>
  <c r="I80" i="347"/>
  <c r="J80" i="347"/>
  <c r="K80" i="347"/>
  <c r="L80" i="347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<sst xmlns="http://schemas.openxmlformats.org/spreadsheetml/2006/main" count="7678" uniqueCount="2039">
  <si>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</si>
  <si>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</si>
  <si>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</si>
  <si>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</si>
  <si>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</si>
  <si>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</si>
  <si>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</si>
  <si>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</si>
  <si>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</si>
  <si>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</si>
  <si>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</si>
  <si>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</si>
  <si>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</si>
  <si>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</si>
  <si>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</si>
  <si>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</si>
  <si>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</si>
  <si>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</si>
  <si>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</si>
  <si>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</si>
  <si>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</si>
  <si>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</si>
  <si>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</si>
  <si>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</si>
  <si>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</si>
  <si>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HDB</t>
  </si>
  <si>
    <t>VAH</t>
  </si>
  <si>
    <t>TDE</t>
  </si>
  <si>
    <t>BPC</t>
  </si>
  <si>
    <t>CMB</t>
  </si>
  <si>
    <t>PLR</t>
  </si>
  <si>
    <t>SBC</t>
  </si>
  <si>
    <t>GRB</t>
  </si>
  <si>
    <t>ZFO</t>
  </si>
  <si>
    <t>TBC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</si>
  <si>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</si>
  <si>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</si>
  <si>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</si>
  <si>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</si>
  <si>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</si>
  <si>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</si>
  <si>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</si>
  <si>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</si>
  <si>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</si>
  <si>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</si>
  <si>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</si>
  <si>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</si>
  <si>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</si>
  <si>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</si>
  <si>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</si>
  <si>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</si>
  <si>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</si>
  <si>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</si>
  <si>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</si>
  <si>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</si>
  <si>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</si>
  <si>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</si>
  <si>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</si>
  <si>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</si>
  <si>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</si>
  <si>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</si>
  <si>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</si>
  <si>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</si>
  <si>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</si>
  <si>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</si>
  <si>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</si>
  <si>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</si>
  <si>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</si>
  <si>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</si>
  <si>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</si>
  <si>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</si>
  <si>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</si>
  <si>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</si>
  <si>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</si>
  <si>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</si>
  <si>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</si>
  <si>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</si>
  <si>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</si>
  <si>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</si>
  <si>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</si>
  <si>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</si>
  <si>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</si>
  <si>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</si>
  <si>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</si>
  <si>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</si>
  <si>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</si>
  <si>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</si>
  <si>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</si>
  <si>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</si>
  <si>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</si>
  <si>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</si>
  <si>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</si>
  <si>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</si>
  <si>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</si>
  <si>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</si>
  <si>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</si>
  <si>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</si>
  <si>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</si>
  <si>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</si>
  <si>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</si>
  <si>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</si>
  <si>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</si>
  <si>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</si>
  <si>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</si>
  <si>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</si>
  <si>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</si>
  <si>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</si>
  <si>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</si>
  <si>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</si>
  <si>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</si>
  <si>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</si>
  <si>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</si>
  <si>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</si>
  <si>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Sociedad Administradora de Fondos de Inversión Union S.A.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</si>
  <si>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</si>
  <si>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</si>
  <si>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</si>
  <si>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</si>
  <si>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</si>
  <si>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</si>
  <si>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</si>
  <si>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</si>
  <si>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</si>
  <si>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</si>
  <si>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</si>
  <si>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</si>
  <si>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</si>
  <si>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</si>
  <si>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</si>
  <si>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</si>
  <si>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</si>
  <si>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</si>
  <si>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</si>
  <si>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</si>
  <si>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</si>
  <si>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</si>
  <si>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</si>
  <si>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</si>
  <si>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</si>
  <si>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</si>
  <si>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</si>
  <si>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</si>
  <si>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</si>
  <si>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</si>
  <si>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</si>
  <si>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</si>
  <si>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</si>
  <si>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Hidroeléctrica Boliviana S.A.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</si>
  <si>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</si>
  <si>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</si>
  <si>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</si>
  <si>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</si>
  <si>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</si>
  <si>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</si>
  <si>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</si>
  <si>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</si>
  <si>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</si>
  <si>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Terminal de Buses Cochabamba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</si>
  <si>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</si>
  <si>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</si>
  <si>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</si>
  <si>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</si>
  <si>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</si>
  <si>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</si>
  <si>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</si>
  <si>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</si>
  <si>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</si>
  <si>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</si>
  <si>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</si>
  <si>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ÍNDICE</t>
  </si>
  <si>
    <t>Santa Cruz INVESTMENTS Sociedad Administradora de Fondos de Inversión S.A.</t>
  </si>
  <si>
    <t>CANTIDAD VIGENTE</t>
  </si>
  <si>
    <t>TOTAL EMITIDO</t>
  </si>
  <si>
    <t>ENTIDAD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</si>
  <si>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</si>
  <si>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</si>
  <si>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</si>
  <si>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</si>
  <si>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</si>
  <si>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</si>
  <si>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</si>
  <si>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</si>
  <si>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</si>
  <si>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</si>
  <si>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</si>
  <si>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</si>
  <si>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</si>
  <si>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Banco Central de Bolivia</t>
  </si>
  <si>
    <t>Emisión de Bonos Subordinados - Banco de Crédito de Bolivia - Emisión I</t>
  </si>
  <si>
    <t>ASFI/DSV-ED-BTB-033/2013</t>
  </si>
  <si>
    <t>BTB-N1U-13</t>
  </si>
  <si>
    <t>Banco de Desarrollo Productivo S.A.M. Banco de Segundo Piso</t>
  </si>
  <si>
    <t>Bonos BDP I - Emisión 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</si>
  <si>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</si>
  <si>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</si>
  <si>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</si>
  <si>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</si>
  <si>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</si>
  <si>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</si>
  <si>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</si>
  <si>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</si>
  <si>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</si>
  <si>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</si>
  <si>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</si>
  <si>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</si>
  <si>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</si>
  <si>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</si>
  <si>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BNB I - Emisión 1</t>
  </si>
  <si>
    <t>ASFI/DSV-ED-BNB-016/2013</t>
  </si>
  <si>
    <t>BNB-1-E1B-13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</si>
  <si>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</si>
  <si>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</si>
  <si>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</si>
  <si>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</si>
  <si>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</si>
  <si>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FIE-1-N1B-12</t>
  </si>
  <si>
    <t>FIE-1-N1C-12</t>
  </si>
  <si>
    <t>Bonos Subordinados Banco FIE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</si>
  <si>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</si>
  <si>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</si>
  <si>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</si>
  <si>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</si>
  <si>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</si>
  <si>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</si>
  <si>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</si>
  <si>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</si>
  <si>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</si>
  <si>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</si>
  <si>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</si>
  <si>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</si>
  <si>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</si>
  <si>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</si>
  <si>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</si>
  <si>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</si>
  <si>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</si>
  <si>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</si>
  <si>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</si>
  <si>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</si>
  <si>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</si>
  <si>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</si>
  <si>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Bonos BISA LEASING II - Emisión 2</t>
  </si>
  <si>
    <t>ASFI/DSV-ED-BIL-026/2012</t>
  </si>
  <si>
    <t>BIL-2-N1B-12</t>
  </si>
  <si>
    <t>BIL-2-N1C-12</t>
  </si>
  <si>
    <t>Bonos BISA LEASING III - EMISION 1</t>
  </si>
  <si>
    <t>ASFI/DSV-ED-BIL-025/2013</t>
  </si>
  <si>
    <t>BIL-3-N1A-13</t>
  </si>
  <si>
    <t>BIL-3-N1B-13</t>
  </si>
  <si>
    <t>Bonos Bisa Leasing III - Emision 2</t>
  </si>
  <si>
    <t>ASFI/DSV-ED-BIL-017/2014</t>
  </si>
  <si>
    <t>BIL-3-N1C-14</t>
  </si>
  <si>
    <t>BNB Leasing S.A.</t>
  </si>
  <si>
    <t>Bonos BNB Leasing I - Emisión 2</t>
  </si>
  <si>
    <t>ASFI/DSV-ED-BNL-011/2013</t>
  </si>
  <si>
    <t>BNL-1-N1U-13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</si>
  <si>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</si>
  <si>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</si>
  <si>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</si>
  <si>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</si>
  <si>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</si>
  <si>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</si>
  <si>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</si>
  <si>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</si>
  <si>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</si>
  <si>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</si>
  <si>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BPC-1-E1A-14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</si>
  <si>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</si>
  <si>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</si>
  <si>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</si>
  <si>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</si>
  <si>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</si>
  <si>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</si>
  <si>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</si>
  <si>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ELP-1-N1A-12</t>
  </si>
  <si>
    <t>ELP-1-N1B-12</t>
  </si>
  <si>
    <t>ELP-1-N1C-12</t>
  </si>
  <si>
    <t>Droguería INTI S.A.</t>
  </si>
  <si>
    <t>Bonos INTI IV Emisión 1</t>
  </si>
  <si>
    <t>ASFI/DSV-ED-DIN-008/2011</t>
  </si>
  <si>
    <t>DIN-1-N1C-11</t>
  </si>
  <si>
    <t>DIN-1-N1D-11</t>
  </si>
  <si>
    <t>Eco Futuro S.A. F. F. P.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</si>
  <si>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</si>
  <si>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</si>
  <si>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</si>
  <si>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</si>
  <si>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</si>
  <si>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</si>
  <si>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Bonos Subordinados ECOFUTURO 2 - Emisión 1</t>
  </si>
  <si>
    <t>ASFI/DSV-ED-FEF-024/2013</t>
  </si>
  <si>
    <t>FEF-2-N1U-13</t>
  </si>
  <si>
    <t>Bonos ELFEC V - Emisión 3</t>
  </si>
  <si>
    <t>ASFI/DSV-ED-ELF-005/2010</t>
  </si>
  <si>
    <t>ELF-2-N1U-10</t>
  </si>
  <si>
    <t>Empresa Eléctrica Guaracachi S.A.</t>
  </si>
  <si>
    <t>Empresa Ferroviaria Andina S.A.</t>
  </si>
  <si>
    <t>Empresa Ferroviaria Oriental S.A.</t>
  </si>
  <si>
    <t>Bonos Ferroviaria Oriental - Emisión 1</t>
  </si>
  <si>
    <t>ASFI/DSV-ED-EFO-009/2013</t>
  </si>
  <si>
    <t>EFO-1-E1C-13</t>
  </si>
  <si>
    <t>Bonos Ferroviaria Oriental - Emisión 2</t>
  </si>
  <si>
    <t>ASFI/DSV-ED-EFO-012/2013</t>
  </si>
  <si>
    <t>EFO-1-N2B-13</t>
  </si>
  <si>
    <t>EFO-1-N2C-13</t>
  </si>
  <si>
    <t>Bonos Ferroviaria Oriental - Emisión 3</t>
  </si>
  <si>
    <t>ASFI/DSV-ED-EFO-009-2014</t>
  </si>
  <si>
    <t>EFO-1-N1B-14</t>
  </si>
  <si>
    <t>EFO-1-N1C-14</t>
  </si>
  <si>
    <t>Bonos Ferroviaria Oriental - Emisión 4</t>
  </si>
  <si>
    <t>ASFI/DSV-ED-EFO-019/2014</t>
  </si>
  <si>
    <t>EFO-1-N2B-14</t>
  </si>
  <si>
    <t>EFO-1-N2C-14</t>
  </si>
  <si>
    <t>EFO-1-N2D-14</t>
  </si>
  <si>
    <t>EFO-1-N2E-14</t>
  </si>
  <si>
    <t>Fábrica Nacional de Cemento S.A. (FANCESA)</t>
  </si>
  <si>
    <t>Bonos Subordinados Fassil</t>
  </si>
  <si>
    <t>Bonos Subordinados FASSIL - Emisión 1</t>
  </si>
  <si>
    <t>ASFI/DSV-ED-FSL-023/2011</t>
  </si>
  <si>
    <t>FSL-1-N1U-11</t>
  </si>
  <si>
    <t>Granja Avícola Integral Sofía Ltda.</t>
  </si>
  <si>
    <t>ASFI/DSV-ED-SOF-021/2014</t>
  </si>
  <si>
    <t>SOF-1-N1B-14</t>
  </si>
  <si>
    <t>SOF-1-N1C-14</t>
  </si>
  <si>
    <t>SOF-1-N1X-14</t>
  </si>
  <si>
    <t>Bonos 2011 Gravetal Bolivia</t>
  </si>
  <si>
    <t>ASFI/DSV-ED-GRB-007/2011</t>
  </si>
  <si>
    <t>GRB-E1U-11</t>
  </si>
  <si>
    <t>Bonos IASA II - Emisión 1</t>
  </si>
  <si>
    <t>ASFI/DSV-ED-FIN-014/2012</t>
  </si>
  <si>
    <t>FIN-1-N1U-12</t>
  </si>
  <si>
    <t>Bonos IASA II - Emisión 2</t>
  </si>
  <si>
    <t>ASFI/DSV-ED-FIN-032/2012</t>
  </si>
  <si>
    <t>FIN-1-N2U-12</t>
  </si>
  <si>
    <t>Bonos IASA III - Emisión 1</t>
  </si>
  <si>
    <t>ASFI/DSV-ED-FIN-007/2013</t>
  </si>
  <si>
    <t>FIN-3-E1U-13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</si>
  <si>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</si>
  <si>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</si>
  <si>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</si>
  <si>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</si>
  <si>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</si>
  <si>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</si>
  <si>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Industrias Oleaginosas S.A.</t>
  </si>
  <si>
    <t>Bonos IOL I - Emisión 2</t>
  </si>
  <si>
    <t>ASFI/DSV-ED-IOL-006/2013</t>
  </si>
  <si>
    <t>IOL-1-E1B-13</t>
  </si>
  <si>
    <t>IOL-1-E1C-13</t>
  </si>
  <si>
    <t>Bonos IOL I - Emisión 3</t>
  </si>
  <si>
    <t>ASFI/DSV-ED-IOL-010/2014</t>
  </si>
  <si>
    <t>IOL-1-E1B-14</t>
  </si>
  <si>
    <t>Bonos AGUAI</t>
  </si>
  <si>
    <t>ASFI/DSV-EM-AGU-001/2010</t>
  </si>
  <si>
    <t>AGU-U1U-10</t>
  </si>
  <si>
    <t>K12 Fondo de Inversión Cerrado</t>
  </si>
  <si>
    <t>Bonos MERINCO - Emisión 1</t>
  </si>
  <si>
    <t>ASFI/DSV-ED-MIN-023/2013</t>
  </si>
  <si>
    <t>MIN-1-E1U-13</t>
  </si>
  <si>
    <t>Patrimonio Autonomo BISA ST - DIACONIA FRIF</t>
  </si>
  <si>
    <t>Valores de Titularizacion BISA ST - DIACONIA FRIF</t>
  </si>
  <si>
    <t>ASFI/DSV-TD-BDI-001/2014</t>
  </si>
  <si>
    <t>BDI-TD-ND</t>
  </si>
  <si>
    <t>BDI-TD-NE</t>
  </si>
  <si>
    <t>BDI-TD-NF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</si>
  <si>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</si>
  <si>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</si>
  <si>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</si>
  <si>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</si>
  <si>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ASFI/DSV-TD-COB-001/2010</t>
  </si>
  <si>
    <t>COB-TD-P-N1U</t>
  </si>
  <si>
    <t>Valores de Titularización IDEPRO - BDP ST 026</t>
  </si>
  <si>
    <t>ASFI/DSV/R-152033/2013</t>
  </si>
  <si>
    <t>MII-TD-NE</t>
  </si>
  <si>
    <t>MII-TD-NF</t>
  </si>
  <si>
    <t>Patrimonio Autónomo Microcrédito IFD-NAFIBO 017</t>
  </si>
  <si>
    <t>CRECER-NAFIBO 017</t>
  </si>
  <si>
    <t>ASFI/DSV-TD-MCN-002/2010</t>
  </si>
  <si>
    <t>MCN-TD-NE</t>
  </si>
  <si>
    <t>Patrimonio Autónomo Miicrocrédito IFD - BDP ST 025</t>
  </si>
  <si>
    <t>Valores de Titularización CRECER BDP - ST 025</t>
  </si>
  <si>
    <t>ASFI/DSV-TD-MID-002/2013</t>
  </si>
  <si>
    <t>MID-TD-NE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</si>
  <si>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</si>
  <si>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</si>
  <si>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</si>
  <si>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</si>
  <si>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</si>
  <si>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NUTRIOIL I - EMISION 1</t>
  </si>
  <si>
    <t>ASFI/DSV-ED-NUT-015/2013</t>
  </si>
  <si>
    <t>NUT-1-N1A-13</t>
  </si>
  <si>
    <t>NUT-1-N1B-13</t>
  </si>
  <si>
    <t>BONOS NUTRIOIL I - EMISION 2</t>
  </si>
  <si>
    <t>ASFI/DSV-ED-NUT-012/2014</t>
  </si>
  <si>
    <t>NUT-1-E1U-14</t>
  </si>
  <si>
    <t>Telefónica Celular de Bolivia S.A. (TELECEL)</t>
  </si>
  <si>
    <t>Bonos TELECEL S.A. - Emisión 1</t>
  </si>
  <si>
    <t>ASFI/DSV-ED-TCB-011/2012</t>
  </si>
  <si>
    <t>TCB-1-N1U-12</t>
  </si>
  <si>
    <t>Bonos Toyosa I - Emisión 2</t>
  </si>
  <si>
    <t>ASFI/DSV-ED-TYS-003/2014</t>
  </si>
  <si>
    <t>TYS-1-E1U-14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</si>
  <si>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</si>
  <si>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</si>
  <si>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</si>
  <si>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</si>
  <si>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</si>
  <si>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</si>
  <si>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</si>
  <si>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</si>
  <si>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</si>
  <si>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</si>
  <si>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</si>
  <si>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</si>
  <si>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</si>
  <si>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</si>
  <si>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</si>
  <si>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</si>
  <si>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</si>
  <si>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</si>
  <si>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</si>
  <si>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</si>
  <si>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</si>
  <si>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</si>
  <si>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</si>
  <si>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LIQUIDEZ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</si>
  <si>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</si>
  <si>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</si>
  <si>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</si>
  <si>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</si>
  <si>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</si>
  <si>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</si>
  <si>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</si>
  <si>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</si>
  <si>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</si>
  <si>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</si>
  <si>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</si>
  <si>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</si>
  <si>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</si>
  <si>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</si>
  <si>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</si>
  <si>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</si>
  <si>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</si>
  <si>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</si>
  <si>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</si>
  <si>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</si>
  <si>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</si>
  <si>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</si>
  <si>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</si>
  <si>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</si>
  <si>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</si>
  <si>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</si>
  <si>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</si>
  <si>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</si>
  <si>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</si>
  <si>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</si>
  <si>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</si>
  <si>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</si>
  <si>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</si>
  <si>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</si>
  <si>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</si>
  <si>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</si>
  <si>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</si>
  <si>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</si>
  <si>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</si>
  <si>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</si>
  <si>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</si>
  <si>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</si>
  <si>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</si>
  <si>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</si>
  <si>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</si>
  <si>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</si>
  <si>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</si>
  <si>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</si>
  <si>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</si>
  <si>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</si>
  <si>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</si>
  <si>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</si>
  <si>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</si>
  <si>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</si>
  <si>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COSTOS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</si>
  <si>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</si>
  <si>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</si>
  <si>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</si>
  <si>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</si>
  <si>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</si>
  <si>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</si>
  <si>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</si>
  <si>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NETO DESPUES DE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</si>
  <si>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</si>
  <si>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</si>
  <si>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</si>
  <si>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</si>
  <si>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</si>
  <si>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</si>
  <si>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</si>
  <si>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</si>
  <si>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</si>
  <si>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</si>
  <si>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</si>
  <si>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</si>
  <si>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</si>
  <si>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</si>
  <si>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</si>
  <si>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</si>
  <si>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</si>
  <si>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</si>
  <si>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</si>
  <si>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</si>
  <si>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</si>
  <si>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</si>
  <si>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</si>
  <si>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</si>
  <si>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</si>
  <si>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</si>
  <si>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</si>
  <si>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</si>
  <si>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</si>
  <si>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</si>
  <si>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</si>
  <si>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</si>
  <si>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</si>
  <si>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</si>
  <si>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</si>
  <si>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</si>
  <si>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</si>
  <si>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</si>
  <si>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</si>
  <si>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</si>
  <si>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</si>
  <si>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</si>
  <si>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</si>
  <si>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</si>
  <si>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</si>
  <si>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</si>
  <si>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</si>
  <si>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</si>
  <si>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</si>
  <si>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</si>
  <si>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</si>
  <si>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BCB</t>
  </si>
  <si>
    <t>VTD</t>
  </si>
  <si>
    <t>BDI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</si>
  <si>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</si>
  <si>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</si>
  <si>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</si>
  <si>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</si>
  <si>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</si>
  <si>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</si>
  <si>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</si>
  <si>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</si>
  <si>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</si>
  <si>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</si>
  <si>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</si>
  <si>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</si>
  <si>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</si>
  <si>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</si>
  <si>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</si>
  <si>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</si>
  <si>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</si>
  <si>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</si>
  <si>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</si>
  <si>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</si>
  <si>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</si>
  <si>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</si>
  <si>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</si>
  <si>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</si>
  <si>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</si>
  <si>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</si>
  <si>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</si>
  <si>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</si>
  <si>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</si>
  <si>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</si>
  <si>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</si>
  <si>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</si>
  <si>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</si>
  <si>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</si>
  <si>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</si>
  <si>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</si>
  <si>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</si>
  <si>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</si>
  <si>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</si>
  <si>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</si>
  <si>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</si>
  <si>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</si>
  <si>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</si>
  <si>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</si>
  <si>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</si>
  <si>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</si>
  <si>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</si>
  <si>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</si>
  <si>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</si>
  <si>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</si>
  <si>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</si>
  <si>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</si>
  <si>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</si>
  <si>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</si>
  <si>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</si>
  <si>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</si>
  <si>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</si>
  <si>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</si>
  <si>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</si>
  <si>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</si>
  <si>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</si>
  <si>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</si>
  <si>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</si>
  <si>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</si>
  <si>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</si>
  <si>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</si>
  <si>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</si>
  <si>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CAPITAL</t>
  </si>
  <si>
    <t>CREDIFONDO CORTO PLAZO</t>
  </si>
  <si>
    <t>CREDIFONDO RENTA FIJA</t>
  </si>
  <si>
    <t>INVERSIÓN INTERNACIONAL</t>
  </si>
  <si>
    <t>PRODUCE GANANCIA</t>
  </si>
  <si>
    <t>HORIZONTE</t>
  </si>
  <si>
    <t>MERCANTIL</t>
  </si>
  <si>
    <t>PROSSIMO</t>
  </si>
  <si>
    <t>EFECTIVO</t>
  </si>
  <si>
    <t>PORTAFOLIO</t>
  </si>
  <si>
    <t>RENTA ACTIVA CORTO PLAZO</t>
  </si>
  <si>
    <t>Total</t>
  </si>
  <si>
    <t>Tasa promedio ponderada</t>
  </si>
  <si>
    <t>CARTERA, PARTICIPANTES Y TASAS DE RENDIMIENTO DE LOS FONDOS DE INVERSIÓN ABIERTOS EN BOLIVIANOS</t>
  </si>
  <si>
    <t>A MEDIDA</t>
  </si>
  <si>
    <t>ULTRA UFV</t>
  </si>
  <si>
    <t>+ RENDIMIENTO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</si>
  <si>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</si>
  <si>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</si>
  <si>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</si>
  <si>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</si>
  <si>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</si>
  <si>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</si>
  <si>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</si>
  <si>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DINERO</t>
  </si>
  <si>
    <t>XTRAVALOR</t>
  </si>
  <si>
    <t>UFV RENDIMIENTO TOTAL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</si>
  <si>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</si>
  <si>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</si>
  <si>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</si>
  <si>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</si>
  <si>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</si>
  <si>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</si>
  <si>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</si>
  <si>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MICROFIC</t>
  </si>
  <si>
    <t>SEMBRAR ALIMENTARIO</t>
  </si>
  <si>
    <t>ACELERADOR</t>
  </si>
  <si>
    <t>IMPULSOR</t>
  </si>
  <si>
    <t>PYME II Fondo de Inversión Cerrado</t>
  </si>
  <si>
    <t>EMERGENTE</t>
  </si>
  <si>
    <t>PROPYME Unión</t>
  </si>
  <si>
    <t>PROQUINUA</t>
  </si>
  <si>
    <t>ESTRATÉGICO</t>
  </si>
  <si>
    <t>INTERNACIONAL</t>
  </si>
  <si>
    <t>Nota: La cartera esta expresada en la unidad de cuenta de denominación del Fondo de Inversión.</t>
  </si>
  <si>
    <t>DIVERSIFICACIÓN DE LA CARTERA DE LOS FONDOS DE INVERSIÓN ABIERTOS. POR VALOR Y EMISOR (EN DÓLARES ESTADOUNIDENSES)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</si>
  <si>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</si>
  <si>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</si>
  <si>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</si>
  <si>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</si>
  <si>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</si>
  <si>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</si>
  <si>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</si>
  <si>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</si>
  <si>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</si>
  <si>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</si>
  <si>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</si>
  <si>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</si>
  <si>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</si>
  <si>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</si>
  <si>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</si>
  <si>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</si>
  <si>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</si>
  <si>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</si>
  <si>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</si>
  <si>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</si>
  <si>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</si>
  <si>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</si>
  <si>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</si>
  <si>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</si>
  <si>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</si>
  <si>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</si>
  <si>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</si>
  <si>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</si>
  <si>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</si>
  <si>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</si>
  <si>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</si>
  <si>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</si>
  <si>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</si>
  <si>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</si>
  <si>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</si>
  <si>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</si>
  <si>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</si>
  <si>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</si>
  <si>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</si>
  <si>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MII</t>
  </si>
  <si>
    <t>Inv. Extranjero</t>
  </si>
  <si>
    <t>Otros</t>
  </si>
  <si>
    <t>EVOLUCIÓN DE LA INDUSTRIA DE FONDOS DE INVERSIÓN ABIERTOS -  ÚLTIMOS 12 MESES</t>
  </si>
  <si>
    <t>Indicador</t>
  </si>
  <si>
    <t>Número de participantes</t>
  </si>
  <si>
    <t>30 dias</t>
  </si>
  <si>
    <t>EVOLUCIÓN DEL VALOR CUOTA DE FONDOS DE INVERSIÓN ABIERTOS EN DÓLARES ESTADOUNIDENSES POR FONDO</t>
  </si>
  <si>
    <t>EVOLUCIÓN DEL VALOR CUOTA DE FONDOS DE INVERSIÓN ABIERTOS EN BOLIVIANOS POR FONDO</t>
  </si>
  <si>
    <t>BALANCE GENERAL</t>
  </si>
  <si>
    <t>ESTADO DE RESULTADOS</t>
  </si>
  <si>
    <t xml:space="preserve">FONDO DE RENTA UNIVERSAL DE VEJEZ </t>
  </si>
  <si>
    <t>DIVERSIFICACIÓN POR EMISOR Y VALOR DE MERCADO DE LA CARTERA DE INVERSIONES</t>
  </si>
  <si>
    <t>Emisor</t>
  </si>
  <si>
    <t>Banco Fortaleza S.A.</t>
  </si>
  <si>
    <t>Tesoro General de la Nación</t>
  </si>
  <si>
    <t>Instrumento</t>
  </si>
  <si>
    <t>Certificados de Depósito del Banco Central de Bolivia</t>
  </si>
  <si>
    <t>Letras Banco Central de Bolivia</t>
  </si>
  <si>
    <t>Valor de la cartera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</si>
  <si>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</si>
  <si>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</si>
  <si>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</si>
  <si>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</si>
  <si>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</si>
  <si>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</si>
  <si>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</si>
  <si>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</si>
  <si>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</si>
  <si>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</si>
  <si>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RESULTADO DESPUES DE INCOBRABLES</t>
  </si>
  <si>
    <t>GASTOS DE ADMINISTRACION</t>
  </si>
  <si>
    <t>RESULTADO ANTES DE AJUSTE POR INFLACION</t>
  </si>
  <si>
    <t>UTILIDAD ANTES DE IMPUESTO</t>
  </si>
  <si>
    <r>
      <rPr>
        <sz val="7"/>
        <color indexed="8"/>
        <rFont val="Arial"/>
        <family val="2"/>
      </rPr>
      <t>IMPUESTO SOBRE LAS UTILIDADES DE LAS EMPRESAS</t>
    </r>
  </si>
  <si>
    <r>
      <rPr>
        <b/>
        <sz val="10"/>
        <color indexed="8"/>
        <rFont val="Arial"/>
        <family val="2"/>
      </rPr>
      <t>UTILIDAD O PERDIDA DEL PERIODO</t>
    </r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</si>
  <si>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</si>
  <si>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</si>
  <si>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</si>
  <si>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</si>
  <si>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</si>
  <si>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</si>
  <si>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</si>
  <si>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</si>
  <si>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</si>
  <si>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</si>
  <si>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</si>
  <si>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</si>
  <si>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</si>
  <si>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BO-1</t>
  </si>
  <si>
    <t>AA2</t>
  </si>
  <si>
    <t>Estable</t>
  </si>
  <si>
    <t>Aaa.bo</t>
  </si>
  <si>
    <t>AA1</t>
  </si>
  <si>
    <t>Aa1.bo</t>
  </si>
  <si>
    <t>A1</t>
  </si>
  <si>
    <t>AA3</t>
  </si>
  <si>
    <t>Aa3.bo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</si>
  <si>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</si>
  <si>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</si>
  <si>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</si>
  <si>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</si>
  <si>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</si>
  <si>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</si>
  <si>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</si>
  <si>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</si>
  <si>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</si>
  <si>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</si>
  <si>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</si>
  <si>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</si>
  <si>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</si>
  <si>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</si>
  <si>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</si>
  <si>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</si>
  <si>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</si>
  <si>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</si>
  <si>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Aa2.bo</t>
  </si>
  <si>
    <t>Baa3.bo</t>
  </si>
  <si>
    <t>Sociedad Anónima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</si>
  <si>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</si>
  <si>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</si>
  <si>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</si>
  <si>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</si>
  <si>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</si>
  <si>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</si>
  <si>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MERINCO S.A.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</si>
  <si>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</si>
  <si>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</si>
  <si>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</si>
  <si>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</si>
  <si>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</si>
  <si>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</si>
  <si>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</si>
  <si>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</si>
  <si>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</si>
  <si>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</si>
  <si>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</si>
  <si>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BB1</t>
  </si>
  <si>
    <t>Acciones Ordinarias</t>
  </si>
  <si>
    <t>II</t>
  </si>
  <si>
    <t>2.bo</t>
  </si>
  <si>
    <t>Nivel 2</t>
  </si>
  <si>
    <t>III</t>
  </si>
  <si>
    <t>Nivel 3</t>
  </si>
  <si>
    <t>Fondos de Inversión</t>
  </si>
  <si>
    <t>Cuotas de Participación</t>
  </si>
  <si>
    <t>Efectivo Fondo de Inversión Corto Plazo</t>
  </si>
  <si>
    <t>Portafolio Fondo de Inversión Mediano Plazo</t>
  </si>
  <si>
    <t>Oportuno Fondo de Inversión Corto Plazo</t>
  </si>
  <si>
    <t>Capital Fondo de Inversión Abierto de Mediano Plazo</t>
  </si>
  <si>
    <t>Premier Fondo de Inversión Abierto de Corto Plazo</t>
  </si>
  <si>
    <t>A Medida Fondo de Inversión Abierto de Corto Plazo</t>
  </si>
  <si>
    <t>Ultra Fondo de Inversión Abierto de Mediano Plazo</t>
  </si>
  <si>
    <t>Opción Fondo de Inversión Mediano Plazo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</si>
  <si>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</si>
  <si>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</si>
  <si>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</si>
  <si>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</si>
  <si>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</si>
  <si>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</si>
  <si>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</si>
  <si>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</si>
  <si>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</si>
  <si>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</si>
  <si>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</si>
  <si>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</si>
  <si>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</si>
  <si>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</si>
  <si>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</si>
  <si>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</si>
  <si>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</si>
  <si>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</si>
  <si>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</si>
  <si>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</si>
  <si>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BONOS SUBORDINADOS BANCO FIE 3</t>
  </si>
  <si>
    <t>ASFI/DSV-ED-FIE-024/2014</t>
  </si>
  <si>
    <t>FIE-N1A-14</t>
  </si>
  <si>
    <t>FIE-N1B-14</t>
  </si>
  <si>
    <t>Bonos Cobee IV - Emision 3</t>
  </si>
  <si>
    <t>ASFI/DSV-ED-BPC-025/2014</t>
  </si>
  <si>
    <t>BPC-4-E3U-14</t>
  </si>
  <si>
    <t>BONOS COBEE IV - EMISION 4</t>
  </si>
  <si>
    <t>ASFI/DSV-ED-BPC-026/2014</t>
  </si>
  <si>
    <t>BPC-4-N4U-14</t>
  </si>
  <si>
    <t>BONOS SUBORDINADOS ECOFUTURO 2 - EMISION 2</t>
  </si>
  <si>
    <t>ASFI/DSV-ED-FEF-028/2014</t>
  </si>
  <si>
    <t>FEF-2-N1U-14</t>
  </si>
  <si>
    <t>COBOCE-BISA ST Flujos de ventas Futuras 002 - Emision 1</t>
  </si>
  <si>
    <t>Patrimonio Autónomo Microcrédito IFD-BDP ST 28</t>
  </si>
  <si>
    <t>Valores de Titularización CRECER - BDP ST 028</t>
  </si>
  <si>
    <t>ASFI/DSV-TD-MCT-003/2014</t>
  </si>
  <si>
    <t>MCT-TD-NU</t>
  </si>
  <si>
    <t>TRANSPORTE Y COMUNICACIONES</t>
  </si>
  <si>
    <t>EMPRESAS PETROLERAS</t>
  </si>
  <si>
    <t>HOTELES Y RESTAURANTES</t>
  </si>
  <si>
    <t>COMERCIO</t>
  </si>
  <si>
    <t>OTROS SERVICIOS FINANCIEROS</t>
  </si>
  <si>
    <t>ACTIVIDADES INMOBILIARIAS</t>
  </si>
  <si>
    <t>MCT</t>
  </si>
  <si>
    <t>Fortaleza Potencia Bolivianos Fondo de Inversión Abierto Largo Plazo</t>
  </si>
  <si>
    <t>FPB</t>
  </si>
  <si>
    <t>AUF</t>
  </si>
  <si>
    <t>GUF</t>
  </si>
  <si>
    <t xml:space="preserve">DIVERSIFICACION POR INSTRUMENTO - VALOR DE CARTERA A PRECIO DE MERCADO </t>
  </si>
  <si>
    <t>INDUSTRIAS MANUFACTURERAS</t>
  </si>
  <si>
    <t>AGRICULTURA Y GANADERÍA</t>
  </si>
  <si>
    <t>CONSTRUCCIÓN</t>
  </si>
  <si>
    <t>Bonos Bisa Leasing III - Emisión 2</t>
  </si>
  <si>
    <t>YPFB Transierra S.A.</t>
  </si>
  <si>
    <t>Fondo de Inversión Mutuo Unión - Mediano Plazo</t>
  </si>
  <si>
    <t>BONOS BANCO MERCANTIL SANTA CRUZ - EMISIÓN 1</t>
  </si>
  <si>
    <t>ASFI/DSV-ED-BME-002/2015</t>
  </si>
  <si>
    <t>BME-1-E1A-15</t>
  </si>
  <si>
    <t>BME-1-E1B-15</t>
  </si>
  <si>
    <t>BONOS SOFIA I – EMISIÓN 1</t>
  </si>
  <si>
    <t>Procesadora de Oleaginosas PROLEGA S.A.</t>
  </si>
  <si>
    <t>Bonos Prolega I-Emisión 1</t>
  </si>
  <si>
    <t>ASFI/DSV-ED-POL-003/2015</t>
  </si>
  <si>
    <t>POL-1-E1B-15</t>
  </si>
  <si>
    <t>ASFI/DSV-ED-POL-004/2015</t>
  </si>
  <si>
    <t>POL-1-N2U-15</t>
  </si>
  <si>
    <t>BONOS TOYOSA I - Emisión 3</t>
  </si>
  <si>
    <t>ASFI/DSV-ED-TYS-007/2015</t>
  </si>
  <si>
    <t>TYS-1-N1U-15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</si>
  <si>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</si>
  <si>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</si>
  <si>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</si>
  <si>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</si>
  <si>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</si>
  <si>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</si>
  <si>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MERCADO DE VALORES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</si>
  <si>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</si>
  <si>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</si>
  <si>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</si>
  <si>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</si>
  <si>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</si>
  <si>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</si>
  <si>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</si>
  <si>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</si>
  <si>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</si>
  <si>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</si>
  <si>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</si>
  <si>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</si>
  <si>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</si>
  <si>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</si>
  <si>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</si>
  <si>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</si>
  <si>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</si>
  <si>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t>Fondos de inversión abiertos</t>
  </si>
  <si>
    <t>Bolsa boliviana de valores</t>
  </si>
  <si>
    <t>Fondo de renta universal de vejez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</si>
  <si>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</si>
  <si>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</si>
  <si>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</si>
  <si>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</si>
  <si>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</si>
  <si>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</si>
  <si>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</si>
  <si>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</si>
  <si>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</si>
  <si>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</si>
  <si>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</si>
  <si>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</si>
  <si>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</si>
  <si>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</si>
  <si>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</si>
  <si>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</si>
  <si>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</si>
  <si>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</si>
  <si>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</si>
  <si>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</si>
  <si>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</si>
  <si>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Banco PYME Los Andes ProCredit S.A.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</si>
  <si>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</si>
  <si>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</si>
  <si>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</si>
  <si>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</si>
  <si>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</si>
  <si>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</si>
  <si>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</si>
  <si>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</si>
  <si>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</si>
  <si>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</si>
  <si>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</si>
  <si>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</si>
  <si>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</si>
  <si>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</si>
  <si>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</si>
  <si>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</si>
  <si>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</si>
  <si>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</si>
  <si>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</si>
  <si>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BONOS BISA LEASING IV - EMISION 1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</si>
  <si>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</si>
  <si>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</si>
  <si>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</si>
  <si>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</si>
  <si>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</si>
  <si>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</si>
  <si>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</si>
  <si>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</si>
  <si>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</si>
  <si>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</si>
  <si>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</si>
  <si>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BONOS GAS &amp; ELECTRICIDAD - EMISIÓN 2</t>
  </si>
  <si>
    <t>ASFI/DSVSC-ED-GYE-016/2015</t>
  </si>
  <si>
    <t>GYE-1-N1U-15</t>
  </si>
  <si>
    <t>BONOS SOFIA I - EMISION 2</t>
  </si>
  <si>
    <t>ASFI/DSV-ED-SOF-013/2015</t>
  </si>
  <si>
    <t>SOF-1-N1A-15</t>
  </si>
  <si>
    <t>SOF-1-N1B-15</t>
  </si>
  <si>
    <t>Bonos IASA III - Emisión 4</t>
  </si>
  <si>
    <t>ASFI/DSV-ED-FIN-010/2015</t>
  </si>
  <si>
    <t>FIN-3-E1U-15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</si>
  <si>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</si>
  <si>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</si>
  <si>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</si>
  <si>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</si>
  <si>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</si>
  <si>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</si>
  <si>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FUBODE IFD</t>
  </si>
  <si>
    <t>Horizonte Fondo de Inversión Abierto - Mediano Plazo</t>
  </si>
  <si>
    <t xml:space="preserve">     Gastos Pagados por Adelantado Largo Plazo</t>
  </si>
  <si>
    <t>OTROS RUBROS</t>
  </si>
  <si>
    <t>INDICADORES FINANCIEROS DE LAS EMPRESAS MANUFACTURERAS, DE AGRICULTURA Y GANADERÍA Y DE CONSTRUCCIÓN</t>
  </si>
  <si>
    <t>Agencia de Bolsa</t>
  </si>
  <si>
    <t xml:space="preserve">Monto
 Valorado </t>
  </si>
  <si>
    <t>Porcentaje 
de la Cartera</t>
  </si>
  <si>
    <t xml:space="preserve">Monto 
Valorado </t>
  </si>
  <si>
    <t>Valor del Fondo</t>
  </si>
  <si>
    <t xml:space="preserve">Cooperativa de Ahorro y Crédito Abierta Jesús Nazareno Ltda.                                                                                                                                            </t>
  </si>
  <si>
    <t>CAISA - Agencia de Bolsa</t>
  </si>
  <si>
    <t>AGUAÍ S.A.</t>
  </si>
  <si>
    <t>BONOS SUBORDINADOS BCP – EMISIÓN II</t>
  </si>
  <si>
    <t>ASFI/DSVSC-ED-BTB-024/2015</t>
  </si>
  <si>
    <t>BTB-N1U-15</t>
  </si>
  <si>
    <t>BONOS SUBORDINADOS BEC II-EMISIÓN 3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</si>
  <si>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</si>
  <si>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</si>
  <si>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</si>
  <si>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</si>
  <si>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</si>
  <si>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</si>
  <si>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</si>
  <si>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</si>
  <si>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BME-1-N2A-15</t>
  </si>
  <si>
    <t>BME-1-N2B-15</t>
  </si>
  <si>
    <t>Bonos Banco Mercatil Santa Cruz - Emisión 3</t>
  </si>
  <si>
    <t>ASFI/DSVSC-ED-BME-028/2015</t>
  </si>
  <si>
    <t>BME-1-N3A-15</t>
  </si>
  <si>
    <t>BME-1-N3B-15</t>
  </si>
  <si>
    <t>BONOS BISA LEASING IV - EMISION 2</t>
  </si>
  <si>
    <t>ASFI/DSV-ED-BIL-022/2015</t>
  </si>
  <si>
    <t>BIL-4-N2A-15</t>
  </si>
  <si>
    <t>BIL-4-N2B-15</t>
  </si>
  <si>
    <t>BONOS EQUIPETROL-EMISIÓN 1</t>
  </si>
  <si>
    <t>ASFI/DSVSC-ED-EPE-019/2015</t>
  </si>
  <si>
    <t>EPE-1-E1A-15</t>
  </si>
  <si>
    <t>EPE-1-E1B-15</t>
  </si>
  <si>
    <t>EPE-1-E1C-15</t>
  </si>
  <si>
    <t>BONOS EQUIPETROL-EMISIÓN 2</t>
  </si>
  <si>
    <t>ASFI/DSVSC-ED-EPE-020/2015</t>
  </si>
  <si>
    <t>EPE-1-N2U-15</t>
  </si>
  <si>
    <t>Bonos PROLEGA I – Emisión 3</t>
  </si>
  <si>
    <t>ASFI/DSVSC-ED-POL-023/2015</t>
  </si>
  <si>
    <t>POL-1-E3U-15</t>
  </si>
  <si>
    <t>BONOS PROLEGA I - EMISION 4</t>
  </si>
  <si>
    <t>ASFI/DSVSC-ED-POL-025/2015</t>
  </si>
  <si>
    <t>POL-1-N4A-15</t>
  </si>
  <si>
    <t>POL-1-N4B-15</t>
  </si>
  <si>
    <t>Bonos Prolega I-Emisión 2</t>
  </si>
  <si>
    <t>ATX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</si>
  <si>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</si>
  <si>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</si>
  <si>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</si>
  <si>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</si>
  <si>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</si>
  <si>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</si>
  <si>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Bonos del Banco Central de Bolivia con Opción de Rescate Anticipado</t>
  </si>
  <si>
    <t>ASFI/DSVSC-ED-BCB-033/2015</t>
  </si>
  <si>
    <t>Letras del Banco Central de Bolivia con Opción de Rescate Anticipado</t>
  </si>
  <si>
    <t>ASFI/DSVSC-ED-BCB-032/2015</t>
  </si>
  <si>
    <t>Bonos Subordinados BANCO FORTALEZA - EMISIÓN 1</t>
  </si>
  <si>
    <t>ASFI/DSVSC-ED-FFO-041/2015</t>
  </si>
  <si>
    <t>FFO-1-N1U-15</t>
  </si>
  <si>
    <t>BONOS INTI V - EMISIÓN 1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</si>
  <si>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</si>
  <si>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</si>
  <si>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</si>
  <si>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</si>
  <si>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</si>
  <si>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</si>
  <si>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</si>
  <si>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</si>
  <si>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</si>
  <si>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La Papelera</t>
  </si>
  <si>
    <t>Bonos LA PAPELERA I - Emisión 1</t>
  </si>
  <si>
    <t>ASFI/DSVSC-ED-PAP-029/2015</t>
  </si>
  <si>
    <t>PAP-1-E1U-15</t>
  </si>
  <si>
    <t>Bonos LA PAPELERA I - Emisión 2</t>
  </si>
  <si>
    <t>ASFI/DSVSC-ED-PAP-030/2015</t>
  </si>
  <si>
    <t>PAP-1-N2U-15</t>
  </si>
  <si>
    <t>BONOS MERINCO – EMISIÓN 4 DENTRO DEL PROGRAMA</t>
  </si>
  <si>
    <t>ASFI/DSVSC-ED-MIN-035/2015</t>
  </si>
  <si>
    <t>MIN-1-E3U-15</t>
  </si>
  <si>
    <t>Patrimonio Autónomo COBOCE - BISA ST Flujos de Libre Disponibilidad de Ventas Futuras</t>
  </si>
  <si>
    <t>Patrimonio Autónomo Microcrédito IFD - BDP ST 031</t>
  </si>
  <si>
    <t>Patrimonio Autónomo Microcrédito IFD - BDP - ST 031</t>
  </si>
  <si>
    <t>ASFI/DSVSC-PA-VTC-001/2015</t>
  </si>
  <si>
    <t>VTC-TD-NC</t>
  </si>
  <si>
    <t>VTC-TD-ND</t>
  </si>
  <si>
    <t>VTC-TD-NE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</si>
  <si>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</si>
  <si>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</si>
  <si>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</si>
  <si>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</si>
  <si>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</si>
  <si>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BONOS TELECEL II - EMISION 1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</si>
  <si>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</si>
  <si>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</si>
  <si>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</si>
  <si>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</si>
  <si>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</si>
  <si>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</si>
  <si>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</si>
  <si>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</si>
  <si>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GLOBAL</t>
  </si>
  <si>
    <t>Tasa Rend. Prom. Pond. (%)</t>
  </si>
  <si>
    <t>CAP</t>
  </si>
  <si>
    <t>Enero</t>
  </si>
  <si>
    <t>Febrero</t>
  </si>
  <si>
    <t>Marzo</t>
  </si>
  <si>
    <t>BALANCE GENERAL DE LAS EMPRESAS DE COMERCIO, DE ACTIVIDADES INMOBILIARIAS, DE OTROS SERVICIOS FINANCIEROS</t>
  </si>
  <si>
    <t>EMPRESAS PETROLERAS, DE HOTELES-RESTAURANTES Y DE TRANSPORTE-COMUNICACIONES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</si>
  <si>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</si>
  <si>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</si>
  <si>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DE COMERCIO, DE ACTIVIDADES INMOBILIARIAS Y DE OTROS SERVICIOS FINANCIEROS</t>
  </si>
  <si>
    <t>ESTADO DE GANANCIAS Y  PÉRDIDAS DE LAS EMPRESAS PETROLERAS, DE HOTELES-RESTAURANTES Y DE TRANSPORTE-COMUNICACIONES</t>
  </si>
  <si>
    <t xml:space="preserve">INDICADORES FINANCIEROS DE LAS EMPRESAS DE COMERCIO, DE ACTIVIDADES INMOBILIARIAS Y DE OTROS SERVICIOS FINANCIEROS 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</si>
  <si>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</si>
  <si>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</si>
  <si>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</si>
  <si>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RUEDO DE BOLSA</t>
  </si>
  <si>
    <t>OPERACIONES EN RUEDO DE BOLSA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</si>
  <si>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</si>
  <si>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</si>
  <si>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</si>
  <si>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</si>
  <si>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NR01041610</t>
  </si>
  <si>
    <t>BONOS BANCO FORTALEZA</t>
  </si>
  <si>
    <t>ASFI/DSVSC-ED-FFO-012/2016</t>
  </si>
  <si>
    <t>FFO-N1U-16</t>
  </si>
  <si>
    <t>Bonos BANCO FIE 2 - Emisión 1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</si>
  <si>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</si>
  <si>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</si>
  <si>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</si>
  <si>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</si>
  <si>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</si>
  <si>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</si>
  <si>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</si>
  <si>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</si>
  <si>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</si>
  <si>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</si>
  <si>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BONOS PILAT I – EMISIÓN 1</t>
  </si>
  <si>
    <t>ASFI/DSVSC-ED-PAR-003/2016</t>
  </si>
  <si>
    <t>PAR-1-N1U-16</t>
  </si>
  <si>
    <t>BONOS PILAT I – EMISIÓN 2</t>
  </si>
  <si>
    <t>ASFI/DSVSC-ED-PAR-005/2016</t>
  </si>
  <si>
    <t>PAR-1-N2U-16</t>
  </si>
  <si>
    <t>BONOS PILAT I - EMISIÓN 3</t>
  </si>
  <si>
    <t>ASFI/DSVSC-ED-PAR-009/2016</t>
  </si>
  <si>
    <t>PAR-1-N3U-16</t>
  </si>
  <si>
    <t>Bonos Transierra I-Emisión 2</t>
  </si>
  <si>
    <t>ASFI/DSVSC-ED-TRA-010/2016</t>
  </si>
  <si>
    <t>TRA-1-E1A-16</t>
  </si>
  <si>
    <t>TRA-1-E1B-16</t>
  </si>
  <si>
    <t>TRA-1-E1C-16</t>
  </si>
  <si>
    <t>Banco PYME Ecofuturo S.A.</t>
  </si>
  <si>
    <t>Compañía de Seguros de Vida Fortaleza S.A.</t>
  </si>
  <si>
    <t>Parque Industrial Latinoamericano S.R.L.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</si>
  <si>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</si>
  <si>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</si>
  <si>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</si>
  <si>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</si>
  <si>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</si>
  <si>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</si>
  <si>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</si>
  <si>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</si>
  <si>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</si>
  <si>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</si>
  <si>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</si>
  <si>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</si>
  <si>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</si>
  <si>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</si>
  <si>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</si>
  <si>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</si>
  <si>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</si>
  <si>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Financiero sobre la base de reportes de las sociedades administradoras de fondos de inversión.</t>
  </si>
  <si>
    <t>CARTERA, PARTICIPANTES Y TASAS DE RENDIMIENTO DE LOS FONDOS DE INVERSIÓN ABIERTOS EN UFV</t>
  </si>
  <si>
    <t>Fondos en UFV</t>
  </si>
  <si>
    <t>Fondos en bolivianos</t>
  </si>
  <si>
    <t>Fondos en dólares estadounidenses</t>
  </si>
  <si>
    <t>Cartera (en millones de dólares estadounidenses)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</si>
  <si>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</si>
  <si>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</si>
  <si>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</si>
  <si>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Información elaborada a partir de los informes diarios del FRUV.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</si>
  <si>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</si>
  <si>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</si>
  <si>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</si>
  <si>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</si>
  <si>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</si>
  <si>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</si>
  <si>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</si>
  <si>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</si>
  <si>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</si>
  <si>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</si>
  <si>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</si>
  <si>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Fuente: Información elaborada a partir de los Informes Diarios del FRUV.</t>
  </si>
  <si>
    <t>NOTA: Pueden producirse variaciones en las cifras, que obedecen a reprocesos de información posteriores a la elaboración del presente reporte.</t>
  </si>
  <si>
    <t>Sudaval S.A.</t>
  </si>
  <si>
    <t xml:space="preserve">Panamerican Securities S.A. </t>
  </si>
  <si>
    <t>Banco BISA S.A.</t>
  </si>
  <si>
    <t>Credibolsa S.A. Agencia de Bolsa          (Res. ASFI N° 791/2014)</t>
  </si>
  <si>
    <t>Valores Union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</si>
  <si>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</si>
  <si>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</si>
  <si>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</si>
  <si>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</si>
  <si>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</si>
  <si>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</si>
  <si>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</si>
  <si>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</si>
  <si>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</si>
  <si>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</si>
  <si>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</si>
  <si>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</si>
  <si>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</si>
  <si>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</si>
  <si>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</si>
  <si>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</si>
  <si>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</si>
  <si>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</si>
  <si>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</si>
  <si>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</si>
  <si>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</si>
  <si>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</si>
  <si>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</si>
  <si>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</si>
  <si>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</si>
  <si>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Bonos BANCO FIE 2 - Emisión 2</t>
  </si>
  <si>
    <t>ASFI/DSVSC-ED-FIE-028/2016</t>
  </si>
  <si>
    <t>FIE-2-N2A-16</t>
  </si>
  <si>
    <t>FIE-2-N2B-16</t>
  </si>
  <si>
    <t>BONOS BISA LEASING IV - Emisión 3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</si>
  <si>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</si>
  <si>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</si>
  <si>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</si>
  <si>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</si>
  <si>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</si>
  <si>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</si>
  <si>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</si>
  <si>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</si>
  <si>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</si>
  <si>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NUTRIOIL S.A.</t>
  </si>
  <si>
    <t>BONOS PROLEGA I - EMISIÓN 5</t>
  </si>
  <si>
    <t>ASFI/DSVSC-ED-POL-020/2016</t>
  </si>
  <si>
    <t>POL-1-N1U-16</t>
  </si>
  <si>
    <t>BONOS TOYOSA II - EMISIÓN 1</t>
  </si>
  <si>
    <t>ASFI/DSVSC-ED-TYS-026/2016</t>
  </si>
  <si>
    <t>TYS-2-N1A-16</t>
  </si>
  <si>
    <t>TYS-2-N1B-16</t>
  </si>
  <si>
    <t>TYS-2-N1C-16</t>
  </si>
  <si>
    <t>TYS-2-N1D-16</t>
  </si>
  <si>
    <t xml:space="preserve">YPFB TRANSIERRA S.A.                               </t>
  </si>
  <si>
    <t>A3.bo</t>
  </si>
  <si>
    <t>BO-2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</si>
  <si>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</si>
  <si>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</si>
  <si>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</si>
  <si>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</si>
  <si>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</si>
  <si>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</si>
  <si>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</si>
  <si>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</si>
  <si>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</si>
  <si>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</si>
  <si>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</si>
  <si>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RESULTADOS DE OPERACIÓN NETO ANTES DE GASTOS FIN.</t>
  </si>
  <si>
    <t>OTROS SERVICIOS 
FINANCIEROS</t>
  </si>
  <si>
    <t>OTROS 
RUBROS</t>
  </si>
  <si>
    <t>Evolución Mensual</t>
  </si>
  <si>
    <t>Subasta de acciones no inscritas</t>
  </si>
  <si>
    <t>N/A: no aplicable.</t>
  </si>
  <si>
    <t xml:space="preserve">FUENTE: ASFI en base a la información proporcionada por la Bolsa Boliviana de Valores S.A.  </t>
  </si>
  <si>
    <t>LRS</t>
  </si>
  <si>
    <t>Cartera     ($us.)</t>
  </si>
  <si>
    <t>Cartera     
(Bs.)</t>
  </si>
  <si>
    <t>Tasa Promedio Ponderada</t>
  </si>
  <si>
    <t>Variación anual</t>
  </si>
  <si>
    <t>Crecimiento mensual cartera (%)</t>
  </si>
  <si>
    <t>FIBRA FIC</t>
  </si>
  <si>
    <t>UTILIDAD O PÉRDIDA DEL PERIODO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</si>
  <si>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</si>
  <si>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emisor y valor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</si>
  <si>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instrumento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</si>
  <si>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Evolutivo de la cartera de inversiones y valor del fondo</t>
    </r>
  </si>
  <si>
    <t>Resultado de Operación Neto/Ingresos Netos</t>
  </si>
  <si>
    <t>Resultado de Operación Neto/Activo Total</t>
  </si>
  <si>
    <t>Resultado de Operación Neto/Patrimonio Neto</t>
  </si>
  <si>
    <t>Bonos Subordinados BANCO BISA – EMISIÓN 2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</si>
  <si>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</si>
  <si>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</si>
  <si>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</si>
  <si>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</si>
  <si>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</si>
  <si>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</si>
  <si>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</si>
  <si>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Bonos BISA LEASING IV-EMISIÓN 4</t>
  </si>
  <si>
    <t>ASFI/DSVSC-ED-BIL-031/2016</t>
  </si>
  <si>
    <t>BIL-4-N2A-16</t>
  </si>
  <si>
    <t>BIL-4-N2B-16</t>
  </si>
  <si>
    <t>BONOS COBEE IV - EMISIÓN 5</t>
  </si>
  <si>
    <t>ASFI/DSVSC-ED-BPC-034/2016</t>
  </si>
  <si>
    <t>BPC-4-N1U-16</t>
  </si>
  <si>
    <t>FINO</t>
  </si>
  <si>
    <t>PATRIMONIO AUTÓNOMO MICROCRÉDITO IFD - BDP ST 032</t>
  </si>
  <si>
    <t>Valores de Titularización CRECER - BDP ST 032</t>
  </si>
  <si>
    <t>ASFI/DSVSC-TD-VCR-001/2016</t>
  </si>
  <si>
    <t>VCR-TD-NB</t>
  </si>
  <si>
    <t>VCR-TD-NC</t>
  </si>
  <si>
    <t>VCR-TD-ND</t>
  </si>
  <si>
    <t>Bonos TELECEL II-EMISIÓN 2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</si>
  <si>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</si>
  <si>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</si>
  <si>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</si>
  <si>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</si>
  <si>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</si>
  <si>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</si>
  <si>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</si>
  <si>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</si>
  <si>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</si>
  <si>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</si>
  <si>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</si>
  <si>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FUENTE: ASFI</t>
  </si>
  <si>
    <t>BBB-</t>
  </si>
  <si>
    <t>OBLIGACIONES  CON CLIENTES Y PARTICIPANTES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</si>
  <si>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</si>
  <si>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</si>
  <si>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</si>
  <si>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</si>
  <si>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</si>
  <si>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Bonos Subordinados BANCO FORTALEZA - Emisión 2</t>
  </si>
  <si>
    <t>ASFI/DSVSC-ED-FFO-039/2016</t>
  </si>
  <si>
    <t>FFO-1-N1U-16</t>
  </si>
  <si>
    <t>Bonos Subordinados Banco Ganadero V</t>
  </si>
  <si>
    <t>ASFI/DSVSC-ED-BGA-041/2016</t>
  </si>
  <si>
    <t>BGA-N1U-16</t>
  </si>
  <si>
    <t>BONOS SUBORDINADOS BANCO MERCANTIL SANTA CRUZ – EMISIÓN 1</t>
  </si>
  <si>
    <t>ASFI/DSVSC-ED-BME-036/2016</t>
  </si>
  <si>
    <t>BME-2-E2A-16</t>
  </si>
  <si>
    <t>BME-2-E2B-16</t>
  </si>
  <si>
    <t>BONOS SUBORDINADOS BANCO MERCANTIL SANTA CRUZ – EMISIÓN 2</t>
  </si>
  <si>
    <t>ASFI/DSVSC-ED-BME-037/2016</t>
  </si>
  <si>
    <t>BME-2-N3A-16</t>
  </si>
  <si>
    <t>BME-2-N3B-16</t>
  </si>
  <si>
    <t>Banco PYME de la Comunidad S.A.</t>
  </si>
  <si>
    <t>BISA Seguros y Reaseguros S.A.</t>
  </si>
  <si>
    <t>Acciones Ordinarias Suscritas y Pagadas - BSG</t>
  </si>
  <si>
    <t>ASFI/DSVSC-EA-BSG-004/2016</t>
  </si>
  <si>
    <t>BSG1U</t>
  </si>
  <si>
    <t>Bonos INTI VI</t>
  </si>
  <si>
    <t>ASFI/DSVSC-ED-DIN-042/2016</t>
  </si>
  <si>
    <t>DIN-N1U-16</t>
  </si>
  <si>
    <t>BONOS FANCESA IV - EMISIÓN 1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</si>
  <si>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</si>
  <si>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</si>
  <si>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</si>
  <si>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</si>
  <si>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</si>
  <si>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</si>
  <si>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</si>
  <si>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</si>
  <si>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BONOS PROLEGA I - EMISIÓN 6</t>
  </si>
  <si>
    <t>ASFI/DSVSC-ED-POL-043/2016</t>
  </si>
  <si>
    <t>POL-1-N2U-16</t>
  </si>
  <si>
    <t>BONOS TOYOSA II - EMISIÓN 2</t>
  </si>
  <si>
    <t>ASFI/DSVSC-ED-TYS-035/2016</t>
  </si>
  <si>
    <t>TYS-2-N2A-16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</si>
  <si>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</si>
  <si>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</si>
  <si>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</si>
  <si>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</si>
  <si>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</si>
  <si>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</si>
  <si>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</si>
  <si>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</si>
  <si>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</si>
  <si>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</si>
  <si>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</si>
  <si>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</si>
  <si>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GTOS.FINANCIEROS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</si>
  <si>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</si>
  <si>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</si>
  <si>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</si>
  <si>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</si>
  <si>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</si>
  <si>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</si>
  <si>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</si>
  <si>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</si>
  <si>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EVOLUTIVO DE LA CARTERA DE INVERSIONES Y VALOR DEL FONDO</t>
  </si>
  <si>
    <t>Entidades Financieras de Vivienda y Cooperativas</t>
  </si>
  <si>
    <t>Compañías de Seguros</t>
  </si>
  <si>
    <t>B-</t>
  </si>
  <si>
    <t>Fondos de Inversion cerrados en Bolivianos</t>
  </si>
  <si>
    <t>RENTA ACTIVA PUENTE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</si>
  <si>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</si>
  <si>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</si>
  <si>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</si>
  <si>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</si>
  <si>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</si>
  <si>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</si>
  <si>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</si>
  <si>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</si>
  <si>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PLA</t>
  </si>
  <si>
    <t>LBN</t>
  </si>
  <si>
    <t>FOO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</si>
  <si>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</si>
  <si>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</si>
  <si>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</si>
  <si>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</si>
  <si>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Foods Company S.A.</t>
  </si>
  <si>
    <t>Mercantile Investment Corporation (Bolivia) S.A.</t>
  </si>
  <si>
    <t>YPFB Chaco S.A.</t>
  </si>
  <si>
    <t>Nibol Ltda.</t>
  </si>
  <si>
    <t>NR00521701</t>
  </si>
  <si>
    <t>NR00521702</t>
  </si>
  <si>
    <t>NR00521703</t>
  </si>
  <si>
    <t>NR00521704</t>
  </si>
  <si>
    <t>NR00521706</t>
  </si>
  <si>
    <t>NR00521707</t>
  </si>
  <si>
    <t>NR00521710</t>
  </si>
  <si>
    <t>NR00521711</t>
  </si>
  <si>
    <t>NR00521712</t>
  </si>
  <si>
    <t>NR00521713</t>
  </si>
  <si>
    <t>Bonos Subordinados BNB III</t>
  </si>
  <si>
    <t>ASFI/DSVSC-ED-BNB-004/2017</t>
  </si>
  <si>
    <t>BNB-E1A-17</t>
  </si>
  <si>
    <t>BNB-E1B-17</t>
  </si>
  <si>
    <t>BONOS SUBORDINADOS ECOFUTURO 3</t>
  </si>
  <si>
    <t>ASFI/DSVSC-ED-FEF-001/2017</t>
  </si>
  <si>
    <t>FEF-N1U-17</t>
  </si>
  <si>
    <t>Pagarés Bursátiles IASA III - Emisión 5</t>
  </si>
  <si>
    <t>Bonos GAS &amp; ELECTRICIDAD SOCIEDAD ANÓNIMA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</si>
  <si>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</si>
  <si>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</si>
  <si>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</si>
  <si>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</si>
  <si>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</si>
  <si>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</si>
  <si>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</si>
  <si>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</si>
  <si>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Bonos Soboce VI - Emisión 2</t>
  </si>
  <si>
    <t>ASFI/DSV-ED-SBC-036/2013</t>
  </si>
  <si>
    <t>SBC-6-N1U-13</t>
  </si>
  <si>
    <t>BONOS SOBOCE VII - EMISIÓN 1</t>
  </si>
  <si>
    <t>ASFI/DSVSC-ED-SBC-030/2016</t>
  </si>
  <si>
    <t>SBC-7-N1U-16</t>
  </si>
  <si>
    <t>Pagarés Bursátiles TOYOSA I - Emisión 5</t>
  </si>
  <si>
    <t>ASFI/DSVSC-ED-TYS-005/2017</t>
  </si>
  <si>
    <t>TYS-PB1-N5U</t>
  </si>
  <si>
    <t>TSM S.A.</t>
  </si>
  <si>
    <t>Bonos Participativos TSM DENIMS 001</t>
  </si>
  <si>
    <t>ASFI/DSVSC-ED-TSM-003/2017</t>
  </si>
  <si>
    <t>TSM-N1U-17</t>
  </si>
  <si>
    <t>BALANCE GENERAL DE EMPRESAS INDUSTRIALES, AGRICULTURA-GANADERÍA Y CONSTRUCCIÓN</t>
  </si>
  <si>
    <t xml:space="preserve">Empresas Industriales </t>
  </si>
  <si>
    <t>Tasas Promedio Ponderadas por Plazo, Emisor y Tipo de Moneda</t>
  </si>
  <si>
    <t>Operaciones en Bolsa:   Reporto</t>
  </si>
  <si>
    <t xml:space="preserve"> Tasas Promedio Ponderadas por Plazo, Emisor y Tipo de Moneda. Valores de Renta Fija.</t>
  </si>
  <si>
    <t>Operaciones en Bolsa:  Mercado Primario Compra - Venta</t>
  </si>
  <si>
    <t>BPB</t>
  </si>
  <si>
    <t>Operaciones en Bolsa:  Mercado Secundario Compra - Venta</t>
  </si>
  <si>
    <t>Futuro Asegurado Fon</t>
  </si>
  <si>
    <t>FORTALEZA DISPONIBLE</t>
  </si>
  <si>
    <t>FORTALEZA PLANIFICA</t>
  </si>
  <si>
    <t>Santa Cruz Investments Sociedad Administradora de Fondos de Inversión S.A.</t>
  </si>
  <si>
    <t>Sociedad Administradora de Fondos de Inversión Mercantil Santa Cruz S.A.</t>
  </si>
  <si>
    <t xml:space="preserve">Crecer Bolivianos </t>
  </si>
  <si>
    <t>Sociedad Administradora de Fondos de Inversión Unión S.A.</t>
  </si>
  <si>
    <t>Activo</t>
  </si>
  <si>
    <t>(En Bolivianos)</t>
  </si>
  <si>
    <t>Cartera      
(MNUFV)</t>
  </si>
  <si>
    <t>(En  unidad de fomento a la vivienda UFV)</t>
  </si>
  <si>
    <t>Fortaleza Porvenir</t>
  </si>
  <si>
    <t>Fortaleza Renta Mixt</t>
  </si>
  <si>
    <t>Global</t>
  </si>
  <si>
    <t xml:space="preserve">Var. Trimestre </t>
  </si>
  <si>
    <t>BNB  S.A. Sociedad Administradora de Fondos de Inversión</t>
  </si>
  <si>
    <t>NA</t>
  </si>
  <si>
    <t>NA No aplicable</t>
  </si>
  <si>
    <t>DFA</t>
  </si>
  <si>
    <t>PFA</t>
  </si>
  <si>
    <t>DIVERSIFICACIÓN DE LA CARTERA DE LOS FONDOS DE INVERSIÓN ABIERTOS POR VALOR Y EMISOR (EN PORCENTAJE DE PARTICIPACIÓN)</t>
  </si>
  <si>
    <t>EVOLUCIÓN DE LA TASA DE RENDIMIENTO PROMEDIO PONDERADA A 30 DÍAS DE LOS FONDOS DE INVERSIÓN ABIERTOS EN BOLIVIANOS INDEXADOS A LA UFV</t>
  </si>
  <si>
    <t>Var. Trimestre</t>
  </si>
  <si>
    <t>Var. Anual</t>
  </si>
  <si>
    <t>Fondo de Inversión Mutuo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</si>
  <si>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</si>
  <si>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 POR FONDO</t>
  </si>
  <si>
    <t>(En moneda nacional unidad de fomento a la vivienda UFV)</t>
  </si>
  <si>
    <t>Crecimiento</t>
  </si>
  <si>
    <t>Sembrar Productivo</t>
  </si>
  <si>
    <t>Panamerican Sociedad Administradora de Fondos de Inversión S.A.</t>
  </si>
  <si>
    <t>Renta Activa PYME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</si>
  <si>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</si>
  <si>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</si>
  <si>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</si>
  <si>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</si>
  <si>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</si>
  <si>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PRODUCTIVO</t>
  </si>
  <si>
    <t>CREDIFONDO GARANTIZA-A</t>
  </si>
  <si>
    <t>CREDIFONDO GARANTIZA-B</t>
  </si>
  <si>
    <t>PYME Progreso-A</t>
  </si>
  <si>
    <t>PYME Progreso-B</t>
  </si>
  <si>
    <t>Capital para el crecimiento empresarial Sociedad Administradora de Fondos de Inversión S.A. - CAPCEM SAFI S.A.</t>
  </si>
  <si>
    <t>INCLUSIÓN FIC-A</t>
  </si>
  <si>
    <t>INCLUSIÓN FIC-B</t>
  </si>
  <si>
    <t>Nota.- En FIA no se esta considerando los instrumentos financieros: Acciones, Inversiones en el extranjero, Otros y Liquidez.</t>
  </si>
  <si>
    <t>FUENTE: Autoridad de Supervisión del Sistema Financiero</t>
  </si>
  <si>
    <r>
      <rPr>
        <b/>
        <sz val="9"/>
        <color indexed="8"/>
        <rFont val="Arial"/>
        <family val="2"/>
      </rPr>
      <t>UTILIDAD O PERDIDA DEL PERIODO</t>
    </r>
  </si>
  <si>
    <t xml:space="preserve">iBolsa Sociedad de Titularización S.A. </t>
  </si>
  <si>
    <t xml:space="preserve">IST </t>
  </si>
  <si>
    <t>A-</t>
  </si>
  <si>
    <t>Bonos Participativos Bursatiles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</si>
  <si>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</si>
  <si>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</si>
  <si>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INDUSTRIA TEXTIL TSM S.A.</t>
  </si>
  <si>
    <t>Bonos Subordinados BANCO FIE 4</t>
  </si>
  <si>
    <t>ASFI/DSVSC-ED-FIE-007/2017</t>
  </si>
  <si>
    <t>FIE-N1A-17</t>
  </si>
  <si>
    <t>FIE-N1B-17</t>
  </si>
  <si>
    <t>REPORTE DE EMISIONES VIGENTES RESUMEN</t>
  </si>
  <si>
    <t>DENOMINACIÓN   DE  LA  EMISIÓN</t>
  </si>
  <si>
    <t>Ameco S.A.</t>
  </si>
  <si>
    <t>NR00521719</t>
  </si>
  <si>
    <t>ASFI/DSV-ED-BGA-02012014</t>
  </si>
  <si>
    <t>Bonos BISA LEASING IV - EMISIÓN 5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</si>
  <si>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</si>
  <si>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</si>
  <si>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</si>
  <si>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</si>
  <si>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</si>
  <si>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</si>
  <si>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</si>
  <si>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PAGARÉS BURSÁTILES IASA III - EMISIÓN 6</t>
  </si>
  <si>
    <t>ASFI/DSVSC-ED-FIN-008/2017</t>
  </si>
  <si>
    <t>FIN-PB3-N6U</t>
  </si>
  <si>
    <t>PAGARÉS BURSÁTILES IASA III - EMISIÓN 7</t>
  </si>
  <si>
    <t>ASFI/DSVSC-ED-FIN-012/2017</t>
  </si>
  <si>
    <t>FIN-PB3-N7U</t>
  </si>
  <si>
    <t>PAGARÉS BURSÁTILES IASA III - EMISIÓN 8</t>
  </si>
  <si>
    <t>ASFI/DSVSC-ED-FIN-013/2017</t>
  </si>
  <si>
    <t>FIN-PB3-N8U</t>
  </si>
  <si>
    <t>Pagarés Bursátiles IASA III - Emisión 9</t>
  </si>
  <si>
    <t>ASFI/DSVSC-ED-FIN-017/2017</t>
  </si>
  <si>
    <t>FIN-PB3-N9U</t>
  </si>
  <si>
    <t>BONOS IOL II - Emisión 1</t>
  </si>
  <si>
    <t>ASFI/DSVSC-ED-OIL-019/2017</t>
  </si>
  <si>
    <t>IOL-2-N1A-17</t>
  </si>
  <si>
    <t>IOL-2-N1B-17</t>
  </si>
  <si>
    <t>IOL-2-N1C-17</t>
  </si>
  <si>
    <t>ASFI/DSV-TD-CRP-001/2017</t>
  </si>
  <si>
    <t>BONOS PROLEGA II - EMISIÓN 1</t>
  </si>
  <si>
    <t>ASFI/DSVSC-ED-POL-018/2017</t>
  </si>
  <si>
    <t>POL-2-N1U-17</t>
  </si>
  <si>
    <t>Pagarés Bursátiles TOYOSA I - Emisión 6</t>
  </si>
  <si>
    <t>ASFI/DSVSC-ED-TYS-009/2017</t>
  </si>
  <si>
    <t>TYS-PB1-N6U</t>
  </si>
  <si>
    <t>Pagarés Bursátiles TOYOSA I - Emisión 7</t>
  </si>
  <si>
    <t>ASFI/DSVSC-ED-TYS-015/2017</t>
  </si>
  <si>
    <t>TYS-PB1-E7U</t>
  </si>
  <si>
    <t>BB2</t>
  </si>
  <si>
    <t>BB</t>
  </si>
  <si>
    <t>N-4</t>
  </si>
  <si>
    <t>AAAf</t>
  </si>
  <si>
    <t>Sembrar Exportador Fondo de Inversión Cerrado</t>
  </si>
  <si>
    <t>Af</t>
  </si>
  <si>
    <t>BAf+</t>
  </si>
  <si>
    <t>FORTALEZA DISPONIBLE Fondo de Inversión Abierto Corto Plazo</t>
  </si>
  <si>
    <t>A+f</t>
  </si>
  <si>
    <t>FORTALEZA PLANIFICA Fondo de Inversión Abierto Largo Plazo</t>
  </si>
  <si>
    <t>Bonos ELFEC IV - Emisión 3</t>
  </si>
  <si>
    <t>IEL</t>
  </si>
  <si>
    <t>Rendimiento por Inversiones</t>
  </si>
  <si>
    <t>Ingresos Financieros</t>
  </si>
  <si>
    <t>Otros Ingresos</t>
  </si>
  <si>
    <t>Abril</t>
  </si>
  <si>
    <t>Mayo</t>
  </si>
  <si>
    <t>Junio</t>
  </si>
  <si>
    <t>CRP</t>
  </si>
  <si>
    <t xml:space="preserve">Import. Export. Las Lomas Ltda. </t>
  </si>
  <si>
    <t>MUTUO UNIÓN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</si>
  <si>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</si>
  <si>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</si>
  <si>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</si>
  <si>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</si>
  <si>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F3</t>
  </si>
  <si>
    <t>NR00261734</t>
  </si>
  <si>
    <t>NR00391734</t>
  </si>
  <si>
    <t>NR00391735</t>
  </si>
  <si>
    <t>NR00391736</t>
  </si>
  <si>
    <t>NR00521730</t>
  </si>
  <si>
    <t>NR00521731</t>
  </si>
  <si>
    <t>NR00521732</t>
  </si>
  <si>
    <t>NR00521734</t>
  </si>
  <si>
    <t>NR00521735</t>
  </si>
  <si>
    <t>NR00521736</t>
  </si>
  <si>
    <t>Bonos BANCO MERCANTIL SANTA CRUZ-EMISIÓN 5</t>
  </si>
  <si>
    <t>ASFI/DSVSC-ED-BME-023/2017</t>
  </si>
  <si>
    <t>BME-1-E1A-17</t>
  </si>
  <si>
    <t>BME-1-E1B-17</t>
  </si>
  <si>
    <t>BME-1-E1C-17</t>
  </si>
  <si>
    <t>BME-1-E1D-17</t>
  </si>
  <si>
    <t>BONOS ISA - EMISIÓN 1</t>
  </si>
  <si>
    <t>ASFI/DSVSC-ED-ISA-021/2017</t>
  </si>
  <si>
    <t>ISA-1-E1U-17</t>
  </si>
  <si>
    <t>BONOS ISA-EMISIÓN 2</t>
  </si>
  <si>
    <t>ASFI/DSVSC-ED-ISA-022/2017</t>
  </si>
  <si>
    <t>ISA-1-E2U-17</t>
  </si>
  <si>
    <t>VALORES DE TITULARIZACIÓN CRECER - BDP ST 036</t>
  </si>
  <si>
    <t>ASFI/DSVSC-PA-PMI-003/2017</t>
  </si>
  <si>
    <t>PMI-TD-NA</t>
  </si>
  <si>
    <t>PMI-TD-NB</t>
  </si>
  <si>
    <t>PMI-TD-NC</t>
  </si>
  <si>
    <t>PMI-TD-ND</t>
  </si>
  <si>
    <t>BONOS PROLEGA II-EMISIÓN 2</t>
  </si>
  <si>
    <t>ASFI/DSVSC-ED-POL-025/2017</t>
  </si>
  <si>
    <t>POL-2-N2U-17</t>
  </si>
  <si>
    <t>TOYOSA III - EMISIÓN 1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</si>
  <si>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</si>
  <si>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</si>
  <si>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</si>
  <si>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</si>
  <si>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</si>
  <si>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</si>
  <si>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</si>
  <si>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</si>
  <si>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</si>
  <si>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</si>
  <si>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</si>
  <si>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C.bo</t>
  </si>
  <si>
    <t>GNI</t>
  </si>
  <si>
    <t>CFC</t>
  </si>
  <si>
    <t>INC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</si>
  <si>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</si>
  <si>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</si>
  <si>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</si>
  <si>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</si>
  <si>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</si>
  <si>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Banco Los Andes Procredit S.A.</t>
  </si>
  <si>
    <t>Credifondo Garantiza - Fondo de Inversión Cerrado</t>
  </si>
  <si>
    <t>Julio</t>
  </si>
  <si>
    <t>Agosto</t>
  </si>
  <si>
    <t>Septiembre</t>
  </si>
  <si>
    <t xml:space="preserve">BONOS PARTICIPATIVOS EMITIDOS POR PEQUEÑAS Y MEDIANAS EMPRESAS (PYMES) </t>
  </si>
  <si>
    <t>Pagarés para su Oferta Pública y Negociación en el Mercado Bursátil</t>
  </si>
  <si>
    <t>OTROS PASIVOS A LARGO PLAZO</t>
  </si>
  <si>
    <t>AL 31 DE DICIEMBRE DE 2017</t>
  </si>
  <si>
    <t>REPORTE DE DEPÓSITOS A PLAZO FIJO</t>
  </si>
  <si>
    <t>TOTAL
CANTIDAD VIGENTE</t>
  </si>
  <si>
    <t>DÓLARES AMERICANOS</t>
  </si>
  <si>
    <t>Banco Do Brasil S.A.- Sucursal Bolivia</t>
  </si>
  <si>
    <t xml:space="preserve">Banco PYME de la Comunidad S.A.                                                                                                                                                                         </t>
  </si>
  <si>
    <t>TOTAL GENERAL</t>
  </si>
  <si>
    <t>Nota 1:  Cuadro procesado con la informacion electronica remitida por la Jefatura de Sistemas Informaticos de la ASFI</t>
  </si>
  <si>
    <t>DICIEMBRE  DE  2017</t>
  </si>
  <si>
    <t>AL  31  DE  DICIEMBRE  DE  2017</t>
  </si>
  <si>
    <t>NR00261741</t>
  </si>
  <si>
    <t>NR00261742</t>
  </si>
  <si>
    <t>NR00261743</t>
  </si>
  <si>
    <t>NR00261744</t>
  </si>
  <si>
    <t>NR00261745</t>
  </si>
  <si>
    <t>NR00261746</t>
  </si>
  <si>
    <t>NR00261747</t>
  </si>
  <si>
    <t>NR00261749</t>
  </si>
  <si>
    <t>NR00261751</t>
  </si>
  <si>
    <t>NR00391740</t>
  </si>
  <si>
    <t>NR00391745</t>
  </si>
  <si>
    <t>NR00391746</t>
  </si>
  <si>
    <t>NR00391747</t>
  </si>
  <si>
    <t>NR00391749</t>
  </si>
  <si>
    <t>NR00521745</t>
  </si>
  <si>
    <t>NR00521746</t>
  </si>
  <si>
    <t>NR00521747</t>
  </si>
  <si>
    <t>Bonos Subordinados BancoSol 2 - Emisión 1</t>
  </si>
  <si>
    <t>ASFI/DSVSC-ED-BSO-029/2017</t>
  </si>
  <si>
    <t>BSO-3-N1U-17</t>
  </si>
  <si>
    <t>EFO-1-N2B-14Q</t>
  </si>
  <si>
    <t>EFO-1-N2E-14Q</t>
  </si>
  <si>
    <t>Bonos FANCESA IV - EMISIÓN 2</t>
  </si>
  <si>
    <t>ASFI/DSVSC-ED-FAN-028/2017</t>
  </si>
  <si>
    <t>FAN-4-N1A-17</t>
  </si>
  <si>
    <t>FAN-4-N1B-17</t>
  </si>
  <si>
    <t>Santa Cruz Securities Agencia de Bolsa S.A.</t>
  </si>
  <si>
    <t>Bonos Fortaleza Leasing - Emisión 2</t>
  </si>
  <si>
    <t>ASFI/DSV-ED-FLE-006/2015</t>
  </si>
  <si>
    <t>FLE-1-N1U-15</t>
  </si>
  <si>
    <t>Bonos Fortaleza Leasing - Emisión I</t>
  </si>
  <si>
    <t>ASFI/DSV-ED-FLE-008/2014</t>
  </si>
  <si>
    <t>FLE-1-N1A-14</t>
  </si>
  <si>
    <t>FLE-1-N1B-14</t>
  </si>
  <si>
    <t>FLE-1-N1C-14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</si>
  <si>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</si>
  <si>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</si>
  <si>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</si>
  <si>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</si>
  <si>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</si>
  <si>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</si>
  <si>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VALORES DE TITULARIZACIÓN CRECER IFD - BDP ST 037</t>
  </si>
  <si>
    <t>ASFI/DSVSC-TD-PMD-004/2017</t>
  </si>
  <si>
    <t>PMD-TD-NA</t>
  </si>
  <si>
    <t>PMD-TD-NB</t>
  </si>
  <si>
    <t>PMD-TD-NC</t>
  </si>
  <si>
    <t>PMD-TD-ND</t>
  </si>
  <si>
    <t>BONOS PROLEGA II - EMISIÓN 3</t>
  </si>
  <si>
    <t>ASFI/DSVSC-ED-POL-027/2017</t>
  </si>
  <si>
    <t>POL-2-E3U-17</t>
  </si>
  <si>
    <t>BONOS TELECEL II - EMISIÓN 3</t>
  </si>
  <si>
    <t>ASFI/DSVSC-ED-TCB-026/2017</t>
  </si>
  <si>
    <t>TCB-2-N1A-17</t>
  </si>
  <si>
    <t>TCB-2-N1B-17</t>
  </si>
  <si>
    <t>TCB-2-N1C-17</t>
  </si>
  <si>
    <t>AESA Rating S.A. Calificadora de Riesgo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</si>
  <si>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</si>
  <si>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</si>
  <si>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</si>
  <si>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</si>
  <si>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</si>
  <si>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</si>
  <si>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Moody´s Latin America Agente de Calificación de Riesgo S.A.</t>
  </si>
  <si>
    <t>Aaa.bolp</t>
  </si>
  <si>
    <t>Aa3.bolp</t>
  </si>
  <si>
    <t>A3.bolp</t>
  </si>
  <si>
    <t>Aa1.bolp</t>
  </si>
  <si>
    <t>A1.bo</t>
  </si>
  <si>
    <t>A1.bolp</t>
  </si>
  <si>
    <t>Aa2.bolp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</si>
  <si>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</si>
  <si>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</si>
  <si>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</si>
  <si>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</si>
  <si>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</si>
  <si>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</si>
  <si>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</si>
  <si>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</si>
  <si>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</si>
  <si>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</si>
  <si>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</si>
  <si>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</si>
  <si>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</si>
  <si>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</si>
  <si>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</si>
  <si>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</si>
  <si>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</si>
  <si>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</si>
  <si>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Baa1.bo</t>
  </si>
  <si>
    <t>Baa1.bolp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</si>
  <si>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</si>
  <si>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</si>
  <si>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</si>
  <si>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</si>
  <si>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</si>
  <si>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</si>
  <si>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</si>
  <si>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</si>
  <si>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</si>
  <si>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</si>
  <si>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</si>
  <si>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</si>
  <si>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</si>
  <si>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210000000.000</t>
  </si>
  <si>
    <t>Bs 140000000.000</t>
  </si>
  <si>
    <t>Bs 137200000.000</t>
  </si>
  <si>
    <t>Bs 70000000.000</t>
  </si>
  <si>
    <t>Bs 170000000.000</t>
  </si>
  <si>
    <t>Bs 32500000.000</t>
  </si>
  <si>
    <t>Bs 40000000.000</t>
  </si>
  <si>
    <t>Bonos Subordinados BEC III - Emisión 3</t>
  </si>
  <si>
    <t>Bs 55000000.000</t>
  </si>
  <si>
    <t>US$ 2000000.000</t>
  </si>
  <si>
    <t>Bs 27000000.000</t>
  </si>
  <si>
    <t>Bs 35000000.000</t>
  </si>
  <si>
    <t>US$ 24900000.000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</si>
  <si>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</si>
  <si>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</si>
  <si>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</si>
  <si>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</si>
  <si>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</si>
  <si>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</si>
  <si>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</si>
  <si>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Bs 150000000.000</t>
  </si>
  <si>
    <t>Bs 200000000.000</t>
  </si>
  <si>
    <t>Bs 50000000.000</t>
  </si>
  <si>
    <t>Bs 80000000.000</t>
  </si>
  <si>
    <t>US$ 4000000.000</t>
  </si>
  <si>
    <t>Bs 27180000.000</t>
  </si>
  <si>
    <t>Bs 32000000.000</t>
  </si>
  <si>
    <t>Bs 16300000.000</t>
  </si>
  <si>
    <t>Bs 25800000.000</t>
  </si>
  <si>
    <t>Empresas de Arrendamiento Financiero</t>
  </si>
  <si>
    <t>Bs 52000000.000</t>
  </si>
  <si>
    <t>US$ 2900000.000</t>
  </si>
  <si>
    <t>Bs 350000000.000</t>
  </si>
  <si>
    <t>Bs 21500000.000</t>
  </si>
  <si>
    <t>Bs 168000000.000</t>
  </si>
  <si>
    <t>Bs 490000000.000</t>
  </si>
  <si>
    <t>US$ 60000000.000</t>
  </si>
  <si>
    <t>US$ 3000000.000</t>
  </si>
  <si>
    <t>Bs 84000000.000</t>
  </si>
  <si>
    <t>Sociedad Boliviana de Cemento S.A. "SOBOCE"</t>
  </si>
  <si>
    <t>Bs 313200000.000</t>
  </si>
  <si>
    <t>Bs 696000000.000</t>
  </si>
  <si>
    <t>Bs 560000000.000</t>
  </si>
  <si>
    <t>Bs 522000000.000</t>
  </si>
  <si>
    <t>Bs 1360000000.000</t>
  </si>
  <si>
    <t>US$ 135000000.000</t>
  </si>
  <si>
    <t>US$ 70000000.000</t>
  </si>
  <si>
    <t>Compañía Americana de Construcciones S.A. (AMECO S.A.)</t>
  </si>
  <si>
    <t>Bs 45000000.000</t>
  </si>
  <si>
    <t xml:space="preserve">BBBB </t>
  </si>
  <si>
    <t>Compañía Boliviana de Energía Eléctrica S.A. - Bolivian Power Company Limited - Sucursal Bolivia</t>
  </si>
  <si>
    <t>US$ 13744695.900</t>
  </si>
  <si>
    <t>Bs 42875000.000</t>
  </si>
  <si>
    <t>US$ 8000000.000</t>
  </si>
  <si>
    <t>US$ 5000000.000</t>
  </si>
  <si>
    <t>Bs 105000000.000</t>
  </si>
  <si>
    <t>Bs 138120000.000</t>
  </si>
  <si>
    <t>Bs 42420000.000</t>
  </si>
  <si>
    <t>Bs 69600000.000</t>
  </si>
  <si>
    <t>Bs 38000000.000</t>
  </si>
  <si>
    <t>Bs 107000000.000</t>
  </si>
  <si>
    <t>Bs 127420000.000</t>
  </si>
  <si>
    <t>EQUIPO PETROLERO SOCIEDAD ANÓNIMA (EQUIPETROL S.A.)</t>
  </si>
  <si>
    <t>Bs 55680000.000</t>
  </si>
  <si>
    <t>Gas y Electricidad S.A.</t>
  </si>
  <si>
    <t>Bs 56000000.000</t>
  </si>
  <si>
    <t>Bs 82000000.000</t>
  </si>
  <si>
    <t>Bs 58000000.000</t>
  </si>
  <si>
    <t>BA-</t>
  </si>
  <si>
    <t>Bs 67200000.000</t>
  </si>
  <si>
    <t>Bs 52200000.000</t>
  </si>
  <si>
    <t>US$ 15000000.000</t>
  </si>
  <si>
    <t>Bs 170520000.000</t>
  </si>
  <si>
    <t>Bs 173304000.000</t>
  </si>
  <si>
    <t>Bs 48720000.000</t>
  </si>
  <si>
    <t>B1-</t>
  </si>
  <si>
    <t>Bs 139200000.000</t>
  </si>
  <si>
    <t>Ingenio Sucroalcoholero AGUAÍ S.A.</t>
  </si>
  <si>
    <t>Bs 1312500000.000</t>
  </si>
  <si>
    <t>BAAA</t>
  </si>
  <si>
    <t>Mercantile Investment Corporation  (Bolivia) S.A.</t>
  </si>
  <si>
    <t>US$ 800000.000</t>
  </si>
  <si>
    <t>Bs 18790000.000</t>
  </si>
  <si>
    <t>US$ 700000.000</t>
  </si>
  <si>
    <t>Bs 172880000.000</t>
  </si>
  <si>
    <t>Bs 41760000.000</t>
  </si>
  <si>
    <t>Bs 28000000.000</t>
  </si>
  <si>
    <t>Bs 26000000.000</t>
  </si>
  <si>
    <t>US$ 9330000.000</t>
  </si>
  <si>
    <t>Bs 18500000.000</t>
  </si>
  <si>
    <t>Bs 15500000.000</t>
  </si>
  <si>
    <t>Bs 167000000.000</t>
  </si>
  <si>
    <t>Bs 34000000.000</t>
  </si>
  <si>
    <t>BAA+</t>
  </si>
  <si>
    <t>Bs 14000000.000</t>
  </si>
  <si>
    <t>US$ 10200000.000</t>
  </si>
  <si>
    <t>Bs 34800000.000</t>
  </si>
  <si>
    <t>Bs 62000000.000</t>
  </si>
  <si>
    <t>Bs 38400000.000</t>
  </si>
  <si>
    <t>Bs 160000000.000</t>
  </si>
  <si>
    <t>Bs 60000000.000</t>
  </si>
  <si>
    <t>Bs 45500000.000</t>
  </si>
  <si>
    <t>Bs 42000000.000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</si>
  <si>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</si>
  <si>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</si>
  <si>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Bs 22880000.000</t>
  </si>
  <si>
    <t>Pagarés Bursátiles Ferroviaria Oriental</t>
  </si>
  <si>
    <t>US$ 10000000.000</t>
  </si>
  <si>
    <t>PAGARES BURSATILES GRAVETAL I</t>
  </si>
  <si>
    <t>US$ 50000000.000</t>
  </si>
  <si>
    <t>PAGARÉS BURSÁTILES TOYOSA I</t>
  </si>
  <si>
    <t>PAGARÉS BURSÁTILES TOYOSA II</t>
  </si>
  <si>
    <t>Patrimonios Autónomos</t>
  </si>
  <si>
    <t>BISA ST-DIACONÍA FRIF</t>
  </si>
  <si>
    <t>Bs 28500000.000</t>
  </si>
  <si>
    <t>Bs 20044000.000</t>
  </si>
  <si>
    <t>Bs 36019000.000</t>
  </si>
  <si>
    <t>Bs 6577000.000</t>
  </si>
  <si>
    <t>Bs 24000000.000</t>
  </si>
  <si>
    <t>Bs 48000000.000</t>
  </si>
  <si>
    <t>Bs 22000000.000</t>
  </si>
  <si>
    <t>Bs 33000000.000</t>
  </si>
  <si>
    <t>Bs 4000000.000</t>
  </si>
  <si>
    <t>Bs 6000000.000</t>
  </si>
  <si>
    <t>Patrimonio Autónomo Microcrédito IFD-BDP ST 028</t>
  </si>
  <si>
    <t>Bs 5495000.000</t>
  </si>
  <si>
    <t>US$ 156380000.000</t>
  </si>
  <si>
    <t>Bs 15400000.000</t>
  </si>
  <si>
    <t>Bs 3300000.000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</si>
  <si>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</si>
  <si>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</si>
  <si>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</si>
  <si>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</si>
  <si>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Acciones Suscritas y Pagadas - BTB</t>
  </si>
  <si>
    <t>ACTIVO UNION BS FONDO DE INVERSION ABIERTO - LARGO PLAZO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</si>
  <si>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</si>
  <si>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</si>
  <si>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</si>
  <si>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</si>
  <si>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</si>
  <si>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</si>
  <si>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</si>
  <si>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</si>
  <si>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</si>
  <si>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</si>
  <si>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</si>
  <si>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Fondo de Microfinancieras Fondo de Inversión Cerrado (MICROFIC)</t>
  </si>
  <si>
    <t>Cuotas de Participación Fondo de Microfinancieras Fondo de Inversión Cerrado (MICROFIC)</t>
  </si>
  <si>
    <t>Fortaleza Interés + Fondo de Inversión Abierto Corto Plazo</t>
  </si>
  <si>
    <t xml:space="preserve">FORTALEZA POTENCIA BOLIVIANOS FONDO DE INVERSIÓN ABIERTO LARGO PLAZO </t>
  </si>
  <si>
    <t>Fortaleza Renta Mixta Internacional Fondo de Inversión Abierto Mediano Plazo</t>
  </si>
  <si>
    <t>Fortaleza UFV Rendimiento Total Fondo de Inversión Abierto - Mediano Plazo</t>
  </si>
  <si>
    <t>GLOBAL Fondo de Inversión Cerrado</t>
  </si>
  <si>
    <t>CUOTAS GLOBAL FIC</t>
  </si>
  <si>
    <t>GLOBAL UNION $US FONDO DE INVERSION ABIERTO - LARGO PLAZO</t>
  </si>
  <si>
    <t>Internacional Fondo de Inversión Cerrado</t>
  </si>
  <si>
    <t>Cuotas INTERFIC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</si>
  <si>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</si>
  <si>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</si>
  <si>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</si>
  <si>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</si>
  <si>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</si>
  <si>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</si>
  <si>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</si>
  <si>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</si>
  <si>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</si>
  <si>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</si>
  <si>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</si>
  <si>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</si>
  <si>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</si>
  <si>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</si>
  <si>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</si>
  <si>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Impulsor Fondo de Inversión Cerrado</t>
  </si>
  <si>
    <t>Cuotas de Participación Impulsor FIC</t>
  </si>
  <si>
    <t>Inclusión Empresarial Fondo de inversión Cerrado, con abreviación IE-FIC</t>
  </si>
  <si>
    <t>BAf-</t>
  </si>
  <si>
    <t>MSC Estratégico Fondo de Inversión Cerrado</t>
  </si>
  <si>
    <t>Cuotas de Participación MSC Estratégico FIC</t>
  </si>
  <si>
    <t>MSC PRODUCTIVO FONDO DE INVERSIÓN CERRADO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</si>
  <si>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</si>
  <si>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</si>
  <si>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</si>
  <si>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</si>
  <si>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</si>
  <si>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</si>
  <si>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</si>
  <si>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</si>
  <si>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</si>
  <si>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</si>
  <si>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</si>
  <si>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</si>
  <si>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</si>
  <si>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</si>
  <si>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</si>
  <si>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>Crecer Bolivianos - Fondo Mutuo Mediano Plazo</t>
  </si>
  <si>
    <t>Futuro Asegurado Fondo de Inversión Abierto de Largo Plazo</t>
  </si>
  <si>
    <t>A2.bolp</t>
  </si>
  <si>
    <t>Mercantil Fondo Mutuo - Mediano Plazo</t>
  </si>
  <si>
    <t>Previsor Fondo Mutuo Largo Plazo</t>
  </si>
  <si>
    <t>Prossimo - Fondo de Inversión Abierto - Corto Plazo</t>
  </si>
  <si>
    <t>Renta Activa Bolivianos - Fondo de Inversión Abierto de Corto Plazo</t>
  </si>
  <si>
    <t>Superior Fondo Mutuo Mediano Plazo</t>
  </si>
  <si>
    <t>Banco de Desarrollo Productivo</t>
  </si>
  <si>
    <t>Bonos Subordinados BANCO BISA – Emisión 2</t>
  </si>
  <si>
    <t>Bonos Subordinados BCP – Emisión II</t>
  </si>
  <si>
    <t>Bonos Banco MERCANTIL SANTA CRUZ - Emisión 1</t>
  </si>
  <si>
    <t>Bonos BANCO Mercantil SANTA CRUZ-Emisión 5</t>
  </si>
  <si>
    <t>Bonos Banco Mercantil Santa Cruz - Emisión 3</t>
  </si>
  <si>
    <t>Bonos Subordinados BANCO MERCANTIL SANTA CRUZ – Emisión 1</t>
  </si>
  <si>
    <t>Bonos Subordinados BANCO MERCANTIL SANTA CRUZ – Emisión 2</t>
  </si>
  <si>
    <t>Bonos Banco FIE 1 - Emisión 3</t>
  </si>
  <si>
    <t>Bonos Banco FIE 2 - Emisión 1</t>
  </si>
  <si>
    <t>Bonos Banco FIE 2 - Emisión 2</t>
  </si>
  <si>
    <t>Bonos Subordinados Banco FIE 3</t>
  </si>
  <si>
    <t>Bonos Subordinados Banco FIE 4</t>
  </si>
  <si>
    <t>Bonos Subordinados ECOFUTURO 2 - Emisión 2</t>
  </si>
  <si>
    <t>Bonos Subordinados ECOFUTURO 3</t>
  </si>
  <si>
    <t>Bonos BISA LEASING IV - Emisión 5</t>
  </si>
  <si>
    <t>Bonos BISA LEASING IV - Emisión 6</t>
  </si>
  <si>
    <t>Bonos FANCESA IV - Emisión 1</t>
  </si>
  <si>
    <t>Bonos FANCESA IV - Emisión 2</t>
  </si>
  <si>
    <t>Bonos SOBOCE VII - Emisión 1</t>
  </si>
  <si>
    <t>Bonos TELECEL II - Emisión 1</t>
  </si>
  <si>
    <t>Bonos TELECEL II - Emisión 3</t>
  </si>
  <si>
    <t>Bonos TELECEL II-Emisión 2</t>
  </si>
  <si>
    <t>Bonos COBEE IV - Emisión 4</t>
  </si>
  <si>
    <t>Bonos COBEE IV - Emisión 5</t>
  </si>
  <si>
    <t>Bonos INTI V - Emisión 1</t>
  </si>
  <si>
    <t>Bonos EQUIPETROL-Emisión 1</t>
  </si>
  <si>
    <t>Bonos EQUIPETROL-Emisión 2</t>
  </si>
  <si>
    <t>Bonos GAS &amp; ELECTRICIDAD - Emisión 2</t>
  </si>
  <si>
    <t>Bonos SOFIA I – Emisión 1</t>
  </si>
  <si>
    <t>Bonos SOFIA I - Emisión 2</t>
  </si>
  <si>
    <t>Pagarés Bursátiles IASA III - Emisión 6</t>
  </si>
  <si>
    <t>Pagarés Bursátiles IASA III - Emisión 7</t>
  </si>
  <si>
    <t>Pagarés Bursátiles IASA III - Emisión 8</t>
  </si>
  <si>
    <t>Bonos IOL II - Emisión 1</t>
  </si>
  <si>
    <t>Bonos ISA - Emisión 1</t>
  </si>
  <si>
    <t>Bonos ISA-Emisión 2</t>
  </si>
  <si>
    <t>Bonos MERINCO – Emisión 4 dentro del programa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</si>
  <si>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</si>
  <si>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</si>
  <si>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</si>
  <si>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</si>
  <si>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</si>
  <si>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</si>
  <si>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I-Emisión 1</t>
  </si>
  <si>
    <t>Bonos PROLEGA I-Emisión 2</t>
  </si>
  <si>
    <t>Bonos PROLEGA II - Emisión 1</t>
  </si>
  <si>
    <t>Bonos PROLEGA II - Emisión 3</t>
  </si>
  <si>
    <t>Bonos PROLEGA II-Emisión 2</t>
  </si>
  <si>
    <t>Bonos NUTRIOIL I - Emisión 1</t>
  </si>
  <si>
    <t>Bonos NUTRIOIL I - Emisión 2</t>
  </si>
  <si>
    <t>Bonos TOYOSA I - Emisión 3</t>
  </si>
  <si>
    <t>Bonos TOYOSA II - Emisión 1</t>
  </si>
  <si>
    <t>BONOS TOYOSA II - Emisión 2</t>
  </si>
  <si>
    <t>TOYOSA III - Emisión 1</t>
  </si>
  <si>
    <t>Bonos BANCO FORTALEZA</t>
  </si>
  <si>
    <t>Bonos Subordinados BANCO FORTALEZA - Emisión 1</t>
  </si>
  <si>
    <t>Bonos Subordinados BEC II-Emisión 3</t>
  </si>
  <si>
    <t>Bonos BISA LEASING III - Emisión 1</t>
  </si>
  <si>
    <t>Bonos BISA LEASING IV - EMISION 1</t>
  </si>
  <si>
    <t>Bonos BISA LEASING IV - EMISION 2</t>
  </si>
  <si>
    <t>Bonos BISA LEASING IV - Emisión 3</t>
  </si>
  <si>
    <t>Bonos BNB Leasing I - Emission 2</t>
  </si>
  <si>
    <t>Credifondo Garantiza Fondo de Inversión Cerrado CGF-N1A-16</t>
  </si>
  <si>
    <t>Credifondo Garantiza - Fondo de Inversión Cerrado (Serie A)</t>
  </si>
  <si>
    <t>Credifondo Garantiza - Fondo de Inversión Cerrado (Serie B)</t>
  </si>
  <si>
    <t>PYME Progreso Fondo de Inversión Cerrado (Serie A)</t>
  </si>
  <si>
    <t>PYME Progreso Fondo de Inversión Cerrado (Serie B)</t>
  </si>
  <si>
    <t>Inclusión Empresarial Fondo de Inversión Cerrado (Serie A)</t>
  </si>
  <si>
    <t>Inclusión Empresarial Fondo de Inversión Cerrado (Serie B)</t>
  </si>
  <si>
    <t xml:space="preserve">      Deudas por pagar con Emp. Rel. y/o Vinculadas a Corto Plazo</t>
  </si>
  <si>
    <t>AL  31  DE DICIEMBRE DE  2017</t>
  </si>
  <si>
    <t xml:space="preserve">PAR </t>
  </si>
  <si>
    <t xml:space="preserve">MIN </t>
  </si>
  <si>
    <t xml:space="preserve">PIN </t>
  </si>
  <si>
    <t>AL 31 DE DICIEMBRE DE  2017</t>
  </si>
  <si>
    <t xml:space="preserve">GNI </t>
  </si>
  <si>
    <t>AL  31 DE DICIEMBRE DE 2017</t>
  </si>
  <si>
    <t>Mercado electrónico: Colocación Primaria Renta Fija</t>
  </si>
  <si>
    <t>PMD</t>
  </si>
  <si>
    <t>(*) Información sujeta a reproceso</t>
  </si>
  <si>
    <t>AL  31  DE DICIEMBRE  DE  2017</t>
  </si>
  <si>
    <t>AL  31  DE  DICIEMBRE DE  2017</t>
  </si>
  <si>
    <t>AL  31 DE DICIEMBRE DE  2017</t>
  </si>
  <si>
    <t xml:space="preserve">NA </t>
  </si>
  <si>
    <t>AL  31  DE DICIEMBRE DE 2017</t>
  </si>
  <si>
    <r>
      <t>BSP</t>
    </r>
    <r>
      <rPr>
        <b/>
        <sz val="11"/>
        <color rgb="FFFF0000"/>
        <rFont val="Calibri"/>
        <family val="2"/>
        <scheme val="minor"/>
      </rPr>
      <t>(*)</t>
    </r>
  </si>
  <si>
    <t>AL  31 DE  DICIEMBRE DE  2017</t>
  </si>
  <si>
    <t>MAB</t>
  </si>
  <si>
    <t xml:space="preserve"> </t>
  </si>
  <si>
    <t>AL  31 DE DICIEMBRE  DE  2017</t>
  </si>
  <si>
    <t>Octubre</t>
  </si>
  <si>
    <t>Noviembre</t>
  </si>
  <si>
    <t>Diciembre</t>
  </si>
  <si>
    <t xml:space="preserve">Banco Pyme Eco Futuro S.A. </t>
  </si>
  <si>
    <t xml:space="preserve">Banco Pyme de la Comunidad </t>
  </si>
  <si>
    <t xml:space="preserve">PREMIER </t>
  </si>
  <si>
    <t xml:space="preserve">CAP FIC </t>
  </si>
  <si>
    <t xml:space="preserve">AGROPERATIVO </t>
  </si>
  <si>
    <t xml:space="preserve">SEMBRAR </t>
  </si>
  <si>
    <t xml:space="preserve">K12 FIC </t>
  </si>
  <si>
    <t xml:space="preserve">BSP </t>
  </si>
  <si>
    <t xml:space="preserve">Banco de Desarrollo Productivo S.A.M.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</si>
</sst>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_-* #,##0_-;\-* #,##0_-;_-* \-??_-;_-@_-"/>
    <numFmt numFmtId="184" formatCode="mm"/>
    <numFmt numFmtId="185" formatCode="d\.m\.yy"/>
    <numFmt numFmtId="186" formatCode="_-* #,##0.00_-;\-* #,##0.00_-;_-* &quot;-&quot;??_-;_-@_-"/>
    <numFmt numFmtId="187" formatCode="\A\C\C"/>
    <numFmt numFmtId="188" formatCode="bbbb"/>
    <numFmt numFmtId="189" formatCode="bb\L\P"/>
    <numFmt numFmtId="190" formatCode="bb\Ts"/>
    <numFmt numFmtId="191" formatCode="\C\U\P"/>
    <numFmt numFmtId="192" formatCode="d\P\F"/>
    <numFmt numFmtId="193" formatCode="\V\Td"/>
    <numFmt numFmtId="194" formatCode="\T\o\t\a\l\ General"/>
    <numFmt numFmtId="195" formatCode="\L\i\q\u\ide\z\ yy\ \O\t\r\os"/>
    <numFmt numFmtId="196" formatCode="\T\O\T\A\L"/>
    <numFmt numFmtId="197" formatCode="_ * #,##0_ ;_ * \-#,##0_ ;_ * \-??_ ;_ @_ "/>
    <numFmt numFmtId="198" formatCode="_(* #,##0.0_);_(* \(#,##0.0\);_(* \-??_);_(@_)"/>
    <numFmt numFmtId="199" formatCode="_(* #,##0_);_(* \(#,##0\);_(* &quot;-&quot;??_);_(@_)"/>
    <numFmt numFmtId="200" formatCode="_-* #,##0_-;\-* #,##0_-;_-* &quot;-&quot;??_-;_-@_-"/>
    <numFmt numFmtId="201" formatCode="\ \T\o\t\a\l\ General\ "/>
    <numFmt numFmtId="202" formatCode="dd/mm/yyyy;@"/>
    <numFmt numFmtId="203" formatCode="\ \A\C\C\ "/>
    <numFmt numFmtId="204" formatCode="\ bbbb\ "/>
    <numFmt numFmtId="205" formatCode="\ bb\L\P\ "/>
    <numFmt numFmtId="206" formatCode="\ bb\Ts\ "/>
    <numFmt numFmtId="207" formatCode="\ \C\U\P\ "/>
    <numFmt numFmtId="208" formatCode="\ \L\Rs\ "/>
    <numFmt numFmtId="209" formatCode="\ \Pgbb\ "/>
    <numFmt numFmtId="210" formatCode="\ \V\Td\ "/>
    <numFmt numFmtId="211" formatCode="_(* #,##0.000_);_(* \(#,##0.000\);_(* \-??_);_(@_)"/>
    <numFmt numFmtId="212" formatCode="_(* #,##0.00000_);_(* \(#,##0.00000\);_(* \-??_);_(@_)"/>
    <numFmt numFmtId="213" formatCode="\ bb\Pbb\ "/>
    <numFmt numFmtId="214" formatCode="#,##0.0000"/>
    <numFmt numFmtId="215" formatCode="_-* #,##0\ _€_-;\-* #,##0\ _€_-;_-* &quot;-&quot;??\ _€_-;_-@_-"/>
    <numFmt numFmtId="216" formatCode="0.000%"/>
    <numFmt numFmtId="217" formatCode="0.0000%"/>
    <numFmt numFmtId="218" formatCode="\ \L\i\q\u\ide\z\ yy\ \O\t\r\os\ "/>
  </numFmts>
  <fonts count="1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4"/>
      <color rgb="FF545454"/>
      <name val="Arial"/>
      <family val="2"/>
    </font>
    <font>
      <sz val="9"/>
      <color theme="1"/>
      <name val="Calibri"/>
      <family val="2"/>
      <scheme val="minor"/>
    </font>
    <font>
      <b/>
      <sz val="11"/>
      <color rgb="FFF4F4F1"/>
      <name val="Calibri"/>
      <family val="2"/>
      <scheme val="minor"/>
    </font>
    <font>
      <b/>
      <sz val="14"/>
      <color rgb="FFF4F4F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8"/>
      <color rgb="FFF4F4F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name val="Calibri"/>
      <family val="2"/>
      <scheme val="minor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ahoma"/>
      <family val="2"/>
    </font>
    <font>
      <sz val="11"/>
      <color indexed="8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rgb="FF848484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979FAD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99">
    <xf numFmtId="0" fontId="0" fillId="0" borderId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68" fillId="26" borderId="0" applyNumberFormat="0" applyBorder="0" applyAlignment="0" applyProtection="0"/>
    <xf numFmtId="185" fontId="21" fillId="0" borderId="0" applyFill="0" applyBorder="0" applyAlignment="0"/>
    <xf numFmtId="0" fontId="69" fillId="27" borderId="40" applyNumberFormat="0" applyAlignment="0" applyProtection="0"/>
    <xf numFmtId="0" fontId="70" fillId="28" borderId="41" applyNumberFormat="0" applyAlignment="0" applyProtection="0"/>
    <xf numFmtId="0" fontId="71" fillId="0" borderId="42" applyNumberFormat="0" applyFill="0" applyAlignment="0" applyProtection="0"/>
    <xf numFmtId="173" fontId="19" fillId="0" borderId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9" fillId="0" borderId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9" fillId="0" borderId="0" applyFill="0" applyBorder="0" applyAlignment="0" applyProtection="0"/>
    <xf numFmtId="0" fontId="22" fillId="0" borderId="0" applyNumberFormat="0" applyAlignment="0">
      <alignment horizontal="left"/>
    </xf>
    <xf numFmtId="0" fontId="72" fillId="0" borderId="43" applyNumberFormat="0" applyFill="0" applyAlignment="0" applyProtection="0"/>
    <xf numFmtId="0" fontId="7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23" fillId="0" borderId="0" applyNumberFormat="0" applyAlignment="0">
      <alignment horizontal="left"/>
    </xf>
    <xf numFmtId="0" fontId="74" fillId="35" borderId="40" applyNumberFormat="0" applyAlignment="0" applyProtection="0"/>
    <xf numFmtId="164" fontId="19" fillId="0" borderId="0" applyFill="0" applyBorder="0" applyAlignment="0" applyProtection="0"/>
    <xf numFmtId="38" fontId="18" fillId="3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36" borderId="0" applyNumberFormat="0" applyBorder="0" applyAlignment="0" applyProtection="0"/>
    <xf numFmtId="10" fontId="18" fillId="4" borderId="3" applyNumberFormat="0" applyBorder="0" applyAlignment="0" applyProtection="0"/>
    <xf numFmtId="167" fontId="19" fillId="0" borderId="0" applyFill="0" applyBorder="0" applyAlignment="0" applyProtection="0"/>
    <xf numFmtId="168" fontId="19" fillId="0" borderId="0" applyFill="0" applyBorder="0" applyAlignment="0" applyProtection="0"/>
    <xf numFmtId="173" fontId="19" fillId="0" borderId="0" applyFill="0" applyBorder="0" applyAlignment="0" applyProtection="0"/>
    <xf numFmtId="41" fontId="19" fillId="0" borderId="0" applyFont="0" applyFill="0" applyBorder="0" applyAlignment="0" applyProtection="0"/>
    <xf numFmtId="41" fontId="66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7" fontId="19" fillId="0" borderId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19" fillId="0" borderId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19" fillId="0" borderId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76" fillId="37" borderId="0" applyNumberFormat="0" applyBorder="0" applyAlignment="0" applyProtection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19" fillId="0" borderId="0"/>
    <xf numFmtId="37" fontId="21" fillId="0" borderId="0"/>
    <xf numFmtId="0" fontId="19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44" fillId="0" borderId="0"/>
    <xf numFmtId="0" fontId="44" fillId="0" borderId="0"/>
    <xf numFmtId="0" fontId="14" fillId="0" borderId="0"/>
    <xf numFmtId="0" fontId="66" fillId="38" borderId="44" applyNumberFormat="0" applyFont="0" applyAlignment="0" applyProtection="0"/>
    <xf numFmtId="0" fontId="66" fillId="38" borderId="44" applyNumberFormat="0" applyFont="0" applyAlignment="0" applyProtection="0"/>
    <xf numFmtId="10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14" fontId="24" fillId="0" borderId="0" applyNumberFormat="0" applyFill="0" applyBorder="0" applyAlignment="0" applyProtection="0">
      <alignment horizontal="left"/>
    </xf>
    <xf numFmtId="0" fontId="77" fillId="27" borderId="45" applyNumberFormat="0" applyAlignment="0" applyProtection="0"/>
    <xf numFmtId="40" fontId="25" fillId="0" borderId="0" applyBorder="0">
      <alignment horizontal="right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0" borderId="43" applyNumberFormat="0" applyFill="0" applyAlignment="0" applyProtection="0"/>
    <xf numFmtId="0" fontId="81" fillId="0" borderId="46" applyNumberFormat="0" applyFill="0" applyAlignment="0" applyProtection="0"/>
    <xf numFmtId="0" fontId="73" fillId="0" borderId="4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48" applyNumberFormat="0" applyFill="0" applyAlignment="0" applyProtection="0"/>
    <xf numFmtId="0" fontId="66" fillId="0" borderId="0"/>
    <xf numFmtId="0" fontId="66" fillId="0" borderId="0"/>
    <xf numFmtId="0" fontId="66" fillId="0" borderId="0"/>
    <xf numFmtId="0" fontId="13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8" borderId="44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2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41" fontId="12" fillId="0" borderId="0" applyFont="0" applyFill="0" applyBorder="0" applyAlignment="0" applyProtection="0"/>
    <xf numFmtId="0" fontId="12" fillId="38" borderId="44" applyNumberFormat="0" applyFont="0" applyAlignment="0" applyProtection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68" fillId="26" borderId="0" applyNumberFormat="0" applyBorder="0" applyAlignment="0" applyProtection="0"/>
    <xf numFmtId="43" fontId="14" fillId="0" borderId="0" applyFont="0" applyFill="0" applyBorder="0" applyAlignment="0" applyProtection="0"/>
    <xf numFmtId="0" fontId="10" fillId="38" borderId="44" applyNumberFormat="0" applyFont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4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38" borderId="44" applyNumberFormat="0" applyFont="0" applyAlignment="0" applyProtection="0"/>
    <xf numFmtId="0" fontId="8" fillId="38" borderId="44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38" borderId="44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44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56" borderId="0" applyNumberFormat="0" applyBorder="0" applyAlignment="0" applyProtection="0"/>
    <xf numFmtId="0" fontId="67" fillId="58" borderId="0" applyNumberFormat="0" applyBorder="0" applyAlignment="0" applyProtection="0"/>
    <xf numFmtId="0" fontId="67" fillId="60" borderId="0" applyNumberFormat="0" applyBorder="0" applyAlignment="0" applyProtection="0"/>
    <xf numFmtId="0" fontId="67" fillId="62" borderId="0" applyNumberFormat="0" applyBorder="0" applyAlignment="0" applyProtection="0"/>
    <xf numFmtId="0" fontId="67" fillId="64" borderId="0" applyNumberFormat="0" applyBorder="0" applyAlignment="0" applyProtection="0"/>
    <xf numFmtId="0" fontId="67" fillId="6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40" applyNumberFormat="0" applyAlignment="0" applyProtection="0"/>
    <xf numFmtId="0" fontId="70" fillId="28" borderId="41" applyNumberFormat="0" applyAlignment="0" applyProtection="0"/>
    <xf numFmtId="0" fontId="71" fillId="0" borderId="42" applyNumberFormat="0" applyFill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38" borderId="44" applyNumberFormat="0" applyFont="0" applyAlignment="0" applyProtection="0"/>
    <xf numFmtId="0" fontId="5" fillId="38" borderId="44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7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0" applyNumberFormat="0" applyBorder="0" applyAlignment="0" applyProtection="0"/>
    <xf numFmtId="0" fontId="5" fillId="0" borderId="0"/>
    <xf numFmtId="0" fontId="67" fillId="30" borderId="0" applyNumberFormat="0" applyBorder="0" applyAlignment="0" applyProtection="0"/>
    <xf numFmtId="0" fontId="5" fillId="0" borderId="0"/>
    <xf numFmtId="0" fontId="5" fillId="59" borderId="0" applyNumberFormat="0" applyBorder="0" applyAlignment="0" applyProtection="0"/>
    <xf numFmtId="0" fontId="5" fillId="0" borderId="0"/>
    <xf numFmtId="0" fontId="67" fillId="31" borderId="0" applyNumberFormat="0" applyBorder="0" applyAlignment="0" applyProtection="0"/>
    <xf numFmtId="0" fontId="5" fillId="0" borderId="0"/>
    <xf numFmtId="0" fontId="5" fillId="57" borderId="0" applyNumberFormat="0" applyBorder="0" applyAlignment="0" applyProtection="0"/>
    <xf numFmtId="0" fontId="5" fillId="0" borderId="0"/>
    <xf numFmtId="0" fontId="67" fillId="32" borderId="0" applyNumberFormat="0" applyBorder="0" applyAlignment="0" applyProtection="0"/>
    <xf numFmtId="0" fontId="5" fillId="0" borderId="0"/>
    <xf numFmtId="0" fontId="5" fillId="55" borderId="0" applyNumberFormat="0" applyBorder="0" applyAlignment="0" applyProtection="0"/>
    <xf numFmtId="0" fontId="5" fillId="0" borderId="0"/>
    <xf numFmtId="0" fontId="67" fillId="33" borderId="0" applyNumberFormat="0" applyBorder="0" applyAlignment="0" applyProtection="0"/>
    <xf numFmtId="0" fontId="5" fillId="0" borderId="0"/>
    <xf numFmtId="0" fontId="5" fillId="0" borderId="0"/>
    <xf numFmtId="0" fontId="67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4" fillId="35" borderId="40" applyNumberFormat="0" applyAlignment="0" applyProtection="0"/>
    <xf numFmtId="0" fontId="5" fillId="0" borderId="0"/>
    <xf numFmtId="0" fontId="5" fillId="0" borderId="0"/>
    <xf numFmtId="0" fontId="75" fillId="3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38" borderId="44" applyNumberFormat="0" applyFont="0" applyAlignment="0" applyProtection="0"/>
    <xf numFmtId="0" fontId="5" fillId="0" borderId="0"/>
    <xf numFmtId="0" fontId="77" fillId="27" borderId="4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0" borderId="43" applyNumberFormat="0" applyFill="0" applyAlignment="0" applyProtection="0"/>
    <xf numFmtId="0" fontId="81" fillId="0" borderId="46" applyNumberFormat="0" applyFill="0" applyAlignment="0" applyProtection="0"/>
    <xf numFmtId="0" fontId="73" fillId="0" borderId="80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44" applyNumberFormat="0" applyFont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38" borderId="4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4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82">
    <xf numFmtId="0" fontId="0" fillId="0" borderId="0" xfId="0"/>
    <xf numFmtId="0" fontId="15" fillId="0" borderId="0" xfId="0" applyFont="1" applyAlignment="1"/>
    <xf numFmtId="0" fontId="16" fillId="0" borderId="0" xfId="88" applyNumberFormat="1" applyFont="1" applyFill="1" applyBorder="1" applyAlignment="1" applyProtection="1">
      <alignment horizontal="justify"/>
    </xf>
    <xf numFmtId="0" fontId="15" fillId="0" borderId="0" xfId="0" applyFont="1" applyFill="1" applyAlignment="1"/>
    <xf numFmtId="0" fontId="15" fillId="0" borderId="0" xfId="0" applyFont="1" applyFill="1" applyBorder="1" applyAlignment="1"/>
    <xf numFmtId="0" fontId="0" fillId="0" borderId="0" xfId="0" applyFill="1" applyBorder="1"/>
    <xf numFmtId="0" fontId="15" fillId="39" borderId="0" xfId="0" applyFont="1" applyFill="1" applyAlignment="1"/>
    <xf numFmtId="0" fontId="16" fillId="39" borderId="0" xfId="88" applyNumberFormat="1" applyFont="1" applyFill="1" applyBorder="1" applyAlignment="1" applyProtection="1">
      <alignment horizontal="justify"/>
    </xf>
    <xf numFmtId="0" fontId="16" fillId="0" borderId="0" xfId="88"/>
    <xf numFmtId="0" fontId="84" fillId="39" borderId="0" xfId="0" applyFont="1" applyFill="1" applyAlignment="1">
      <alignment horizontal="center"/>
    </xf>
    <xf numFmtId="0" fontId="85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6" fillId="0" borderId="0" xfId="0" applyFont="1" applyBorder="1"/>
    <xf numFmtId="0" fontId="87" fillId="39" borderId="0" xfId="0" applyFont="1" applyFill="1" applyAlignment="1">
      <alignment horizontal="center"/>
    </xf>
    <xf numFmtId="0" fontId="14" fillId="0" borderId="0" xfId="300"/>
    <xf numFmtId="0" fontId="14" fillId="0" borderId="0" xfId="300" applyAlignment="1">
      <alignment vertical="center"/>
    </xf>
    <xf numFmtId="0" fontId="18" fillId="5" borderId="0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18" fillId="0" borderId="0" xfId="0" applyFont="1" applyFill="1"/>
    <xf numFmtId="4" fontId="0" fillId="0" borderId="0" xfId="0" applyNumberFormat="1" applyFont="1" applyFill="1" applyBorder="1"/>
    <xf numFmtId="0" fontId="41" fillId="0" borderId="0" xfId="0" applyFont="1" applyFill="1" applyBorder="1"/>
    <xf numFmtId="169" fontId="37" fillId="0" borderId="0" xfId="98" applyFont="1" applyFill="1" applyBorder="1" applyAlignment="1" applyProtection="1"/>
    <xf numFmtId="169" fontId="42" fillId="0" borderId="0" xfId="98" applyFont="1" applyFill="1" applyBorder="1" applyAlignment="1" applyProtection="1">
      <alignment horizontal="left"/>
    </xf>
    <xf numFmtId="169" fontId="18" fillId="0" borderId="0" xfId="98" applyFont="1" applyFill="1" applyBorder="1" applyAlignment="1" applyProtection="1"/>
    <xf numFmtId="171" fontId="43" fillId="0" borderId="0" xfId="27" applyNumberFormat="1" applyFont="1" applyFill="1" applyBorder="1" applyAlignment="1" applyProtection="1">
      <alignment vertical="center" wrapText="1"/>
    </xf>
    <xf numFmtId="0" fontId="88" fillId="0" borderId="0" xfId="0" applyFont="1"/>
    <xf numFmtId="3" fontId="18" fillId="0" borderId="0" xfId="98" applyNumberFormat="1" applyFont="1" applyFill="1" applyBorder="1" applyAlignment="1" applyProtection="1">
      <alignment horizontal="left" vertical="center" wrapText="1"/>
    </xf>
    <xf numFmtId="3" fontId="43" fillId="40" borderId="0" xfId="98" applyNumberFormat="1" applyFont="1" applyFill="1" applyBorder="1" applyAlignment="1" applyProtection="1">
      <alignment horizontal="left" wrapText="1"/>
    </xf>
    <xf numFmtId="3" fontId="43" fillId="40" borderId="0" xfId="98" applyNumberFormat="1" applyFont="1" applyFill="1" applyBorder="1" applyAlignment="1" applyProtection="1">
      <alignment wrapText="1"/>
    </xf>
    <xf numFmtId="169" fontId="18" fillId="0" borderId="0" xfId="98" applyFont="1" applyFill="1" applyBorder="1" applyAlignment="1" applyProtection="1">
      <alignment horizontal="left"/>
    </xf>
    <xf numFmtId="0" fontId="17" fillId="0" borderId="0" xfId="98" applyNumberFormat="1" applyFont="1" applyFill="1" applyBorder="1" applyAlignment="1" applyProtection="1"/>
    <xf numFmtId="0" fontId="37" fillId="0" borderId="0" xfId="0" applyFont="1"/>
    <xf numFmtId="3" fontId="18" fillId="0" borderId="0" xfId="98" applyNumberFormat="1" applyFont="1" applyFill="1" applyBorder="1" applyAlignment="1" applyProtection="1">
      <alignment horizontal="left" wrapText="1"/>
    </xf>
    <xf numFmtId="169" fontId="43" fillId="0" borderId="0" xfId="98" applyFont="1" applyFill="1" applyBorder="1" applyAlignment="1" applyProtection="1">
      <alignment horizontal="left" wrapText="1"/>
    </xf>
    <xf numFmtId="0" fontId="89" fillId="0" borderId="0" xfId="0" applyFont="1" applyFill="1" applyBorder="1" applyAlignment="1"/>
    <xf numFmtId="0" fontId="89" fillId="41" borderId="5" xfId="0" applyFont="1" applyFill="1" applyBorder="1" applyAlignment="1">
      <alignment horizontal="center" vertical="center"/>
    </xf>
    <xf numFmtId="0" fontId="26" fillId="0" borderId="0" xfId="98" applyNumberFormat="1" applyFont="1" applyFill="1" applyBorder="1" applyAlignment="1" applyProtection="1"/>
    <xf numFmtId="0" fontId="26" fillId="0" borderId="0" xfId="98" applyNumberFormat="1" applyFont="1" applyFill="1" applyBorder="1" applyAlignment="1" applyProtection="1">
      <alignment horizontal="center"/>
    </xf>
    <xf numFmtId="0" fontId="35" fillId="0" borderId="0" xfId="98" applyNumberFormat="1" applyFont="1" applyFill="1" applyBorder="1" applyAlignment="1" applyProtection="1"/>
    <xf numFmtId="0" fontId="35" fillId="0" borderId="0" xfId="98" applyNumberFormat="1" applyFont="1" applyFill="1" applyBorder="1" applyAlignment="1" applyProtection="1">
      <alignment horizontal="center"/>
    </xf>
    <xf numFmtId="170" fontId="35" fillId="0" borderId="0" xfId="278" applyNumberFormat="1" applyFont="1" applyFill="1" applyBorder="1" applyAlignment="1"/>
    <xf numFmtId="170" fontId="35" fillId="0" borderId="0" xfId="278" applyNumberFormat="1" applyFont="1" applyFill="1" applyBorder="1" applyAlignment="1">
      <alignment horizontal="center"/>
    </xf>
    <xf numFmtId="169" fontId="37" fillId="0" borderId="0" xfId="99" applyFont="1" applyFill="1" applyBorder="1" applyAlignment="1" applyProtection="1"/>
    <xf numFmtId="169" fontId="42" fillId="0" borderId="0" xfId="99" applyFont="1" applyFill="1" applyBorder="1" applyAlignment="1" applyProtection="1"/>
    <xf numFmtId="0" fontId="42" fillId="0" borderId="0" xfId="278" applyFont="1" applyBorder="1"/>
    <xf numFmtId="0" fontId="18" fillId="0" borderId="0" xfId="278" applyFont="1" applyBorder="1"/>
    <xf numFmtId="169" fontId="43" fillId="0" borderId="0" xfId="99" applyFont="1" applyFill="1" applyBorder="1" applyAlignment="1" applyProtection="1">
      <alignment horizontal="right" wrapText="1"/>
    </xf>
    <xf numFmtId="3" fontId="43" fillId="0" borderId="0" xfId="99" applyNumberFormat="1" applyFont="1" applyFill="1" applyBorder="1" applyAlignment="1" applyProtection="1">
      <alignment horizontal="right" wrapText="1"/>
    </xf>
    <xf numFmtId="3" fontId="18" fillId="0" borderId="0" xfId="278" applyNumberFormat="1" applyFont="1" applyFill="1" applyBorder="1"/>
    <xf numFmtId="0" fontId="18" fillId="0" borderId="0" xfId="278" applyFont="1" applyFill="1"/>
    <xf numFmtId="0" fontId="37" fillId="0" borderId="0" xfId="99" applyNumberFormat="1" applyFont="1" applyFill="1" applyBorder="1" applyAlignment="1" applyProtection="1">
      <alignment horizontal="left"/>
    </xf>
    <xf numFmtId="0" fontId="19" fillId="0" borderId="0" xfId="278"/>
    <xf numFmtId="3" fontId="43" fillId="0" borderId="0" xfId="27" applyNumberFormat="1" applyFont="1" applyFill="1" applyBorder="1" applyAlignment="1" applyProtection="1">
      <alignment vertical="center" wrapText="1"/>
    </xf>
    <xf numFmtId="0" fontId="43" fillId="0" borderId="0" xfId="301" applyFont="1" applyFill="1" applyBorder="1" applyAlignment="1">
      <alignment horizontal="left" wrapText="1"/>
    </xf>
    <xf numFmtId="0" fontId="43" fillId="0" borderId="0" xfId="301" applyFont="1" applyFill="1" applyBorder="1" applyAlignment="1">
      <alignment horizontal="right" wrapText="1"/>
    </xf>
    <xf numFmtId="0" fontId="44" fillId="0" borderId="0" xfId="30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left"/>
    </xf>
    <xf numFmtId="174" fontId="43" fillId="0" borderId="0" xfId="27" applyNumberFormat="1" applyFont="1" applyFill="1" applyBorder="1" applyAlignment="1" applyProtection="1">
      <alignment vertical="center" wrapText="1"/>
    </xf>
    <xf numFmtId="171" fontId="36" fillId="0" borderId="0" xfId="27" applyNumberFormat="1" applyFont="1" applyFill="1" applyBorder="1" applyAlignment="1" applyProtection="1">
      <alignment vertical="center" wrapText="1"/>
    </xf>
    <xf numFmtId="174" fontId="36" fillId="0" borderId="0" xfId="27" applyNumberFormat="1" applyFont="1" applyFill="1" applyBorder="1" applyAlignment="1" applyProtection="1">
      <alignment vertical="center" wrapText="1"/>
    </xf>
    <xf numFmtId="0" fontId="42" fillId="0" borderId="0" xfId="0" applyFont="1" applyFill="1" applyBorder="1"/>
    <xf numFmtId="0" fontId="42" fillId="40" borderId="0" xfId="0" applyFont="1" applyFill="1" applyBorder="1"/>
    <xf numFmtId="174" fontId="43" fillId="0" borderId="0" xfId="27" applyNumberFormat="1" applyFont="1" applyFill="1" applyBorder="1" applyAlignment="1" applyProtection="1">
      <alignment horizontal="right" vertical="center" wrapText="1"/>
    </xf>
    <xf numFmtId="174" fontId="36" fillId="0" borderId="0" xfId="27" applyNumberFormat="1" applyFont="1" applyFill="1" applyBorder="1" applyAlignment="1" applyProtection="1">
      <alignment horizontal="right" vertical="center" wrapText="1"/>
    </xf>
    <xf numFmtId="172" fontId="42" fillId="4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90" fillId="41" borderId="0" xfId="0" applyFont="1" applyFill="1" applyBorder="1" applyAlignment="1">
      <alignment horizontal="center"/>
    </xf>
    <xf numFmtId="175" fontId="18" fillId="0" borderId="0" xfId="26" applyNumberFormat="1" applyFont="1" applyFill="1" applyBorder="1" applyAlignment="1" applyProtection="1"/>
    <xf numFmtId="0" fontId="0" fillId="0" borderId="0" xfId="0" applyFont="1"/>
    <xf numFmtId="0" fontId="91" fillId="41" borderId="6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left"/>
    </xf>
    <xf numFmtId="2" fontId="0" fillId="40" borderId="0" xfId="0" applyNumberFormat="1" applyFont="1" applyFill="1" applyBorder="1"/>
    <xf numFmtId="0" fontId="49" fillId="0" borderId="0" xfId="205" applyFont="1" applyFill="1" applyBorder="1"/>
    <xf numFmtId="0" fontId="15" fillId="0" borderId="0" xfId="205" applyFont="1" applyFill="1" applyBorder="1"/>
    <xf numFmtId="0" fontId="18" fillId="0" borderId="0" xfId="205" applyFont="1" applyFill="1" applyBorder="1" applyAlignment="1">
      <alignment vertical="center"/>
    </xf>
    <xf numFmtId="0" fontId="18" fillId="0" borderId="0" xfId="205" applyFont="1" applyFill="1" applyBorder="1"/>
    <xf numFmtId="0" fontId="18" fillId="40" borderId="0" xfId="205" applyFont="1" applyFill="1" applyBorder="1"/>
    <xf numFmtId="10" fontId="18" fillId="40" borderId="0" xfId="205" applyNumberFormat="1" applyFont="1" applyFill="1" applyBorder="1" applyAlignment="1">
      <alignment horizontal="right" vertical="center" indent="2"/>
    </xf>
    <xf numFmtId="0" fontId="19" fillId="0" borderId="0" xfId="205" applyBorder="1"/>
    <xf numFmtId="0" fontId="18" fillId="0" borderId="0" xfId="205" applyFont="1" applyBorder="1"/>
    <xf numFmtId="0" fontId="18" fillId="40" borderId="0" xfId="205" applyFont="1" applyFill="1" applyBorder="1" applyAlignment="1">
      <alignment horizontal="left" vertical="center"/>
    </xf>
    <xf numFmtId="182" fontId="18" fillId="40" borderId="0" xfId="93" applyNumberFormat="1" applyFont="1" applyFill="1" applyBorder="1" applyAlignment="1" applyProtection="1"/>
    <xf numFmtId="0" fontId="37" fillId="0" borderId="0" xfId="205" applyFont="1"/>
    <xf numFmtId="0" fontId="66" fillId="0" borderId="0" xfId="205" applyFont="1"/>
    <xf numFmtId="0" fontId="89" fillId="41" borderId="0" xfId="205" applyFont="1" applyFill="1" applyBorder="1" applyAlignment="1">
      <alignment horizontal="left" vertical="center"/>
    </xf>
    <xf numFmtId="0" fontId="90" fillId="41" borderId="0" xfId="205" applyFont="1" applyFill="1" applyBorder="1" applyAlignment="1">
      <alignment horizontal="right" vertical="center" wrapText="1"/>
    </xf>
    <xf numFmtId="0" fontId="19" fillId="40" borderId="0" xfId="205" applyFont="1" applyFill="1" applyBorder="1"/>
    <xf numFmtId="183" fontId="19" fillId="40" borderId="0" xfId="110" applyNumberFormat="1" applyFont="1" applyFill="1" applyBorder="1" applyAlignment="1" applyProtection="1"/>
    <xf numFmtId="10" fontId="19" fillId="40" borderId="0" xfId="333" applyNumberFormat="1" applyFont="1" applyFill="1" applyBorder="1" applyAlignment="1" applyProtection="1"/>
    <xf numFmtId="0" fontId="66" fillId="0" borderId="0" xfId="205" applyFont="1" applyFill="1"/>
    <xf numFmtId="0" fontId="35" fillId="42" borderId="0" xfId="205" applyFont="1" applyFill="1" applyBorder="1" applyAlignment="1">
      <alignment horizontal="center"/>
    </xf>
    <xf numFmtId="171" fontId="0" fillId="0" borderId="0" xfId="0" applyNumberFormat="1"/>
    <xf numFmtId="0" fontId="37" fillId="0" borderId="0" xfId="245" applyFont="1" applyFill="1" applyBorder="1" applyAlignment="1">
      <alignment vertical="center"/>
    </xf>
    <xf numFmtId="174" fontId="37" fillId="0" borderId="0" xfId="312" applyNumberFormat="1" applyFont="1" applyFill="1" applyBorder="1" applyAlignment="1" applyProtection="1">
      <alignment horizontal="right" vertical="center"/>
    </xf>
    <xf numFmtId="174" fontId="37" fillId="0" borderId="0" xfId="312" applyNumberFormat="1" applyFont="1" applyFill="1" applyBorder="1" applyAlignment="1" applyProtection="1">
      <alignment horizontal="left" vertical="center"/>
    </xf>
    <xf numFmtId="4" fontId="92" fillId="6" borderId="0" xfId="312" applyNumberFormat="1" applyFont="1" applyFill="1" applyBorder="1" applyAlignment="1" applyProtection="1">
      <alignment horizontal="right" vertical="center"/>
    </xf>
    <xf numFmtId="0" fontId="93" fillId="0" borderId="0" xfId="88" applyFont="1"/>
    <xf numFmtId="0" fontId="29" fillId="0" borderId="0" xfId="206" applyFont="1"/>
    <xf numFmtId="10" fontId="66" fillId="0" borderId="0" xfId="307" applyNumberFormat="1" applyFont="1" applyFill="1" applyBorder="1" applyAlignment="1" applyProtection="1">
      <alignment horizontal="right"/>
    </xf>
    <xf numFmtId="175" fontId="42" fillId="40" borderId="0" xfId="26" applyNumberFormat="1" applyFont="1" applyFill="1" applyBorder="1" applyAlignment="1" applyProtection="1"/>
    <xf numFmtId="175" fontId="42" fillId="40" borderId="0" xfId="26" applyNumberFormat="1" applyFont="1" applyFill="1" applyBorder="1" applyAlignment="1" applyProtection="1">
      <alignment horizontal="center"/>
    </xf>
    <xf numFmtId="175" fontId="48" fillId="5" borderId="0" xfId="26" applyNumberFormat="1" applyFont="1" applyFill="1" applyBorder="1" applyAlignment="1" applyProtection="1"/>
    <xf numFmtId="4" fontId="94" fillId="40" borderId="0" xfId="26" applyNumberFormat="1" applyFont="1" applyFill="1" applyBorder="1" applyAlignment="1" applyProtection="1">
      <alignment horizontal="right" vertical="center" wrapText="1"/>
    </xf>
    <xf numFmtId="0" fontId="66" fillId="0" borderId="0" xfId="245" applyFill="1" applyAlignment="1">
      <alignment vertical="center"/>
    </xf>
    <xf numFmtId="175" fontId="95" fillId="41" borderId="0" xfId="26" applyNumberFormat="1" applyFont="1" applyFill="1" applyBorder="1" applyAlignment="1" applyProtection="1">
      <alignment horizontal="left" vertical="center" wrapText="1"/>
    </xf>
    <xf numFmtId="0" fontId="95" fillId="41" borderId="0" xfId="245" applyFont="1" applyFill="1" applyAlignment="1">
      <alignment horizontal="right" vertical="center"/>
    </xf>
    <xf numFmtId="174" fontId="37" fillId="6" borderId="0" xfId="312" applyNumberFormat="1" applyFont="1" applyFill="1" applyBorder="1" applyAlignment="1" applyProtection="1">
      <alignment horizontal="right" vertical="center"/>
    </xf>
    <xf numFmtId="174" fontId="37" fillId="6" borderId="0" xfId="312" applyNumberFormat="1" applyFont="1" applyFill="1" applyBorder="1" applyAlignment="1" applyProtection="1">
      <alignment horizontal="left" vertical="center"/>
    </xf>
    <xf numFmtId="4" fontId="37" fillId="6" borderId="0" xfId="312" applyNumberFormat="1" applyFont="1" applyFill="1" applyBorder="1" applyAlignment="1" applyProtection="1">
      <alignment horizontal="right" vertical="center"/>
    </xf>
    <xf numFmtId="0" fontId="53" fillId="0" borderId="0" xfId="245" applyFont="1" applyFill="1" applyBorder="1" applyAlignment="1">
      <alignment horizontal="left" vertical="center" wrapText="1"/>
    </xf>
    <xf numFmtId="0" fontId="37" fillId="0" borderId="0" xfId="245" applyFont="1" applyFill="1" applyBorder="1" applyAlignment="1"/>
    <xf numFmtId="10" fontId="19" fillId="40" borderId="0" xfId="307" applyNumberFormat="1" applyFont="1" applyFill="1" applyBorder="1" applyAlignment="1" applyProtection="1">
      <alignment horizontal="right"/>
    </xf>
    <xf numFmtId="2" fontId="19" fillId="40" borderId="0" xfId="307" applyNumberFormat="1" applyFont="1" applyFill="1" applyBorder="1" applyAlignment="1" applyProtection="1"/>
    <xf numFmtId="10" fontId="66" fillId="0" borderId="0" xfId="307" applyNumberFormat="1" applyFont="1" applyFill="1" applyBorder="1" applyAlignment="1" applyProtection="1"/>
    <xf numFmtId="0" fontId="66" fillId="0" borderId="0" xfId="245"/>
    <xf numFmtId="175" fontId="66" fillId="0" borderId="0" xfId="26" applyNumberFormat="1" applyFont="1" applyFill="1" applyBorder="1" applyAlignment="1" applyProtection="1">
      <alignment vertical="center"/>
    </xf>
    <xf numFmtId="9" fontId="42" fillId="40" borderId="0" xfId="307" applyFont="1" applyFill="1" applyBorder="1" applyAlignment="1" applyProtection="1"/>
    <xf numFmtId="3" fontId="0" fillId="0" borderId="0" xfId="0" applyNumberFormat="1"/>
    <xf numFmtId="0" fontId="18" fillId="0" borderId="0" xfId="0" applyFont="1" applyFill="1" applyBorder="1" applyAlignment="1">
      <alignment horizontal="center"/>
    </xf>
    <xf numFmtId="3" fontId="96" fillId="0" borderId="0" xfId="0" applyNumberFormat="1" applyFont="1"/>
    <xf numFmtId="0" fontId="46" fillId="0" borderId="0" xfId="0" applyFont="1" applyFill="1" applyBorder="1" applyAlignment="1">
      <alignment horizontal="center"/>
    </xf>
    <xf numFmtId="174" fontId="42" fillId="40" borderId="0" xfId="307" applyNumberFormat="1" applyFont="1" applyFill="1" applyBorder="1" applyAlignment="1" applyProtection="1"/>
    <xf numFmtId="174" fontId="42" fillId="40" borderId="0" xfId="307" applyNumberFormat="1" applyFont="1" applyFill="1" applyBorder="1" applyAlignment="1" applyProtection="1">
      <alignment horizontal="center"/>
    </xf>
    <xf numFmtId="175" fontId="18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17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96" fillId="0" borderId="0" xfId="0" applyFont="1"/>
    <xf numFmtId="9" fontId="42" fillId="0" borderId="0" xfId="307" applyFont="1" applyFill="1" applyBorder="1" applyAlignment="1" applyProtection="1"/>
    <xf numFmtId="174" fontId="42" fillId="0" borderId="0" xfId="0" applyNumberFormat="1" applyFont="1" applyFill="1" applyBorder="1" applyAlignment="1"/>
    <xf numFmtId="174" fontId="18" fillId="0" borderId="0" xfId="0" applyNumberFormat="1" applyFont="1" applyFill="1" applyBorder="1"/>
    <xf numFmtId="0" fontId="96" fillId="0" borderId="0" xfId="0" applyFont="1" applyFill="1"/>
    <xf numFmtId="174" fontId="0" fillId="0" borderId="0" xfId="0" applyNumberFormat="1" applyFill="1"/>
    <xf numFmtId="0" fontId="42" fillId="5" borderId="0" xfId="0" applyFont="1" applyFill="1" applyBorder="1" applyAlignment="1"/>
    <xf numFmtId="0" fontId="90" fillId="41" borderId="0" xfId="0" applyFont="1" applyFill="1" applyBorder="1" applyAlignment="1">
      <alignment horizontal="left" vertical="center"/>
    </xf>
    <xf numFmtId="43" fontId="18" fillId="0" borderId="0" xfId="0" applyNumberFormat="1" applyFont="1" applyFill="1" applyBorder="1"/>
    <xf numFmtId="0" fontId="0" fillId="5" borderId="0" xfId="0" applyFill="1"/>
    <xf numFmtId="0" fontId="0" fillId="5" borderId="0" xfId="0" applyFont="1" applyFill="1" applyBorder="1"/>
    <xf numFmtId="0" fontId="47" fillId="5" borderId="0" xfId="0" applyFont="1" applyFill="1" applyBorder="1" applyAlignment="1"/>
    <xf numFmtId="0" fontId="48" fillId="5" borderId="0" xfId="0" applyFont="1" applyFill="1" applyBorder="1"/>
    <xf numFmtId="0" fontId="50" fillId="0" borderId="0" xfId="0" applyFont="1" applyFill="1" applyAlignment="1">
      <alignment horizontal="left" vertical="top" wrapText="1"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 vertical="top" wrapText="1"/>
    </xf>
    <xf numFmtId="0" fontId="47" fillId="40" borderId="0" xfId="0" applyFont="1" applyFill="1" applyBorder="1" applyAlignment="1">
      <alignment horizontal="left"/>
    </xf>
    <xf numFmtId="0" fontId="48" fillId="0" borderId="0" xfId="0" applyFont="1" applyFill="1"/>
    <xf numFmtId="175" fontId="66" fillId="0" borderId="0" xfId="26" applyNumberFormat="1" applyFont="1" applyFill="1" applyBorder="1" applyAlignment="1" applyProtection="1"/>
    <xf numFmtId="0" fontId="66" fillId="0" borderId="0" xfId="245" applyFill="1"/>
    <xf numFmtId="175" fontId="95" fillId="41" borderId="0" xfId="26" applyNumberFormat="1" applyFont="1" applyFill="1" applyBorder="1" applyAlignment="1" applyProtection="1">
      <alignment horizontal="left" wrapText="1"/>
    </xf>
    <xf numFmtId="175" fontId="95" fillId="41" borderId="0" xfId="26" applyNumberFormat="1" applyFont="1" applyFill="1" applyBorder="1" applyAlignment="1" applyProtection="1">
      <alignment horizontal="right" wrapText="1"/>
    </xf>
    <xf numFmtId="0" fontId="95" fillId="41" borderId="0" xfId="245" applyFont="1" applyFill="1" applyAlignment="1">
      <alignment horizontal="right"/>
    </xf>
    <xf numFmtId="0" fontId="27" fillId="40" borderId="0" xfId="245" applyFont="1" applyFill="1" applyBorder="1" applyAlignment="1">
      <alignment horizontal="left"/>
    </xf>
    <xf numFmtId="175" fontId="18" fillId="40" borderId="0" xfId="26" applyNumberFormat="1" applyFont="1" applyFill="1" applyBorder="1" applyAlignment="1" applyProtection="1">
      <alignment horizontal="center"/>
    </xf>
    <xf numFmtId="0" fontId="66" fillId="40" borderId="0" xfId="245" applyFont="1" applyFill="1"/>
    <xf numFmtId="0" fontId="52" fillId="40" borderId="0" xfId="245" applyFont="1" applyFill="1" applyAlignment="1">
      <alignment horizontal="left" vertical="top" wrapText="1"/>
    </xf>
    <xf numFmtId="168" fontId="44" fillId="40" borderId="0" xfId="26" applyNumberFormat="1" applyFont="1" applyFill="1" applyBorder="1" applyAlignment="1" applyProtection="1">
      <alignment horizontal="right" vertical="top" wrapText="1"/>
    </xf>
    <xf numFmtId="0" fontId="0" fillId="0" borderId="0" xfId="0" applyFont="1" applyFill="1" applyBorder="1" applyAlignment="1">
      <alignment horizontal="left"/>
    </xf>
    <xf numFmtId="0" fontId="97" fillId="39" borderId="0" xfId="0" applyFont="1" applyFill="1" applyAlignment="1">
      <alignment vertical="center"/>
    </xf>
    <xf numFmtId="0" fontId="97" fillId="39" borderId="0" xfId="0" applyFont="1" applyFill="1" applyAlignment="1">
      <alignment horizontal="center" vertical="center"/>
    </xf>
    <xf numFmtId="0" fontId="62" fillId="0" borderId="0" xfId="88" applyFont="1"/>
    <xf numFmtId="0" fontId="89" fillId="0" borderId="0" xfId="88" applyFont="1"/>
    <xf numFmtId="0" fontId="37" fillId="0" borderId="0" xfId="88" applyFont="1" applyAlignment="1"/>
    <xf numFmtId="0" fontId="37" fillId="0" borderId="0" xfId="88" applyFont="1"/>
    <xf numFmtId="2" fontId="18" fillId="0" borderId="0" xfId="0" applyNumberFormat="1" applyFont="1" applyBorder="1"/>
    <xf numFmtId="2" fontId="18" fillId="0" borderId="0" xfId="0" applyNumberFormat="1" applyFont="1" applyFill="1" applyBorder="1"/>
    <xf numFmtId="2" fontId="18" fillId="0" borderId="0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right"/>
    </xf>
    <xf numFmtId="2" fontId="0" fillId="0" borderId="0" xfId="0" applyNumberFormat="1"/>
    <xf numFmtId="2" fontId="18" fillId="0" borderId="0" xfId="0" applyNumberFormat="1" applyFont="1" applyBorder="1" applyAlignment="1"/>
    <xf numFmtId="2" fontId="18" fillId="0" borderId="0" xfId="0" applyNumberFormat="1" applyFont="1" applyFill="1" applyBorder="1" applyAlignment="1"/>
    <xf numFmtId="43" fontId="66" fillId="0" borderId="0" xfId="27" applyFont="1" applyBorder="1"/>
    <xf numFmtId="43" fontId="18" fillId="0" borderId="0" xfId="27" applyFont="1" applyBorder="1" applyAlignment="1"/>
    <xf numFmtId="43" fontId="18" fillId="0" borderId="0" xfId="27" applyFont="1" applyFill="1" applyBorder="1" applyAlignment="1"/>
    <xf numFmtId="43" fontId="66" fillId="0" borderId="0" xfId="27" applyFont="1"/>
    <xf numFmtId="0" fontId="38" fillId="40" borderId="0" xfId="0" applyFont="1" applyFill="1" applyBorder="1" applyAlignment="1"/>
    <xf numFmtId="0" fontId="39" fillId="40" borderId="0" xfId="0" applyFont="1" applyFill="1" applyBorder="1" applyAlignment="1"/>
    <xf numFmtId="0" fontId="89" fillId="41" borderId="0" xfId="0" applyFont="1" applyFill="1" applyBorder="1" applyAlignment="1">
      <alignment horizontal="left"/>
    </xf>
    <xf numFmtId="172" fontId="89" fillId="41" borderId="0" xfId="0" applyNumberFormat="1" applyFont="1" applyFill="1" applyBorder="1" applyAlignment="1">
      <alignment horizontal="right"/>
    </xf>
    <xf numFmtId="0" fontId="36" fillId="0" borderId="0" xfId="301" applyFont="1" applyFill="1" applyBorder="1" applyAlignment="1">
      <alignment horizontal="left" wrapText="1"/>
    </xf>
    <xf numFmtId="0" fontId="90" fillId="0" borderId="0" xfId="0" applyFont="1"/>
    <xf numFmtId="179" fontId="37" fillId="0" borderId="0" xfId="0" applyNumberFormat="1" applyFont="1" applyFill="1" applyBorder="1" applyAlignment="1">
      <alignment horizontal="right" vertical="center"/>
    </xf>
    <xf numFmtId="168" fontId="42" fillId="40" borderId="0" xfId="26" applyNumberFormat="1" applyFont="1" applyFill="1" applyBorder="1" applyAlignment="1" applyProtection="1">
      <alignment horizontal="right" wrapText="1"/>
    </xf>
    <xf numFmtId="0" fontId="89" fillId="41" borderId="0" xfId="205" applyFont="1" applyFill="1" applyBorder="1" applyAlignment="1">
      <alignment horizontal="center" vertical="center"/>
    </xf>
    <xf numFmtId="0" fontId="36" fillId="43" borderId="0" xfId="0" applyFont="1" applyFill="1" applyBorder="1" applyAlignment="1">
      <alignment horizontal="right"/>
    </xf>
    <xf numFmtId="0" fontId="39" fillId="0" borderId="0" xfId="0" applyFont="1" applyFill="1" applyBorder="1" applyAlignment="1"/>
    <xf numFmtId="0" fontId="90" fillId="41" borderId="0" xfId="0" applyFont="1" applyFill="1" applyBorder="1" applyAlignment="1">
      <alignment horizontal="center" vertical="center" wrapText="1"/>
    </xf>
    <xf numFmtId="0" fontId="90" fillId="41" borderId="0" xfId="0" applyFont="1" applyFill="1" applyBorder="1" applyAlignment="1">
      <alignment horizontal="center" vertical="center"/>
    </xf>
    <xf numFmtId="0" fontId="98" fillId="44" borderId="0" xfId="0" applyFont="1" applyFill="1" applyAlignment="1">
      <alignment horizontal="center" wrapText="1"/>
    </xf>
    <xf numFmtId="0" fontId="36" fillId="43" borderId="0" xfId="0" applyFont="1" applyFill="1" applyBorder="1" applyAlignment="1">
      <alignment horizontal="left" vertical="center"/>
    </xf>
    <xf numFmtId="0" fontId="36" fillId="43" borderId="0" xfId="0" applyFont="1" applyFill="1" applyBorder="1" applyAlignment="1">
      <alignment horizontal="center" vertical="center" wrapText="1"/>
    </xf>
    <xf numFmtId="172" fontId="42" fillId="4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171" fontId="0" fillId="0" borderId="0" xfId="0" applyNumberFormat="1" applyFill="1"/>
    <xf numFmtId="0" fontId="98" fillId="44" borderId="0" xfId="0" applyFont="1" applyFill="1" applyAlignment="1">
      <alignment horizontal="right" wrapText="1"/>
    </xf>
    <xf numFmtId="3" fontId="36" fillId="40" borderId="0" xfId="302" applyNumberFormat="1" applyFont="1" applyFill="1" applyBorder="1" applyAlignment="1">
      <alignment wrapText="1"/>
    </xf>
    <xf numFmtId="3" fontId="43" fillId="40" borderId="0" xfId="99" applyNumberFormat="1" applyFont="1" applyFill="1" applyBorder="1" applyAlignment="1" applyProtection="1">
      <alignment wrapText="1"/>
    </xf>
    <xf numFmtId="171" fontId="19" fillId="0" borderId="0" xfId="92" applyNumberFormat="1"/>
    <xf numFmtId="198" fontId="19" fillId="0" borderId="0" xfId="92" applyNumberFormat="1" applyFill="1" applyBorder="1" applyAlignment="1" applyProtection="1">
      <alignment vertical="center" wrapText="1"/>
    </xf>
    <xf numFmtId="0" fontId="90" fillId="41" borderId="0" xfId="0" applyFont="1" applyFill="1" applyBorder="1" applyAlignment="1">
      <alignment horizontal="right" vertical="center"/>
    </xf>
    <xf numFmtId="171" fontId="18" fillId="0" borderId="0" xfId="0" applyNumberFormat="1" applyFont="1" applyFill="1" applyBorder="1"/>
    <xf numFmtId="14" fontId="89" fillId="45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66" fillId="0" borderId="0" xfId="245" applyNumberFormat="1"/>
    <xf numFmtId="167" fontId="19" fillId="0" borderId="0" xfId="92"/>
    <xf numFmtId="171" fontId="19" fillId="6" borderId="0" xfId="92" applyNumberFormat="1" applyFill="1" applyBorder="1" applyAlignment="1" applyProtection="1">
      <alignment horizontal="right" vertical="top"/>
    </xf>
    <xf numFmtId="171" fontId="19" fillId="0" borderId="0" xfId="92" applyNumberFormat="1" applyFill="1"/>
    <xf numFmtId="171" fontId="19" fillId="0" borderId="0" xfId="92" applyNumberFormat="1" applyFill="1" applyBorder="1" applyAlignment="1" applyProtection="1">
      <alignment horizontal="right" vertical="top"/>
    </xf>
    <xf numFmtId="171" fontId="66" fillId="0" borderId="0" xfId="245" applyNumberFormat="1"/>
    <xf numFmtId="171" fontId="19" fillId="0" borderId="0" xfId="92" applyNumberFormat="1" applyAlignment="1">
      <alignment horizontal="right" vertical="center"/>
    </xf>
    <xf numFmtId="171" fontId="48" fillId="0" borderId="0" xfId="92" applyNumberFormat="1" applyFont="1" applyFill="1" applyBorder="1" applyAlignment="1" applyProtection="1">
      <alignment horizontal="right" vertical="center"/>
    </xf>
    <xf numFmtId="184" fontId="19" fillId="0" borderId="0" xfId="205" applyNumberFormat="1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center" vertical="center"/>
    </xf>
    <xf numFmtId="0" fontId="98" fillId="44" borderId="0" xfId="0" applyFont="1" applyFill="1" applyAlignment="1">
      <alignment horizontal="center" wrapText="1"/>
    </xf>
    <xf numFmtId="172" fontId="89" fillId="41" borderId="0" xfId="0" applyNumberFormat="1" applyFont="1" applyFill="1" applyBorder="1" applyAlignment="1">
      <alignment horizontal="center"/>
    </xf>
    <xf numFmtId="171" fontId="36" fillId="46" borderId="0" xfId="27" applyNumberFormat="1" applyFont="1" applyFill="1" applyBorder="1" applyAlignment="1" applyProtection="1">
      <alignment vertical="center" wrapText="1"/>
    </xf>
    <xf numFmtId="0" fontId="89" fillId="41" borderId="0" xfId="0" applyFont="1" applyFill="1" applyBorder="1" applyAlignment="1">
      <alignment horizontal="center" vertical="center"/>
    </xf>
    <xf numFmtId="0" fontId="96" fillId="41" borderId="0" xfId="278" applyFont="1" applyFill="1" applyBorder="1" applyAlignment="1">
      <alignment horizontal="center" vertical="center"/>
    </xf>
    <xf numFmtId="0" fontId="96" fillId="0" borderId="0" xfId="278" applyFont="1" applyFill="1" applyBorder="1" applyAlignment="1">
      <alignment horizontal="right"/>
    </xf>
    <xf numFmtId="0" fontId="96" fillId="0" borderId="0" xfId="278" applyFont="1" applyFill="1" applyBorder="1" applyAlignment="1">
      <alignment horizontal="center"/>
    </xf>
    <xf numFmtId="171" fontId="37" fillId="44" borderId="0" xfId="92" applyNumberFormat="1" applyFont="1" applyFill="1" applyAlignment="1">
      <alignment horizontal="right" wrapText="1"/>
    </xf>
    <xf numFmtId="3" fontId="90" fillId="0" borderId="0" xfId="0" applyNumberFormat="1" applyFont="1"/>
    <xf numFmtId="3" fontId="37" fillId="0" borderId="0" xfId="0" applyNumberFormat="1" applyFont="1"/>
    <xf numFmtId="3" fontId="36" fillId="0" borderId="0" xfId="27" applyNumberFormat="1" applyFont="1" applyFill="1" applyBorder="1" applyAlignment="1" applyProtection="1">
      <alignment vertical="center" wrapText="1"/>
    </xf>
    <xf numFmtId="172" fontId="89" fillId="41" borderId="0" xfId="0" applyNumberFormat="1" applyFont="1" applyFill="1" applyBorder="1" applyAlignment="1">
      <alignment horizontal="center"/>
    </xf>
    <xf numFmtId="3" fontId="94" fillId="0" borderId="0" xfId="0" applyNumberFormat="1" applyFont="1" applyFill="1" applyBorder="1" applyAlignment="1">
      <alignment horizontal="right" vertical="center" wrapText="1"/>
    </xf>
    <xf numFmtId="3" fontId="94" fillId="0" borderId="0" xfId="94" applyNumberFormat="1" applyFont="1" applyFill="1" applyBorder="1" applyAlignment="1" applyProtection="1">
      <alignment horizontal="right" vertical="center"/>
    </xf>
    <xf numFmtId="3" fontId="92" fillId="47" borderId="0" xfId="0" applyNumberFormat="1" applyFont="1" applyFill="1" applyBorder="1" applyAlignment="1">
      <alignment horizontal="right" vertical="center" wrapText="1"/>
    </xf>
    <xf numFmtId="3" fontId="92" fillId="47" borderId="0" xfId="94" applyNumberFormat="1" applyFont="1" applyFill="1" applyBorder="1" applyAlignment="1" applyProtection="1">
      <alignment horizontal="right" vertical="center"/>
    </xf>
    <xf numFmtId="3" fontId="94" fillId="47" borderId="0" xfId="0" applyNumberFormat="1" applyFont="1" applyFill="1" applyBorder="1" applyAlignment="1">
      <alignment horizontal="right" vertical="center" wrapText="1"/>
    </xf>
    <xf numFmtId="3" fontId="94" fillId="47" borderId="0" xfId="94" applyNumberFormat="1" applyFont="1" applyFill="1" applyBorder="1" applyAlignment="1" applyProtection="1">
      <alignment horizontal="right" vertical="center"/>
    </xf>
    <xf numFmtId="0" fontId="91" fillId="41" borderId="0" xfId="205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8" fillId="7" borderId="0" xfId="205" applyFont="1" applyFill="1" applyAlignment="1">
      <alignment horizontal="center"/>
    </xf>
    <xf numFmtId="0" fontId="31" fillId="44" borderId="0" xfId="206" applyFont="1" applyFill="1" applyBorder="1" applyAlignment="1">
      <alignment horizontal="left" vertical="center"/>
    </xf>
    <xf numFmtId="0" fontId="63" fillId="0" borderId="0" xfId="206" applyFont="1" applyBorder="1"/>
    <xf numFmtId="200" fontId="29" fillId="0" borderId="0" xfId="111" applyNumberFormat="1" applyFont="1" applyBorder="1"/>
    <xf numFmtId="0" fontId="31" fillId="44" borderId="0" xfId="0" applyFont="1" applyFill="1"/>
    <xf numFmtId="10" fontId="29" fillId="0" borderId="0" xfId="334" applyNumberFormat="1" applyFont="1" applyBorder="1"/>
    <xf numFmtId="10" fontId="63" fillId="0" borderId="0" xfId="206" applyNumberFormat="1" applyFont="1" applyBorder="1"/>
    <xf numFmtId="0" fontId="31" fillId="44" borderId="0" xfId="206" applyFont="1" applyFill="1" applyBorder="1"/>
    <xf numFmtId="3" fontId="31" fillId="44" borderId="0" xfId="206" applyNumberFormat="1" applyFont="1" applyFill="1" applyBorder="1"/>
    <xf numFmtId="10" fontId="31" fillId="44" borderId="0" xfId="307" applyNumberFormat="1" applyFont="1" applyFill="1" applyBorder="1"/>
    <xf numFmtId="0" fontId="31" fillId="7" borderId="0" xfId="206" applyFont="1" applyFill="1" applyBorder="1"/>
    <xf numFmtId="3" fontId="31" fillId="7" borderId="0" xfId="206" applyNumberFormat="1" applyFont="1" applyFill="1" applyBorder="1"/>
    <xf numFmtId="10" fontId="31" fillId="7" borderId="0" xfId="334" applyNumberFormat="1" applyFont="1" applyFill="1" applyBorder="1"/>
    <xf numFmtId="0" fontId="31" fillId="39" borderId="0" xfId="206" applyFont="1" applyFill="1" applyBorder="1"/>
    <xf numFmtId="3" fontId="31" fillId="39" borderId="0" xfId="206" applyNumberFormat="1" applyFont="1" applyFill="1" applyBorder="1"/>
    <xf numFmtId="10" fontId="31" fillId="39" borderId="0" xfId="334" applyNumberFormat="1" applyFont="1" applyFill="1" applyBorder="1"/>
    <xf numFmtId="0" fontId="99" fillId="0" borderId="0" xfId="0" applyFont="1"/>
    <xf numFmtId="172" fontId="89" fillId="41" borderId="0" xfId="0" applyNumberFormat="1" applyFont="1" applyFill="1" applyBorder="1" applyAlignment="1">
      <alignment horizontal="center"/>
    </xf>
    <xf numFmtId="3" fontId="50" fillId="0" borderId="0" xfId="302" applyNumberFormat="1" applyFont="1" applyFill="1" applyBorder="1" applyAlignment="1">
      <alignment wrapText="1"/>
    </xf>
    <xf numFmtId="3" fontId="50" fillId="0" borderId="0" xfId="302" applyNumberFormat="1" applyFont="1" applyFill="1" applyBorder="1" applyAlignment="1">
      <alignment horizontal="left" wrapText="1"/>
    </xf>
    <xf numFmtId="3" fontId="51" fillId="0" borderId="0" xfId="302" applyNumberFormat="1" applyFont="1" applyFill="1" applyBorder="1" applyAlignment="1">
      <alignment horizontal="left" wrapText="1"/>
    </xf>
    <xf numFmtId="3" fontId="51" fillId="46" borderId="0" xfId="302" applyNumberFormat="1" applyFont="1" applyFill="1" applyBorder="1" applyAlignment="1">
      <alignment horizontal="left" wrapText="1"/>
    </xf>
    <xf numFmtId="0" fontId="98" fillId="44" borderId="0" xfId="0" applyFont="1" applyFill="1" applyAlignment="1">
      <alignment wrapText="1"/>
    </xf>
    <xf numFmtId="171" fontId="47" fillId="44" borderId="0" xfId="92" applyNumberFormat="1" applyFont="1" applyFill="1" applyAlignment="1">
      <alignment horizontal="center" wrapText="1"/>
    </xf>
    <xf numFmtId="0" fontId="42" fillId="0" borderId="0" xfId="0" applyFont="1" applyBorder="1"/>
    <xf numFmtId="0" fontId="36" fillId="43" borderId="0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40" borderId="0" xfId="0" applyFont="1" applyFill="1" applyBorder="1" applyAlignment="1"/>
    <xf numFmtId="4" fontId="18" fillId="40" borderId="0" xfId="0" applyNumberFormat="1" applyFont="1" applyFill="1" applyBorder="1" applyAlignment="1"/>
    <xf numFmtId="167" fontId="19" fillId="0" borderId="0" xfId="92" applyFill="1" applyBorder="1" applyAlignment="1" applyProtection="1">
      <alignment vertical="center" wrapText="1"/>
    </xf>
    <xf numFmtId="0" fontId="0" fillId="0" borderId="0" xfId="0" applyFill="1" applyBorder="1" applyAlignment="1">
      <alignment horizontal="left"/>
    </xf>
    <xf numFmtId="172" fontId="95" fillId="41" borderId="0" xfId="0" applyNumberFormat="1" applyFont="1" applyFill="1" applyBorder="1" applyAlignment="1">
      <alignment horizontal="left" vertical="center" wrapText="1"/>
    </xf>
    <xf numFmtId="0" fontId="37" fillId="4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74" fontId="40" fillId="6" borderId="0" xfId="312" applyNumberFormat="1" applyFont="1" applyFill="1" applyBorder="1" applyAlignment="1" applyProtection="1">
      <alignment horizontal="left" vertical="center"/>
    </xf>
    <xf numFmtId="0" fontId="98" fillId="44" borderId="0" xfId="0" applyFont="1" applyFill="1" applyAlignment="1">
      <alignment horizontal="center" wrapText="1"/>
    </xf>
    <xf numFmtId="172" fontId="89" fillId="41" borderId="0" xfId="0" applyNumberFormat="1" applyFont="1" applyFill="1" applyBorder="1" applyAlignment="1">
      <alignment horizontal="center"/>
    </xf>
    <xf numFmtId="0" fontId="33" fillId="43" borderId="0" xfId="303" applyFont="1" applyFill="1" applyBorder="1" applyAlignment="1">
      <alignment horizontal="center" vertical="center" wrapText="1"/>
    </xf>
    <xf numFmtId="0" fontId="90" fillId="41" borderId="14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wrapText="1"/>
    </xf>
    <xf numFmtId="169" fontId="26" fillId="0" borderId="0" xfId="98" applyFont="1" applyFill="1" applyBorder="1" applyAlignment="1" applyProtection="1"/>
    <xf numFmtId="0" fontId="36" fillId="40" borderId="0" xfId="302" applyFont="1" applyFill="1" applyBorder="1" applyAlignment="1">
      <alignment wrapText="1"/>
    </xf>
    <xf numFmtId="0" fontId="37" fillId="0" borderId="0" xfId="0" applyFont="1" applyFill="1"/>
    <xf numFmtId="3" fontId="43" fillId="0" borderId="0" xfId="99" applyNumberFormat="1" applyFont="1" applyFill="1" applyBorder="1" applyAlignment="1" applyProtection="1">
      <alignment wrapText="1"/>
    </xf>
    <xf numFmtId="172" fontId="89" fillId="0" borderId="0" xfId="0" applyNumberFormat="1" applyFont="1" applyFill="1" applyBorder="1" applyAlignment="1">
      <alignment horizontal="right"/>
    </xf>
    <xf numFmtId="171" fontId="18" fillId="0" borderId="0" xfId="92" applyNumberFormat="1" applyFont="1" applyFill="1" applyBorder="1" applyAlignment="1" applyProtection="1">
      <alignment vertical="center" wrapText="1"/>
    </xf>
    <xf numFmtId="174" fontId="18" fillId="0" borderId="0" xfId="330" applyNumberFormat="1" applyFont="1" applyFill="1" applyBorder="1" applyAlignment="1" applyProtection="1">
      <alignment vertical="center" wrapText="1"/>
    </xf>
    <xf numFmtId="0" fontId="42" fillId="0" borderId="0" xfId="0" applyFont="1" applyFill="1" applyBorder="1" applyAlignment="1">
      <alignment horizontal="center"/>
    </xf>
    <xf numFmtId="175" fontId="42" fillId="0" borderId="0" xfId="26" applyNumberFormat="1" applyFont="1" applyFill="1" applyBorder="1" applyAlignment="1" applyProtection="1">
      <alignment horizontal="right" wrapText="1"/>
    </xf>
    <xf numFmtId="0" fontId="43" fillId="0" borderId="0" xfId="0" applyFont="1" applyFill="1" applyBorder="1" applyAlignment="1">
      <alignment horizontal="left" vertical="top" wrapText="1"/>
    </xf>
    <xf numFmtId="167" fontId="19" fillId="0" borderId="0" xfId="92" applyFill="1" applyBorder="1" applyAlignment="1" applyProtection="1">
      <alignment horizontal="right" vertical="center"/>
    </xf>
    <xf numFmtId="10" fontId="19" fillId="0" borderId="0" xfId="330" applyNumberFormat="1" applyFill="1" applyBorder="1"/>
    <xf numFmtId="172" fontId="89" fillId="41" borderId="0" xfId="0" applyNumberFormat="1" applyFont="1" applyFill="1" applyBorder="1" applyAlignment="1">
      <alignment horizontal="center"/>
    </xf>
    <xf numFmtId="202" fontId="34" fillId="48" borderId="3" xfId="300" applyNumberFormat="1" applyFont="1" applyFill="1" applyBorder="1" applyAlignment="1">
      <alignment horizontal="center" vertical="center" wrapText="1"/>
    </xf>
    <xf numFmtId="0" fontId="33" fillId="43" borderId="0" xfId="303" applyFont="1" applyFill="1" applyBorder="1" applyAlignment="1">
      <alignment horizontal="center" vertical="center"/>
    </xf>
    <xf numFmtId="43" fontId="0" fillId="0" borderId="0" xfId="0" applyNumberFormat="1"/>
    <xf numFmtId="167" fontId="19" fillId="0" borderId="0" xfId="92" applyFill="1" applyBorder="1" applyAlignment="1" applyProtection="1">
      <alignment horizontal="right" wrapText="1"/>
    </xf>
    <xf numFmtId="211" fontId="19" fillId="0" borderId="0" xfId="92" applyNumberFormat="1"/>
    <xf numFmtId="212" fontId="19" fillId="0" borderId="0" xfId="92" applyNumberFormat="1"/>
    <xf numFmtId="0" fontId="66" fillId="0" borderId="0" xfId="129"/>
    <xf numFmtId="0" fontId="66" fillId="0" borderId="0" xfId="129" applyFill="1"/>
    <xf numFmtId="0" fontId="66" fillId="0" borderId="0" xfId="129" applyFont="1" applyFill="1" applyBorder="1"/>
    <xf numFmtId="0" fontId="66" fillId="0" borderId="0" xfId="129" applyFont="1" applyFill="1"/>
    <xf numFmtId="0" fontId="18" fillId="0" borderId="0" xfId="129" applyFont="1" applyFill="1" applyBorder="1" applyAlignment="1">
      <alignment vertical="center"/>
    </xf>
    <xf numFmtId="175" fontId="18" fillId="0" borderId="0" xfId="96" applyNumberFormat="1" applyFont="1" applyFill="1" applyBorder="1" applyAlignment="1" applyProtection="1"/>
    <xf numFmtId="0" fontId="67" fillId="0" borderId="0" xfId="129" applyFont="1"/>
    <xf numFmtId="0" fontId="89" fillId="41" borderId="0" xfId="129" applyFont="1" applyFill="1" applyBorder="1" applyAlignment="1">
      <alignment horizontal="left" vertical="center"/>
    </xf>
    <xf numFmtId="0" fontId="89" fillId="41" borderId="6" xfId="129" applyFont="1" applyFill="1" applyBorder="1" applyAlignment="1">
      <alignment horizontal="center" vertical="center"/>
    </xf>
    <xf numFmtId="0" fontId="88" fillId="48" borderId="0" xfId="129" applyFont="1" applyFill="1"/>
    <xf numFmtId="0" fontId="89" fillId="41" borderId="0" xfId="129" applyFont="1" applyFill="1" applyBorder="1" applyAlignment="1">
      <alignment horizontal="right"/>
    </xf>
    <xf numFmtId="0" fontId="18" fillId="0" borderId="0" xfId="129" applyFont="1" applyFill="1" applyBorder="1" applyAlignment="1">
      <alignment vertical="center" wrapText="1"/>
    </xf>
    <xf numFmtId="0" fontId="43" fillId="0" borderId="0" xfId="129" applyFont="1" applyFill="1" applyAlignment="1">
      <alignment horizontal="left" wrapText="1"/>
    </xf>
    <xf numFmtId="10" fontId="18" fillId="0" borderId="0" xfId="331" applyNumberFormat="1" applyFont="1" applyFill="1" applyBorder="1" applyAlignment="1" applyProtection="1">
      <alignment horizontal="right" vertical="center"/>
    </xf>
    <xf numFmtId="0" fontId="18" fillId="0" borderId="0" xfId="129" applyFont="1" applyFill="1" applyBorder="1" applyAlignment="1">
      <alignment horizontal="left" vertical="center" wrapText="1"/>
    </xf>
    <xf numFmtId="0" fontId="42" fillId="0" borderId="0" xfId="129" applyFont="1" applyFill="1" applyBorder="1" applyAlignment="1">
      <alignment horizontal="left" vertical="center"/>
    </xf>
    <xf numFmtId="3" fontId="42" fillId="0" borderId="0" xfId="129" applyNumberFormat="1" applyFont="1" applyFill="1" applyBorder="1" applyAlignment="1">
      <alignment vertical="center"/>
    </xf>
    <xf numFmtId="0" fontId="18" fillId="0" borderId="0" xfId="129" applyFont="1" applyFill="1" applyBorder="1"/>
    <xf numFmtId="0" fontId="66" fillId="0" borderId="0" xfId="129" applyFill="1" applyBorder="1"/>
    <xf numFmtId="10" fontId="66" fillId="0" borderId="0" xfId="129" applyNumberFormat="1" applyFill="1" applyBorder="1"/>
    <xf numFmtId="0" fontId="89" fillId="41" borderId="6" xfId="129" applyFont="1" applyFill="1" applyBorder="1" applyAlignment="1">
      <alignment horizontal="left" vertical="center"/>
    </xf>
    <xf numFmtId="0" fontId="89" fillId="41" borderId="0" xfId="129" applyFont="1" applyFill="1" applyBorder="1" applyAlignment="1">
      <alignment horizontal="right" vertical="center" wrapText="1"/>
    </xf>
    <xf numFmtId="0" fontId="89" fillId="41" borderId="6" xfId="129" applyFont="1" applyFill="1" applyBorder="1" applyAlignment="1">
      <alignment horizontal="right" vertical="center" wrapText="1"/>
    </xf>
    <xf numFmtId="0" fontId="18" fillId="0" borderId="0" xfId="129" applyFont="1" applyFill="1" applyBorder="1" applyAlignment="1">
      <alignment horizontal="left" vertical="center"/>
    </xf>
    <xf numFmtId="0" fontId="42" fillId="0" borderId="0" xfId="129" applyFont="1" applyFill="1" applyBorder="1" applyAlignment="1">
      <alignment horizontal="center" vertical="center"/>
    </xf>
    <xf numFmtId="3" fontId="42" fillId="0" borderId="0" xfId="129" applyNumberFormat="1" applyFont="1" applyFill="1" applyBorder="1" applyAlignment="1">
      <alignment horizontal="right" vertical="center"/>
    </xf>
    <xf numFmtId="0" fontId="88" fillId="0" borderId="0" xfId="129" applyFont="1"/>
    <xf numFmtId="0" fontId="37" fillId="0" borderId="0" xfId="129" applyFont="1" applyFill="1" applyBorder="1"/>
    <xf numFmtId="0" fontId="37" fillId="0" borderId="0" xfId="129" applyFont="1" applyFill="1" applyBorder="1" applyAlignment="1"/>
    <xf numFmtId="0" fontId="54" fillId="0" borderId="0" xfId="129" applyFont="1" applyFill="1" applyBorder="1"/>
    <xf numFmtId="0" fontId="90" fillId="41" borderId="0" xfId="129" applyFont="1" applyFill="1" applyBorder="1" applyAlignment="1">
      <alignment horizontal="right"/>
    </xf>
    <xf numFmtId="0" fontId="42" fillId="0" borderId="0" xfId="129" applyFont="1" applyFill="1" applyBorder="1" applyAlignment="1">
      <alignment vertical="center"/>
    </xf>
    <xf numFmtId="179" fontId="42" fillId="0" borderId="0" xfId="129" applyNumberFormat="1" applyFont="1" applyFill="1" applyBorder="1" applyAlignment="1">
      <alignment horizontal="right" vertical="center"/>
    </xf>
    <xf numFmtId="179" fontId="42" fillId="0" borderId="0" xfId="129" applyNumberFormat="1" applyFont="1" applyFill="1" applyBorder="1" applyAlignment="1">
      <alignment vertical="center"/>
    </xf>
    <xf numFmtId="0" fontId="42" fillId="40" borderId="0" xfId="129" applyFont="1" applyFill="1" applyBorder="1" applyAlignment="1">
      <alignment horizontal="left" vertical="center"/>
    </xf>
    <xf numFmtId="0" fontId="42" fillId="40" borderId="0" xfId="129" applyFont="1" applyFill="1" applyBorder="1" applyAlignment="1">
      <alignment horizontal="center" vertical="center"/>
    </xf>
    <xf numFmtId="179" fontId="42" fillId="40" borderId="0" xfId="129" applyNumberFormat="1" applyFont="1" applyFill="1" applyBorder="1" applyAlignment="1">
      <alignment horizontal="right" vertical="center"/>
    </xf>
    <xf numFmtId="179" fontId="42" fillId="40" borderId="0" xfId="129" applyNumberFormat="1" applyFont="1" applyFill="1" applyBorder="1" applyAlignment="1">
      <alignment vertical="center"/>
    </xf>
    <xf numFmtId="10" fontId="42" fillId="40" borderId="0" xfId="331" applyNumberFormat="1" applyFont="1" applyFill="1" applyBorder="1" applyAlignment="1" applyProtection="1">
      <alignment horizontal="right" vertical="center" indent="2"/>
    </xf>
    <xf numFmtId="179" fontId="55" fillId="0" borderId="0" xfId="129" applyNumberFormat="1" applyFont="1" applyFill="1" applyBorder="1" applyAlignment="1">
      <alignment horizontal="right" vertical="center"/>
    </xf>
    <xf numFmtId="0" fontId="91" fillId="41" borderId="6" xfId="129" applyFont="1" applyFill="1" applyBorder="1" applyAlignment="1">
      <alignment horizontal="left" vertical="center"/>
    </xf>
    <xf numFmtId="0" fontId="91" fillId="41" borderId="6" xfId="129" applyFont="1" applyFill="1" applyBorder="1" applyAlignment="1">
      <alignment horizontal="right" vertical="center" wrapText="1"/>
    </xf>
    <xf numFmtId="0" fontId="91" fillId="41" borderId="0" xfId="129" applyFont="1" applyFill="1" applyBorder="1" applyAlignment="1">
      <alignment horizontal="right" vertical="center" wrapText="1"/>
    </xf>
    <xf numFmtId="3" fontId="43" fillId="0" borderId="0" xfId="129" applyNumberFormat="1" applyFont="1" applyFill="1" applyBorder="1" applyAlignment="1">
      <alignment horizontal="right"/>
    </xf>
    <xf numFmtId="0" fontId="42" fillId="40" borderId="0" xfId="129" applyFont="1" applyFill="1" applyBorder="1" applyAlignment="1">
      <alignment vertical="center"/>
    </xf>
    <xf numFmtId="3" fontId="42" fillId="40" borderId="0" xfId="129" applyNumberFormat="1" applyFont="1" applyFill="1" applyBorder="1" applyAlignment="1">
      <alignment horizontal="right" vertical="center"/>
    </xf>
    <xf numFmtId="10" fontId="42" fillId="40" borderId="0" xfId="129" applyNumberFormat="1" applyFont="1" applyFill="1" applyBorder="1" applyAlignment="1">
      <alignment horizontal="right" vertical="center"/>
    </xf>
    <xf numFmtId="4" fontId="66" fillId="0" borderId="0" xfId="129" applyNumberFormat="1" applyFill="1" applyBorder="1"/>
    <xf numFmtId="4" fontId="43" fillId="0" borderId="0" xfId="129" applyNumberFormat="1" applyFont="1" applyFill="1" applyAlignment="1">
      <alignment horizontal="right"/>
    </xf>
    <xf numFmtId="179" fontId="18" fillId="0" borderId="0" xfId="129" applyNumberFormat="1" applyFont="1" applyFill="1" applyBorder="1"/>
    <xf numFmtId="171" fontId="66" fillId="0" borderId="0" xfId="124" applyNumberFormat="1" applyFill="1" applyBorder="1"/>
    <xf numFmtId="10" fontId="18" fillId="0" borderId="0" xfId="331" applyNumberFormat="1" applyFont="1" applyFill="1" applyBorder="1" applyAlignment="1">
      <alignment horizontal="right" vertical="center"/>
    </xf>
    <xf numFmtId="10" fontId="18" fillId="0" borderId="24" xfId="331" applyNumberFormat="1" applyFont="1" applyFill="1" applyBorder="1" applyAlignment="1">
      <alignment horizontal="right" vertical="center"/>
    </xf>
    <xf numFmtId="180" fontId="37" fillId="0" borderId="0" xfId="129" applyNumberFormat="1" applyFont="1" applyFill="1" applyBorder="1" applyAlignment="1">
      <alignment horizontal="left"/>
    </xf>
    <xf numFmtId="0" fontId="47" fillId="0" borderId="0" xfId="129" applyFont="1" applyFill="1" applyBorder="1"/>
    <xf numFmtId="0" fontId="95" fillId="41" borderId="6" xfId="129" applyFont="1" applyFill="1" applyBorder="1" applyAlignment="1">
      <alignment horizontal="left" vertical="center"/>
    </xf>
    <xf numFmtId="0" fontId="18" fillId="40" borderId="0" xfId="129" applyFont="1" applyFill="1" applyBorder="1" applyAlignment="1">
      <alignment horizontal="center" vertical="center" wrapText="1"/>
    </xf>
    <xf numFmtId="0" fontId="18" fillId="40" borderId="0" xfId="129" applyFont="1" applyFill="1" applyBorder="1" applyAlignment="1">
      <alignment vertical="center" wrapText="1"/>
    </xf>
    <xf numFmtId="178" fontId="18" fillId="40" borderId="0" xfId="129" applyNumberFormat="1" applyFont="1" applyFill="1" applyBorder="1" applyAlignment="1">
      <alignment horizontal="right" vertical="center" indent="2"/>
    </xf>
    <xf numFmtId="10" fontId="18" fillId="40" borderId="0" xfId="129" applyNumberFormat="1" applyFont="1" applyFill="1" applyBorder="1" applyAlignment="1">
      <alignment horizontal="right" vertical="center"/>
    </xf>
    <xf numFmtId="0" fontId="18" fillId="0" borderId="0" xfId="129" applyFont="1" applyFill="1" applyBorder="1" applyAlignment="1">
      <alignment horizontal="left"/>
    </xf>
    <xf numFmtId="10" fontId="66" fillId="0" borderId="0" xfId="331" applyNumberFormat="1"/>
    <xf numFmtId="10" fontId="66" fillId="0" borderId="0" xfId="331" applyNumberFormat="1" applyFont="1" applyFill="1" applyBorder="1" applyAlignment="1" applyProtection="1">
      <alignment horizontal="right"/>
    </xf>
    <xf numFmtId="0" fontId="66" fillId="0" borderId="0" xfId="129" applyAlignment="1">
      <alignment wrapText="1"/>
    </xf>
    <xf numFmtId="0" fontId="83" fillId="44" borderId="0" xfId="129" applyFont="1" applyFill="1" applyAlignment="1">
      <alignment horizontal="center" wrapText="1"/>
    </xf>
    <xf numFmtId="203" fontId="83" fillId="50" borderId="0" xfId="129" applyNumberFormat="1" applyFont="1" applyFill="1" applyAlignment="1">
      <alignment wrapText="1"/>
    </xf>
    <xf numFmtId="1" fontId="83" fillId="50" borderId="0" xfId="129" applyNumberFormat="1" applyFont="1" applyFill="1" applyAlignment="1">
      <alignment wrapText="1"/>
    </xf>
    <xf numFmtId="41" fontId="66" fillId="0" borderId="0" xfId="129" applyNumberFormat="1" applyAlignment="1">
      <alignment wrapText="1"/>
    </xf>
    <xf numFmtId="41" fontId="66" fillId="0" borderId="0" xfId="96" applyFont="1" applyAlignment="1">
      <alignment wrapText="1"/>
    </xf>
    <xf numFmtId="168" fontId="66" fillId="0" borderId="0" xfId="129" applyNumberFormat="1" applyAlignment="1">
      <alignment wrapText="1"/>
    </xf>
    <xf numFmtId="204" fontId="83" fillId="50" borderId="0" xfId="129" applyNumberFormat="1" applyFont="1" applyFill="1" applyAlignment="1">
      <alignment wrapText="1"/>
    </xf>
    <xf numFmtId="205" fontId="83" fillId="50" borderId="0" xfId="129" applyNumberFormat="1" applyFont="1" applyFill="1" applyAlignment="1">
      <alignment wrapText="1"/>
    </xf>
    <xf numFmtId="0" fontId="66" fillId="0" borderId="0" xfId="129" applyNumberFormat="1" applyAlignment="1">
      <alignment wrapText="1"/>
    </xf>
    <xf numFmtId="201" fontId="83" fillId="51" borderId="0" xfId="129" applyNumberFormat="1" applyFont="1" applyFill="1" applyAlignment="1">
      <alignment wrapText="1"/>
    </xf>
    <xf numFmtId="1" fontId="83" fillId="51" borderId="0" xfId="129" applyNumberFormat="1" applyFont="1" applyFill="1" applyAlignment="1">
      <alignment wrapText="1"/>
    </xf>
    <xf numFmtId="210" fontId="83" fillId="51" borderId="0" xfId="129" applyNumberFormat="1" applyFont="1" applyFill="1" applyAlignment="1">
      <alignment wrapText="1"/>
    </xf>
    <xf numFmtId="209" fontId="83" fillId="51" borderId="0" xfId="129" applyNumberFormat="1" applyFont="1" applyFill="1" applyAlignment="1">
      <alignment wrapText="1"/>
    </xf>
    <xf numFmtId="208" fontId="83" fillId="51" borderId="0" xfId="129" applyNumberFormat="1" applyFont="1" applyFill="1" applyAlignment="1">
      <alignment wrapText="1"/>
    </xf>
    <xf numFmtId="207" fontId="83" fillId="51" borderId="0" xfId="129" applyNumberFormat="1" applyFont="1" applyFill="1" applyAlignment="1">
      <alignment wrapText="1"/>
    </xf>
    <xf numFmtId="206" fontId="83" fillId="51" borderId="0" xfId="129" applyNumberFormat="1" applyFont="1" applyFill="1" applyAlignment="1">
      <alignment wrapText="1"/>
    </xf>
    <xf numFmtId="213" fontId="83" fillId="51" borderId="0" xfId="129" applyNumberFormat="1" applyFont="1" applyFill="1" applyAlignment="1">
      <alignment wrapText="1"/>
    </xf>
    <xf numFmtId="187" fontId="83" fillId="50" borderId="0" xfId="129" applyNumberFormat="1" applyFont="1" applyFill="1" applyAlignment="1">
      <alignment wrapText="1"/>
    </xf>
    <xf numFmtId="174" fontId="83" fillId="50" borderId="0" xfId="129" applyNumberFormat="1" applyFont="1" applyFill="1" applyAlignment="1">
      <alignment wrapText="1"/>
    </xf>
    <xf numFmtId="10" fontId="66" fillId="0" borderId="0" xfId="129" applyNumberFormat="1" applyAlignment="1">
      <alignment wrapText="1"/>
    </xf>
    <xf numFmtId="188" fontId="83" fillId="50" borderId="0" xfId="129" applyNumberFormat="1" applyFont="1" applyFill="1" applyAlignment="1">
      <alignment wrapText="1"/>
    </xf>
    <xf numFmtId="189" fontId="83" fillId="50" borderId="0" xfId="129" applyNumberFormat="1" applyFont="1" applyFill="1" applyAlignment="1">
      <alignment wrapText="1"/>
    </xf>
    <xf numFmtId="0" fontId="83" fillId="50" borderId="0" xfId="129" applyNumberFormat="1" applyFont="1" applyFill="1" applyAlignment="1">
      <alignment wrapText="1"/>
    </xf>
    <xf numFmtId="190" fontId="83" fillId="50" borderId="0" xfId="129" applyNumberFormat="1" applyFont="1" applyFill="1" applyAlignment="1">
      <alignment wrapText="1"/>
    </xf>
    <xf numFmtId="191" fontId="83" fillId="50" borderId="0" xfId="129" applyNumberFormat="1" applyFont="1" applyFill="1" applyAlignment="1">
      <alignment wrapText="1"/>
    </xf>
    <xf numFmtId="192" fontId="83" fillId="50" borderId="0" xfId="129" applyNumberFormat="1" applyFont="1" applyFill="1" applyAlignment="1">
      <alignment wrapText="1"/>
    </xf>
    <xf numFmtId="193" fontId="83" fillId="50" borderId="0" xfId="129" applyNumberFormat="1" applyFont="1" applyFill="1" applyAlignment="1">
      <alignment wrapText="1"/>
    </xf>
    <xf numFmtId="194" fontId="83" fillId="50" borderId="0" xfId="129" applyNumberFormat="1" applyFont="1" applyFill="1" applyAlignment="1">
      <alignment wrapText="1"/>
    </xf>
    <xf numFmtId="196" fontId="83" fillId="50" borderId="0" xfId="129" applyNumberFormat="1" applyFont="1" applyFill="1" applyAlignment="1">
      <alignment wrapText="1"/>
    </xf>
    <xf numFmtId="10" fontId="19" fillId="0" borderId="0" xfId="330" applyNumberFormat="1" applyAlignment="1">
      <alignment wrapText="1"/>
    </xf>
    <xf numFmtId="0" fontId="37" fillId="0" borderId="0" xfId="129" applyFont="1" applyFill="1" applyBorder="1" applyAlignment="1">
      <alignment horizontal="center"/>
    </xf>
    <xf numFmtId="0" fontId="18" fillId="0" borderId="25" xfId="129" applyFont="1" applyFill="1" applyBorder="1" applyAlignment="1">
      <alignment vertical="center" wrapText="1"/>
    </xf>
    <xf numFmtId="0" fontId="18" fillId="0" borderId="25" xfId="129" applyFont="1" applyFill="1" applyBorder="1"/>
    <xf numFmtId="0" fontId="18" fillId="0" borderId="26" xfId="129" applyFont="1" applyFill="1" applyBorder="1"/>
    <xf numFmtId="2" fontId="67" fillId="0" borderId="0" xfId="129" applyNumberFormat="1" applyFont="1"/>
    <xf numFmtId="10" fontId="42" fillId="40" borderId="0" xfId="331" applyNumberFormat="1" applyFont="1" applyFill="1" applyBorder="1" applyAlignment="1" applyProtection="1">
      <alignment horizontal="center" vertical="center"/>
    </xf>
    <xf numFmtId="10" fontId="36" fillId="40" borderId="0" xfId="331" applyNumberFormat="1" applyFont="1" applyFill="1" applyBorder="1" applyAlignment="1" applyProtection="1">
      <alignment horizontal="center" vertical="center"/>
    </xf>
    <xf numFmtId="10" fontId="42" fillId="40" borderId="0" xfId="129" applyNumberFormat="1" applyFont="1" applyFill="1" applyBorder="1" applyAlignment="1">
      <alignment horizontal="right" vertical="center" indent="2"/>
    </xf>
    <xf numFmtId="10" fontId="42" fillId="40" borderId="0" xfId="129" applyNumberFormat="1" applyFont="1" applyFill="1" applyBorder="1" applyAlignment="1">
      <alignment horizontal="right" vertical="center" indent="1"/>
    </xf>
    <xf numFmtId="10" fontId="18" fillId="0" borderId="0" xfId="331" applyNumberFormat="1" applyFont="1" applyFill="1" applyBorder="1" applyAlignment="1" applyProtection="1">
      <alignment horizontal="center" vertical="center"/>
    </xf>
    <xf numFmtId="179" fontId="18" fillId="0" borderId="0" xfId="129" applyNumberFormat="1" applyFont="1" applyFill="1" applyBorder="1" applyAlignment="1">
      <alignment horizontal="right" vertical="center"/>
    </xf>
    <xf numFmtId="10" fontId="66" fillId="0" borderId="0" xfId="331" applyNumberFormat="1" applyFill="1" applyBorder="1" applyAlignment="1">
      <alignment horizontal="right" vertical="center"/>
    </xf>
    <xf numFmtId="10" fontId="18" fillId="0" borderId="0" xfId="331" applyNumberFormat="1" applyFont="1" applyFill="1" applyBorder="1" applyAlignment="1" applyProtection="1">
      <alignment horizontal="right"/>
    </xf>
    <xf numFmtId="174" fontId="42" fillId="40" borderId="0" xfId="331" applyNumberFormat="1" applyFont="1" applyFill="1" applyBorder="1" applyAlignment="1" applyProtection="1">
      <alignment horizontal="center" vertical="center"/>
    </xf>
    <xf numFmtId="0" fontId="66" fillId="0" borderId="0" xfId="129" applyFont="1"/>
    <xf numFmtId="0" fontId="18" fillId="0" borderId="0" xfId="129" applyFont="1" applyFill="1" applyBorder="1" applyAlignment="1">
      <alignment horizontal="center" vertical="center"/>
    </xf>
    <xf numFmtId="0" fontId="18" fillId="0" borderId="25" xfId="205" applyFont="1" applyFill="1" applyBorder="1" applyAlignment="1">
      <alignment vertical="center" wrapText="1"/>
    </xf>
    <xf numFmtId="0" fontId="18" fillId="0" borderId="25" xfId="205" applyFont="1" applyFill="1" applyBorder="1"/>
    <xf numFmtId="0" fontId="18" fillId="0" borderId="26" xfId="205" applyFont="1" applyFill="1" applyBorder="1"/>
    <xf numFmtId="0" fontId="18" fillId="0" borderId="2" xfId="205" applyFont="1" applyFill="1" applyBorder="1"/>
    <xf numFmtId="0" fontId="18" fillId="0" borderId="2" xfId="205" applyFont="1" applyFill="1" applyBorder="1" applyAlignment="1">
      <alignment vertical="center" wrapText="1"/>
    </xf>
    <xf numFmtId="0" fontId="15" fillId="0" borderId="0" xfId="129" applyFont="1"/>
    <xf numFmtId="0" fontId="95" fillId="41" borderId="0" xfId="205" applyFont="1" applyFill="1" applyBorder="1" applyAlignment="1">
      <alignment horizontal="left" vertical="center"/>
    </xf>
    <xf numFmtId="14" fontId="95" fillId="41" borderId="0" xfId="205" applyNumberFormat="1" applyFont="1" applyFill="1" applyBorder="1" applyAlignment="1">
      <alignment horizontal="right" vertical="center" wrapText="1"/>
    </xf>
    <xf numFmtId="14" fontId="95" fillId="41" borderId="0" xfId="205" applyNumberFormat="1" applyFont="1" applyFill="1" applyBorder="1" applyAlignment="1">
      <alignment horizontal="right" vertical="center"/>
    </xf>
    <xf numFmtId="0" fontId="18" fillId="0" borderId="25" xfId="205" applyFont="1" applyFill="1" applyBorder="1" applyAlignment="1">
      <alignment vertical="center"/>
    </xf>
    <xf numFmtId="0" fontId="43" fillId="0" borderId="26" xfId="205" applyFont="1" applyFill="1" applyBorder="1" applyAlignment="1">
      <alignment horizontal="left" wrapText="1"/>
    </xf>
    <xf numFmtId="4" fontId="18" fillId="0" borderId="26" xfId="93" applyNumberFormat="1" applyFont="1" applyFill="1" applyBorder="1" applyAlignment="1" applyProtection="1">
      <alignment horizontal="center"/>
    </xf>
    <xf numFmtId="0" fontId="18" fillId="0" borderId="26" xfId="205" applyFont="1" applyFill="1" applyBorder="1" applyAlignment="1">
      <alignment vertical="center"/>
    </xf>
    <xf numFmtId="0" fontId="37" fillId="0" borderId="0" xfId="129" applyFont="1" applyFill="1" applyBorder="1" applyAlignment="1">
      <alignment horizontal="left" vertical="center"/>
    </xf>
    <xf numFmtId="41" fontId="66" fillId="0" borderId="0" xfId="96" applyFont="1" applyFill="1" applyBorder="1" applyAlignment="1" applyProtection="1">
      <alignment horizontal="right" vertical="center"/>
    </xf>
    <xf numFmtId="1" fontId="66" fillId="0" borderId="0" xfId="96" applyNumberFormat="1" applyFont="1" applyFill="1" applyBorder="1" applyAlignment="1" applyProtection="1">
      <alignment horizontal="right" vertical="center"/>
    </xf>
    <xf numFmtId="10" fontId="88" fillId="0" borderId="0" xfId="331" applyNumberFormat="1" applyFont="1" applyFill="1" applyBorder="1" applyAlignment="1" applyProtection="1">
      <alignment horizontal="right"/>
    </xf>
    <xf numFmtId="0" fontId="66" fillId="0" borderId="0" xfId="129" applyFont="1" applyFill="1" applyBorder="1" applyAlignment="1">
      <alignment vertical="center"/>
    </xf>
    <xf numFmtId="178" fontId="44" fillId="0" borderId="0" xfId="129" applyNumberFormat="1" applyFont="1" applyFill="1" applyAlignment="1">
      <alignment vertical="center"/>
    </xf>
    <xf numFmtId="10" fontId="66" fillId="0" borderId="0" xfId="331" applyNumberFormat="1" applyFont="1" applyFill="1" applyBorder="1" applyAlignment="1" applyProtection="1">
      <alignment horizontal="right" vertical="center"/>
    </xf>
    <xf numFmtId="3" fontId="67" fillId="0" borderId="0" xfId="129" applyNumberFormat="1" applyFont="1"/>
    <xf numFmtId="214" fontId="67" fillId="0" borderId="0" xfId="129" applyNumberFormat="1" applyFont="1"/>
    <xf numFmtId="4" fontId="66" fillId="0" borderId="0" xfId="129" applyNumberFormat="1" applyFont="1" applyFill="1" applyAlignment="1">
      <alignment horizontal="right" vertical="center" indent="1"/>
    </xf>
    <xf numFmtId="1" fontId="66" fillId="0" borderId="0" xfId="96" applyNumberFormat="1" applyFont="1" applyFill="1" applyBorder="1" applyAlignment="1" applyProtection="1">
      <alignment vertical="center"/>
    </xf>
    <xf numFmtId="0" fontId="66" fillId="0" borderId="0" xfId="129" applyFont="1" applyFill="1" applyBorder="1" applyAlignment="1">
      <alignment horizontal="left" vertical="center"/>
    </xf>
    <xf numFmtId="0" fontId="37" fillId="0" borderId="0" xfId="129" applyFont="1" applyFill="1" applyBorder="1" applyAlignment="1">
      <alignment vertical="center"/>
    </xf>
    <xf numFmtId="0" fontId="37" fillId="0" borderId="0" xfId="129" applyFont="1" applyFill="1" applyBorder="1" applyAlignment="1">
      <alignment horizontal="center" vertical="center"/>
    </xf>
    <xf numFmtId="179" fontId="56" fillId="0" borderId="0" xfId="129" applyNumberFormat="1" applyFont="1" applyFill="1" applyBorder="1" applyAlignment="1">
      <alignment horizontal="right" vertical="center"/>
    </xf>
    <xf numFmtId="179" fontId="37" fillId="0" borderId="0" xfId="129" applyNumberFormat="1" applyFont="1" applyFill="1" applyBorder="1" applyAlignment="1">
      <alignment vertical="center"/>
    </xf>
    <xf numFmtId="179" fontId="57" fillId="40" borderId="0" xfId="129" applyNumberFormat="1" applyFont="1" applyFill="1" applyBorder="1" applyAlignment="1">
      <alignment horizontal="right" vertical="center"/>
    </xf>
    <xf numFmtId="10" fontId="42" fillId="40" borderId="0" xfId="331" applyNumberFormat="1" applyFont="1" applyFill="1" applyBorder="1" applyAlignment="1" applyProtection="1">
      <alignment horizontal="right" vertical="center" indent="3"/>
    </xf>
    <xf numFmtId="41" fontId="18" fillId="0" borderId="0" xfId="96" applyFont="1" applyFill="1" applyBorder="1" applyAlignment="1" applyProtection="1">
      <alignment vertical="center"/>
    </xf>
    <xf numFmtId="1" fontId="18" fillId="0" borderId="0" xfId="96" applyNumberFormat="1" applyFont="1" applyFill="1" applyBorder="1" applyAlignment="1" applyProtection="1">
      <alignment horizontal="center" vertical="center"/>
    </xf>
    <xf numFmtId="10" fontId="18" fillId="0" borderId="0" xfId="331" applyNumberFormat="1" applyFont="1" applyFill="1" applyBorder="1" applyAlignment="1" applyProtection="1">
      <alignment horizontal="center"/>
    </xf>
    <xf numFmtId="10" fontId="66" fillId="0" borderId="0" xfId="331" applyNumberFormat="1" applyFont="1" applyFill="1" applyBorder="1" applyAlignment="1" applyProtection="1">
      <alignment horizontal="center"/>
    </xf>
    <xf numFmtId="181" fontId="35" fillId="0" borderId="0" xfId="129" applyNumberFormat="1" applyFont="1" applyFill="1" applyBorder="1" applyAlignment="1">
      <alignment horizontal="center" vertical="center"/>
    </xf>
    <xf numFmtId="0" fontId="19" fillId="0" borderId="0" xfId="129" applyFont="1" applyFill="1" applyBorder="1" applyAlignment="1">
      <alignment vertical="center"/>
    </xf>
    <xf numFmtId="3" fontId="19" fillId="0" borderId="0" xfId="129" applyNumberFormat="1" applyFont="1" applyFill="1" applyBorder="1" applyAlignment="1">
      <alignment vertical="center"/>
    </xf>
    <xf numFmtId="3" fontId="88" fillId="0" borderId="0" xfId="331" applyNumberFormat="1" applyFont="1" applyFill="1" applyBorder="1" applyAlignment="1" applyProtection="1">
      <alignment horizontal="center"/>
    </xf>
    <xf numFmtId="3" fontId="19" fillId="0" borderId="0" xfId="129" applyNumberFormat="1" applyFont="1" applyFill="1" applyBorder="1" applyAlignment="1">
      <alignment horizontal="center" vertical="center"/>
    </xf>
    <xf numFmtId="10" fontId="19" fillId="0" borderId="0" xfId="129" applyNumberFormat="1" applyFont="1" applyFill="1" applyBorder="1" applyAlignment="1">
      <alignment horizontal="center" vertical="center"/>
    </xf>
    <xf numFmtId="10" fontId="44" fillId="0" borderId="0" xfId="129" applyNumberFormat="1" applyFont="1" applyFill="1" applyAlignment="1">
      <alignment horizontal="right"/>
    </xf>
    <xf numFmtId="3" fontId="19" fillId="0" borderId="0" xfId="129" applyNumberFormat="1" applyFont="1" applyFill="1" applyAlignment="1">
      <alignment horizontal="right"/>
    </xf>
    <xf numFmtId="3" fontId="88" fillId="0" borderId="0" xfId="331" applyNumberFormat="1" applyFont="1" applyFill="1" applyBorder="1" applyAlignment="1" applyProtection="1">
      <alignment horizontal="right"/>
    </xf>
    <xf numFmtId="3" fontId="19" fillId="0" borderId="0" xfId="129" applyNumberFormat="1" applyFont="1" applyFill="1" applyBorder="1" applyAlignment="1">
      <alignment horizontal="right" vertical="center"/>
    </xf>
    <xf numFmtId="0" fontId="66" fillId="0" borderId="0" xfId="129" applyFont="1" applyFill="1" applyBorder="1" applyAlignment="1">
      <alignment horizontal="center" vertical="center"/>
    </xf>
    <xf numFmtId="3" fontId="40" fillId="0" borderId="0" xfId="129" applyNumberFormat="1" applyFont="1" applyFill="1" applyAlignment="1">
      <alignment horizontal="right"/>
    </xf>
    <xf numFmtId="10" fontId="37" fillId="0" borderId="0" xfId="129" applyNumberFormat="1" applyFont="1" applyFill="1" applyBorder="1" applyAlignment="1">
      <alignment horizontal="center" vertical="center"/>
    </xf>
    <xf numFmtId="10" fontId="40" fillId="0" borderId="0" xfId="129" applyNumberFormat="1" applyFont="1" applyFill="1" applyAlignment="1">
      <alignment horizontal="right"/>
    </xf>
    <xf numFmtId="3" fontId="88" fillId="0" borderId="0" xfId="129" applyNumberFormat="1" applyFont="1"/>
    <xf numFmtId="4" fontId="18" fillId="0" borderId="0" xfId="331" applyNumberFormat="1" applyFont="1" applyFill="1" applyBorder="1" applyAlignment="1" applyProtection="1">
      <alignment horizontal="center"/>
    </xf>
    <xf numFmtId="0" fontId="95" fillId="41" borderId="0" xfId="129" applyFont="1" applyFill="1" applyBorder="1" applyAlignment="1">
      <alignment horizontal="right"/>
    </xf>
    <xf numFmtId="3" fontId="49" fillId="0" borderId="0" xfId="129" applyNumberFormat="1" applyFont="1" applyFill="1" applyAlignment="1">
      <alignment vertical="center"/>
    </xf>
    <xf numFmtId="3" fontId="49" fillId="0" borderId="0" xfId="129" applyNumberFormat="1" applyFont="1" applyFill="1" applyBorder="1" applyAlignment="1">
      <alignment vertical="center"/>
    </xf>
    <xf numFmtId="181" fontId="101" fillId="0" borderId="0" xfId="129" applyNumberFormat="1" applyFont="1" applyFill="1" applyBorder="1" applyAlignment="1">
      <alignment horizontal="center" vertical="center"/>
    </xf>
    <xf numFmtId="0" fontId="101" fillId="0" borderId="0" xfId="129" applyFont="1" applyFill="1" applyBorder="1" applyAlignment="1">
      <alignment horizontal="center" vertical="center" wrapText="1"/>
    </xf>
    <xf numFmtId="10" fontId="102" fillId="0" borderId="0" xfId="129" applyNumberFormat="1" applyFont="1" applyFill="1" applyBorder="1" applyAlignment="1">
      <alignment horizontal="center" vertical="center"/>
    </xf>
    <xf numFmtId="10" fontId="102" fillId="0" borderId="0" xfId="129" applyNumberFormat="1" applyFont="1" applyFill="1" applyAlignment="1">
      <alignment horizontal="right"/>
    </xf>
    <xf numFmtId="171" fontId="37" fillId="2" borderId="0" xfId="92" applyNumberFormat="1" applyFont="1" applyFill="1" applyBorder="1" applyAlignment="1" applyProtection="1">
      <alignment horizontal="right" vertical="top"/>
    </xf>
    <xf numFmtId="0" fontId="89" fillId="41" borderId="0" xfId="129" applyFont="1" applyFill="1" applyBorder="1" applyAlignment="1">
      <alignment horizontal="center" wrapText="1"/>
    </xf>
    <xf numFmtId="171" fontId="43" fillId="0" borderId="0" xfId="124" applyNumberFormat="1" applyFont="1" applyFill="1" applyBorder="1" applyAlignment="1" applyProtection="1">
      <alignment vertical="center" wrapText="1"/>
    </xf>
    <xf numFmtId="174" fontId="43" fillId="0" borderId="0" xfId="124" applyNumberFormat="1" applyFont="1" applyFill="1" applyBorder="1" applyAlignment="1" applyProtection="1">
      <alignment vertical="center" wrapText="1"/>
    </xf>
    <xf numFmtId="0" fontId="42" fillId="0" borderId="0" xfId="129" applyFont="1" applyFill="1" applyBorder="1"/>
    <xf numFmtId="171" fontId="36" fillId="0" borderId="0" xfId="124" applyNumberFormat="1" applyFont="1" applyFill="1" applyBorder="1" applyAlignment="1" applyProtection="1">
      <alignment vertical="center" wrapText="1"/>
    </xf>
    <xf numFmtId="174" fontId="36" fillId="0" borderId="0" xfId="124" applyNumberFormat="1" applyFont="1" applyFill="1" applyBorder="1" applyAlignment="1" applyProtection="1">
      <alignment vertical="center" wrapText="1"/>
    </xf>
    <xf numFmtId="0" fontId="98" fillId="44" borderId="0" xfId="129" applyFont="1" applyFill="1" applyAlignment="1">
      <alignment horizontal="center" wrapText="1"/>
    </xf>
    <xf numFmtId="174" fontId="66" fillId="0" borderId="0" xfId="331" applyNumberFormat="1" applyFill="1"/>
    <xf numFmtId="0" fontId="89" fillId="41" borderId="0" xfId="129" applyFont="1" applyFill="1" applyBorder="1" applyAlignment="1">
      <alignment horizontal="right" wrapText="1"/>
    </xf>
    <xf numFmtId="215" fontId="63" fillId="0" borderId="0" xfId="122" applyNumberFormat="1" applyFont="1" applyFill="1" applyBorder="1" applyAlignment="1">
      <alignment horizontal="right"/>
    </xf>
    <xf numFmtId="0" fontId="29" fillId="0" borderId="0" xfId="257" applyFont="1" applyFill="1" applyBorder="1"/>
    <xf numFmtId="1" fontId="37" fillId="0" borderId="0" xfId="312" applyNumberFormat="1" applyFont="1" applyFill="1" applyBorder="1" applyAlignment="1" applyProtection="1">
      <alignment horizontal="left" vertical="center"/>
    </xf>
    <xf numFmtId="43" fontId="66" fillId="0" borderId="0" xfId="245" applyNumberFormat="1"/>
    <xf numFmtId="174" fontId="47" fillId="52" borderId="0" xfId="312" applyNumberFormat="1" applyFont="1" applyFill="1" applyBorder="1" applyAlignment="1" applyProtection="1">
      <alignment horizontal="left" vertical="center"/>
    </xf>
    <xf numFmtId="197" fontId="19" fillId="0" borderId="0" xfId="27" applyNumberFormat="1" applyFont="1" applyFill="1" applyBorder="1" applyAlignment="1" applyProtection="1">
      <alignment horizontal="center"/>
    </xf>
    <xf numFmtId="0" fontId="47" fillId="40" borderId="0" xfId="0" applyFont="1" applyFill="1" applyBorder="1" applyAlignment="1"/>
    <xf numFmtId="0" fontId="103" fillId="0" borderId="0" xfId="245" applyFont="1" applyFill="1" applyBorder="1" applyAlignment="1">
      <alignment vertical="center" wrapText="1"/>
    </xf>
    <xf numFmtId="0" fontId="47" fillId="42" borderId="0" xfId="0" applyFont="1" applyFill="1" applyBorder="1" applyAlignment="1"/>
    <xf numFmtId="174" fontId="18" fillId="0" borderId="0" xfId="330" applyNumberFormat="1" applyFont="1"/>
    <xf numFmtId="0" fontId="102" fillId="0" borderId="0" xfId="0" applyFont="1"/>
    <xf numFmtId="43" fontId="18" fillId="0" borderId="0" xfId="0" applyNumberFormat="1" applyFont="1"/>
    <xf numFmtId="3" fontId="66" fillId="0" borderId="0" xfId="129" applyNumberFormat="1"/>
    <xf numFmtId="43" fontId="66" fillId="0" borderId="0" xfId="129" applyNumberFormat="1"/>
    <xf numFmtId="0" fontId="104" fillId="0" borderId="0" xfId="0" applyFont="1"/>
    <xf numFmtId="43" fontId="0" fillId="0" borderId="0" xfId="124" applyFont="1"/>
    <xf numFmtId="199" fontId="0" fillId="0" borderId="0" xfId="0" applyNumberFormat="1"/>
    <xf numFmtId="0" fontId="0" fillId="40" borderId="0" xfId="0" applyFill="1"/>
    <xf numFmtId="0" fontId="34" fillId="48" borderId="3" xfId="300" applyFont="1" applyFill="1" applyBorder="1" applyAlignment="1">
      <alignment vertical="center" wrapText="1"/>
    </xf>
    <xf numFmtId="0" fontId="14" fillId="0" borderId="0" xfId="300" applyAlignment="1">
      <alignment horizontal="left"/>
    </xf>
    <xf numFmtId="0" fontId="34" fillId="48" borderId="3" xfId="300" applyFont="1" applyFill="1" applyBorder="1" applyAlignment="1">
      <alignment horizontal="center" vertical="center" wrapText="1"/>
    </xf>
    <xf numFmtId="171" fontId="43" fillId="0" borderId="0" xfId="101" applyNumberFormat="1" applyFont="1" applyFill="1" applyBorder="1" applyAlignment="1" applyProtection="1">
      <alignment vertical="center" wrapText="1"/>
    </xf>
    <xf numFmtId="3" fontId="43" fillId="0" borderId="0" xfId="302" applyNumberFormat="1" applyFont="1" applyFill="1" applyBorder="1" applyAlignment="1">
      <alignment horizontal="left" wrapText="1"/>
    </xf>
    <xf numFmtId="4" fontId="105" fillId="0" borderId="0" xfId="0" applyNumberFormat="1" applyFont="1"/>
    <xf numFmtId="4" fontId="105" fillId="0" borderId="0" xfId="0" applyNumberFormat="1" applyFont="1" applyFill="1"/>
    <xf numFmtId="171" fontId="37" fillId="6" borderId="0" xfId="92" applyNumberFormat="1" applyFont="1" applyFill="1" applyBorder="1" applyAlignment="1" applyProtection="1">
      <alignment horizontal="right" vertical="top"/>
    </xf>
    <xf numFmtId="4" fontId="94" fillId="0" borderId="0" xfId="0" applyNumberFormat="1" applyFont="1" applyAlignment="1">
      <alignment horizontal="right" vertical="center"/>
    </xf>
    <xf numFmtId="171" fontId="37" fillId="47" borderId="0" xfId="92" applyNumberFormat="1" applyFont="1" applyFill="1" applyAlignment="1">
      <alignment horizontal="right" vertical="center"/>
    </xf>
    <xf numFmtId="4" fontId="94" fillId="0" borderId="0" xfId="0" applyNumberFormat="1" applyFont="1" applyFill="1" applyBorder="1" applyAlignment="1">
      <alignment horizontal="right" vertical="center" wrapText="1"/>
    </xf>
    <xf numFmtId="4" fontId="94" fillId="0" borderId="0" xfId="94" applyNumberFormat="1" applyFont="1" applyFill="1" applyBorder="1" applyAlignment="1" applyProtection="1">
      <alignment horizontal="right" vertical="center"/>
    </xf>
    <xf numFmtId="4" fontId="47" fillId="53" borderId="0" xfId="0" applyNumberFormat="1" applyFont="1" applyFill="1" applyBorder="1" applyAlignment="1">
      <alignment horizontal="right" vertical="center" wrapText="1"/>
    </xf>
    <xf numFmtId="197" fontId="48" fillId="0" borderId="0" xfId="101" applyNumberFormat="1" applyFont="1" applyFill="1" applyBorder="1" applyAlignment="1" applyProtection="1">
      <alignment horizontal="center"/>
    </xf>
    <xf numFmtId="197" fontId="47" fillId="0" borderId="0" xfId="101" applyNumberFormat="1" applyFont="1" applyFill="1" applyBorder="1" applyAlignment="1" applyProtection="1">
      <alignment horizontal="center"/>
    </xf>
    <xf numFmtId="4" fontId="48" fillId="0" borderId="0" xfId="0" applyNumberFormat="1" applyFont="1" applyFill="1" applyBorder="1" applyAlignment="1">
      <alignment horizontal="right" vertical="center" wrapText="1"/>
    </xf>
    <xf numFmtId="197" fontId="48" fillId="0" borderId="0" xfId="27" applyNumberFormat="1" applyFont="1" applyFill="1" applyBorder="1" applyAlignment="1" applyProtection="1"/>
    <xf numFmtId="43" fontId="0" fillId="0" borderId="0" xfId="101" applyFont="1"/>
    <xf numFmtId="167" fontId="48" fillId="0" borderId="0" xfId="92" applyNumberFormat="1" applyFont="1" applyFill="1" applyBorder="1"/>
    <xf numFmtId="171" fontId="47" fillId="46" borderId="0" xfId="92" applyNumberFormat="1" applyFont="1" applyFill="1" applyBorder="1" applyAlignment="1" applyProtection="1">
      <alignment horizontal="right" wrapText="1"/>
    </xf>
    <xf numFmtId="171" fontId="47" fillId="0" borderId="0" xfId="92" applyNumberFormat="1" applyFont="1" applyFill="1" applyBorder="1" applyAlignment="1" applyProtection="1">
      <alignment horizontal="right" wrapText="1"/>
    </xf>
    <xf numFmtId="0" fontId="89" fillId="41" borderId="0" xfId="0" applyFont="1" applyFill="1" applyBorder="1" applyAlignment="1">
      <alignment horizontal="right" wrapText="1"/>
    </xf>
    <xf numFmtId="0" fontId="98" fillId="44" borderId="0" xfId="0" applyFont="1" applyFill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18" fillId="0" borderId="0" xfId="200" applyFont="1" applyFill="1" applyBorder="1"/>
    <xf numFmtId="2" fontId="18" fillId="0" borderId="0" xfId="200" applyNumberFormat="1" applyFont="1" applyBorder="1" applyAlignment="1"/>
    <xf numFmtId="2" fontId="18" fillId="0" borderId="0" xfId="200" applyNumberFormat="1" applyFont="1" applyFill="1" applyBorder="1" applyAlignment="1"/>
    <xf numFmtId="2" fontId="18" fillId="0" borderId="0" xfId="200" applyNumberFormat="1" applyFont="1" applyBorder="1"/>
    <xf numFmtId="2" fontId="18" fillId="0" borderId="0" xfId="200" applyNumberFormat="1" applyFont="1" applyFill="1" applyBorder="1"/>
    <xf numFmtId="0" fontId="18" fillId="0" borderId="0" xfId="129" applyFont="1" applyFill="1" applyBorder="1" applyAlignment="1">
      <alignment horizontal="left" vertical="center" wrapText="1"/>
    </xf>
    <xf numFmtId="0" fontId="66" fillId="0" borderId="0" xfId="129" applyAlignment="1">
      <alignment wrapText="1"/>
    </xf>
    <xf numFmtId="174" fontId="0" fillId="0" borderId="0" xfId="0" applyNumberFormat="1"/>
    <xf numFmtId="3" fontId="18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3" fontId="43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178" fontId="43" fillId="0" borderId="0" xfId="0" applyNumberFormat="1" applyFont="1" applyFill="1" applyAlignment="1">
      <alignment vertical="center"/>
    </xf>
    <xf numFmtId="10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36" fillId="0" borderId="0" xfId="27" applyNumberFormat="1" applyFont="1" applyFill="1" applyBorder="1" applyAlignment="1" applyProtection="1">
      <alignment horizontal="right" vertical="center" wrapText="1"/>
    </xf>
    <xf numFmtId="10" fontId="43" fillId="0" borderId="0" xfId="27" applyNumberFormat="1" applyFont="1" applyFill="1" applyBorder="1" applyAlignment="1" applyProtection="1">
      <alignment horizontal="right" vertical="center" wrapText="1"/>
    </xf>
    <xf numFmtId="0" fontId="78" fillId="0" borderId="0" xfId="129" applyFont="1"/>
    <xf numFmtId="0" fontId="78" fillId="0" borderId="0" xfId="0" applyFont="1"/>
    <xf numFmtId="0" fontId="67" fillId="0" borderId="0" xfId="0" applyFont="1"/>
    <xf numFmtId="168" fontId="0" fillId="0" borderId="0" xfId="0" applyNumberFormat="1" applyAlignment="1">
      <alignment wrapText="1"/>
    </xf>
    <xf numFmtId="41" fontId="0" fillId="0" borderId="0" xfId="0" applyNumberFormat="1" applyAlignment="1">
      <alignment wrapText="1"/>
    </xf>
    <xf numFmtId="3" fontId="44" fillId="0" borderId="0" xfId="0" applyNumberFormat="1" applyFont="1" applyFill="1" applyAlignment="1">
      <alignment horizontal="right"/>
    </xf>
    <xf numFmtId="3" fontId="13" fillId="0" borderId="0" xfId="369" applyNumberFormat="1" applyFont="1" applyFill="1" applyBorder="1" applyAlignment="1" applyProtection="1">
      <alignment horizontal="right"/>
    </xf>
    <xf numFmtId="10" fontId="66" fillId="0" borderId="0" xfId="129" applyNumberFormat="1"/>
    <xf numFmtId="10" fontId="42" fillId="0" borderId="0" xfId="369" applyNumberFormat="1" applyFont="1" applyFill="1" applyBorder="1" applyAlignment="1" applyProtection="1">
      <alignment horizontal="right" vertical="center"/>
    </xf>
    <xf numFmtId="10" fontId="36" fillId="0" borderId="0" xfId="369" applyNumberFormat="1" applyFont="1" applyFill="1" applyBorder="1" applyAlignment="1" applyProtection="1">
      <alignment horizontal="right" vertical="center"/>
    </xf>
    <xf numFmtId="10" fontId="42" fillId="0" borderId="0" xfId="369" applyNumberFormat="1" applyFont="1" applyFill="1" applyBorder="1" applyAlignment="1" applyProtection="1">
      <alignment horizontal="right" vertical="center"/>
    </xf>
    <xf numFmtId="10" fontId="42" fillId="0" borderId="0" xfId="369" applyNumberFormat="1" applyFont="1" applyFill="1" applyBorder="1" applyAlignment="1" applyProtection="1">
      <alignment horizontal="right"/>
    </xf>
    <xf numFmtId="181" fontId="90" fillId="41" borderId="0" xfId="205" applyNumberFormat="1" applyFont="1" applyFill="1" applyBorder="1" applyAlignment="1">
      <alignment horizontal="right" vertical="center"/>
    </xf>
    <xf numFmtId="10" fontId="18" fillId="0" borderId="0" xfId="205" applyNumberFormat="1" applyFont="1" applyFill="1" applyBorder="1" applyAlignment="1">
      <alignment horizontal="right" vertical="center"/>
    </xf>
    <xf numFmtId="217" fontId="49" fillId="0" borderId="0" xfId="331" applyNumberFormat="1" applyFont="1" applyFill="1" applyBorder="1" applyAlignment="1" applyProtection="1">
      <alignment horizontal="right" vertical="center"/>
    </xf>
    <xf numFmtId="217" fontId="37" fillId="0" borderId="0" xfId="331" applyNumberFormat="1" applyFont="1" applyFill="1" applyBorder="1" applyAlignment="1" applyProtection="1">
      <alignment horizontal="right" vertical="center" indent="3"/>
    </xf>
    <xf numFmtId="10" fontId="109" fillId="0" borderId="0" xfId="0" applyNumberFormat="1" applyFont="1" applyFill="1" applyBorder="1" applyAlignment="1">
      <alignment horizontal="right" vertical="center"/>
    </xf>
    <xf numFmtId="171" fontId="19" fillId="0" borderId="0" xfId="92" applyNumberFormat="1" applyFont="1" applyAlignment="1">
      <alignment vertical="center"/>
    </xf>
    <xf numFmtId="3" fontId="100" fillId="0" borderId="0" xfId="369" applyNumberFormat="1" applyFont="1" applyFill="1" applyBorder="1" applyAlignment="1" applyProtection="1">
      <alignment horizontal="right"/>
    </xf>
    <xf numFmtId="0" fontId="89" fillId="41" borderId="11" xfId="0" applyFont="1" applyFill="1" applyBorder="1" applyAlignment="1">
      <alignment horizontal="center" vertical="center"/>
    </xf>
    <xf numFmtId="16" fontId="67" fillId="0" borderId="0" xfId="129" applyNumberFormat="1" applyFont="1"/>
    <xf numFmtId="10" fontId="102" fillId="0" borderId="0" xfId="330" applyNumberFormat="1" applyFont="1"/>
    <xf numFmtId="0" fontId="89" fillId="41" borderId="0" xfId="205" applyFont="1" applyFill="1" applyBorder="1" applyAlignment="1">
      <alignment horizontal="left" vertical="center" wrapText="1"/>
    </xf>
    <xf numFmtId="14" fontId="89" fillId="41" borderId="0" xfId="205" applyNumberFormat="1" applyFont="1" applyFill="1" applyBorder="1" applyAlignment="1">
      <alignment horizontal="right" vertical="center" wrapText="1"/>
    </xf>
    <xf numFmtId="14" fontId="89" fillId="41" borderId="0" xfId="205" applyNumberFormat="1" applyFont="1" applyFill="1" applyBorder="1" applyAlignment="1">
      <alignment horizontal="right" vertical="center"/>
    </xf>
    <xf numFmtId="10" fontId="18" fillId="0" borderId="0" xfId="330" applyNumberFormat="1" applyFont="1" applyFill="1" applyBorder="1" applyAlignment="1" applyProtection="1">
      <alignment horizontal="center"/>
    </xf>
    <xf numFmtId="10" fontId="18" fillId="0" borderId="0" xfId="205" applyNumberFormat="1" applyFont="1" applyFill="1" applyBorder="1" applyAlignment="1">
      <alignment horizontal="center" vertical="center"/>
    </xf>
    <xf numFmtId="10" fontId="18" fillId="0" borderId="25" xfId="330" applyNumberFormat="1" applyFont="1" applyFill="1" applyBorder="1" applyAlignment="1" applyProtection="1">
      <alignment horizontal="center"/>
    </xf>
    <xf numFmtId="10" fontId="18" fillId="0" borderId="25" xfId="205" applyNumberFormat="1" applyFont="1" applyFill="1" applyBorder="1" applyAlignment="1">
      <alignment horizontal="center" vertical="center"/>
    </xf>
    <xf numFmtId="10" fontId="18" fillId="0" borderId="26" xfId="330" applyNumberFormat="1" applyFont="1" applyFill="1" applyBorder="1" applyAlignment="1" applyProtection="1">
      <alignment horizontal="center"/>
    </xf>
    <xf numFmtId="10" fontId="18" fillId="0" borderId="26" xfId="205" applyNumberFormat="1" applyFont="1" applyFill="1" applyBorder="1" applyAlignment="1">
      <alignment horizontal="center" vertical="center"/>
    </xf>
    <xf numFmtId="10" fontId="18" fillId="0" borderId="2" xfId="330" applyNumberFormat="1" applyFont="1" applyFill="1" applyBorder="1" applyAlignment="1" applyProtection="1">
      <alignment horizontal="center"/>
    </xf>
    <xf numFmtId="10" fontId="18" fillId="0" borderId="2" xfId="205" applyNumberFormat="1" applyFont="1" applyFill="1" applyBorder="1" applyAlignment="1">
      <alignment horizontal="center" vertical="center"/>
    </xf>
    <xf numFmtId="0" fontId="91" fillId="41" borderId="0" xfId="0" applyFont="1" applyFill="1" applyBorder="1" applyAlignment="1">
      <alignment horizontal="right" wrapText="1"/>
    </xf>
    <xf numFmtId="0" fontId="103" fillId="0" borderId="0" xfId="0" applyFont="1"/>
    <xf numFmtId="0" fontId="18" fillId="0" borderId="0" xfId="129" applyFont="1" applyFill="1" applyBorder="1" applyAlignment="1">
      <alignment wrapText="1"/>
    </xf>
    <xf numFmtId="0" fontId="18" fillId="0" borderId="0" xfId="129" applyFont="1" applyFill="1" applyBorder="1" applyAlignment="1">
      <alignment vertical="center"/>
    </xf>
    <xf numFmtId="3" fontId="42" fillId="0" borderId="0" xfId="98" applyNumberFormat="1" applyFont="1" applyFill="1" applyBorder="1" applyAlignment="1" applyProtection="1">
      <alignment horizontal="left" wrapText="1"/>
    </xf>
    <xf numFmtId="171" fontId="42" fillId="0" borderId="0" xfId="92" applyNumberFormat="1" applyFont="1" applyFill="1" applyBorder="1" applyAlignment="1" applyProtection="1">
      <alignment horizontal="right" wrapText="1"/>
    </xf>
    <xf numFmtId="171" fontId="42" fillId="46" borderId="0" xfId="92" applyNumberFormat="1" applyFont="1" applyFill="1" applyBorder="1" applyAlignment="1" applyProtection="1">
      <alignment horizontal="right" wrapText="1"/>
    </xf>
    <xf numFmtId="2" fontId="48" fillId="0" borderId="0" xfId="0" applyNumberFormat="1" applyFont="1" applyBorder="1" applyAlignment="1">
      <alignment horizontal="right"/>
    </xf>
    <xf numFmtId="2" fontId="48" fillId="0" borderId="0" xfId="0" applyNumberFormat="1" applyFont="1"/>
    <xf numFmtId="217" fontId="18" fillId="0" borderId="0" xfId="331" applyNumberFormat="1" applyFont="1" applyFill="1" applyBorder="1" applyAlignment="1" applyProtection="1">
      <alignment horizontal="right"/>
    </xf>
    <xf numFmtId="0" fontId="89" fillId="41" borderId="0" xfId="0" applyFont="1" applyFill="1" applyBorder="1" applyAlignment="1">
      <alignment horizontal="center"/>
    </xf>
    <xf numFmtId="0" fontId="0" fillId="0" borderId="0" xfId="0"/>
    <xf numFmtId="172" fontId="89" fillId="0" borderId="0" xfId="0" applyNumberFormat="1" applyFont="1" applyFill="1" applyBorder="1" applyAlignment="1">
      <alignment horizontal="center"/>
    </xf>
    <xf numFmtId="172" fontId="89" fillId="41" borderId="0" xfId="0" applyNumberFormat="1" applyFont="1" applyFill="1" applyBorder="1" applyAlignment="1">
      <alignment horizontal="center"/>
    </xf>
    <xf numFmtId="171" fontId="43" fillId="0" borderId="0" xfId="406" applyNumberFormat="1" applyFont="1" applyFill="1" applyBorder="1" applyAlignment="1" applyProtection="1">
      <alignment vertical="center" wrapText="1"/>
    </xf>
    <xf numFmtId="174" fontId="43" fillId="0" borderId="0" xfId="406" applyNumberFormat="1" applyFont="1" applyFill="1" applyBorder="1" applyAlignment="1" applyProtection="1">
      <alignment horizontal="right" vertical="center" wrapText="1"/>
    </xf>
    <xf numFmtId="174" fontId="43" fillId="0" borderId="0" xfId="406" applyNumberFormat="1" applyFont="1" applyFill="1" applyBorder="1" applyAlignment="1" applyProtection="1">
      <alignment vertical="center" wrapText="1"/>
    </xf>
    <xf numFmtId="171" fontId="36" fillId="0" borderId="0" xfId="406" applyNumberFormat="1" applyFont="1" applyFill="1" applyBorder="1" applyAlignment="1" applyProtection="1">
      <alignment vertical="center" wrapText="1"/>
    </xf>
    <xf numFmtId="174" fontId="36" fillId="0" borderId="0" xfId="406" applyNumberFormat="1" applyFont="1" applyFill="1" applyBorder="1" applyAlignment="1" applyProtection="1">
      <alignment vertical="center" wrapText="1"/>
    </xf>
    <xf numFmtId="9" fontId="42" fillId="40" borderId="0" xfId="407" applyFont="1" applyFill="1" applyBorder="1" applyAlignment="1" applyProtection="1"/>
    <xf numFmtId="174" fontId="42" fillId="40" borderId="0" xfId="407" applyNumberFormat="1" applyFont="1" applyFill="1" applyBorder="1" applyAlignment="1" applyProtection="1"/>
    <xf numFmtId="174" fontId="42" fillId="40" borderId="0" xfId="407" applyNumberFormat="1" applyFont="1" applyFill="1" applyBorder="1" applyAlignment="1" applyProtection="1">
      <alignment horizontal="center"/>
    </xf>
    <xf numFmtId="174" fontId="18" fillId="0" borderId="0" xfId="407" applyNumberFormat="1" applyFont="1" applyFill="1" applyBorder="1" applyAlignment="1" applyProtection="1"/>
    <xf numFmtId="167" fontId="0" fillId="0" borderId="0" xfId="92" applyFont="1"/>
    <xf numFmtId="216" fontId="43" fillId="0" borderId="0" xfId="406" applyNumberFormat="1" applyFont="1" applyFill="1" applyBorder="1" applyAlignment="1" applyProtection="1">
      <alignment vertical="center" wrapText="1"/>
    </xf>
    <xf numFmtId="199" fontId="0" fillId="0" borderId="0" xfId="92" applyNumberFormat="1" applyFont="1"/>
    <xf numFmtId="0" fontId="43" fillId="0" borderId="0" xfId="245" applyFont="1" applyFill="1" applyAlignment="1">
      <alignment vertical="top"/>
    </xf>
    <xf numFmtId="0" fontId="114" fillId="0" borderId="0" xfId="245" applyFont="1" applyFill="1" applyAlignment="1">
      <alignment vertical="top"/>
    </xf>
    <xf numFmtId="0" fontId="0" fillId="0" borderId="0" xfId="0"/>
    <xf numFmtId="0" fontId="36" fillId="40" borderId="0" xfId="302" applyFont="1" applyFill="1" applyBorder="1" applyAlignment="1">
      <alignment horizontal="left" wrapText="1"/>
    </xf>
    <xf numFmtId="9" fontId="43" fillId="0" borderId="0" xfId="406" applyNumberFormat="1" applyFont="1" applyFill="1" applyBorder="1" applyAlignment="1" applyProtection="1">
      <alignment vertical="center" wrapText="1"/>
    </xf>
    <xf numFmtId="171" fontId="0" fillId="0" borderId="0" xfId="0" applyNumberFormat="1" applyAlignment="1">
      <alignment vertical="center"/>
    </xf>
    <xf numFmtId="9" fontId="19" fillId="0" borderId="0" xfId="330" applyFill="1" applyBorder="1" applyAlignment="1" applyProtection="1">
      <alignment vertical="center" wrapText="1"/>
    </xf>
    <xf numFmtId="199" fontId="36" fillId="0" borderId="0" xfId="27" applyNumberFormat="1" applyFont="1" applyFill="1" applyBorder="1" applyAlignment="1" applyProtection="1">
      <alignment vertical="center" wrapText="1"/>
    </xf>
    <xf numFmtId="171" fontId="18" fillId="0" borderId="0" xfId="0" applyNumberFormat="1" applyFont="1"/>
    <xf numFmtId="199" fontId="43" fillId="0" borderId="0" xfId="406" applyNumberFormat="1" applyFont="1" applyFill="1" applyBorder="1" applyAlignment="1" applyProtection="1">
      <alignment vertical="center" wrapText="1"/>
    </xf>
    <xf numFmtId="199" fontId="18" fillId="0" borderId="0" xfId="0" applyNumberFormat="1" applyFont="1"/>
    <xf numFmtId="0" fontId="0" fillId="0" borderId="0" xfId="0"/>
    <xf numFmtId="0" fontId="66" fillId="0" borderId="0" xfId="129" applyAlignment="1">
      <alignment wrapText="1"/>
    </xf>
    <xf numFmtId="179" fontId="42" fillId="0" borderId="0" xfId="0" applyNumberFormat="1" applyFont="1" applyFill="1" applyBorder="1" applyAlignment="1">
      <alignment vertical="center"/>
    </xf>
    <xf numFmtId="178" fontId="42" fillId="0" borderId="0" xfId="0" applyNumberFormat="1" applyFont="1" applyFill="1" applyBorder="1" applyAlignment="1">
      <alignment horizontal="right" vertical="center"/>
    </xf>
    <xf numFmtId="178" fontId="42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0" fontId="42" fillId="0" borderId="0" xfId="475" applyNumberFormat="1" applyFont="1" applyFill="1" applyBorder="1" applyAlignment="1" applyProtection="1">
      <alignment horizontal="right" vertical="center"/>
    </xf>
    <xf numFmtId="10" fontId="42" fillId="0" borderId="0" xfId="475" applyNumberFormat="1" applyFont="1" applyFill="1" applyBorder="1" applyAlignment="1" applyProtection="1">
      <alignment horizontal="right" vertical="center" indent="3"/>
    </xf>
    <xf numFmtId="10" fontId="18" fillId="0" borderId="0" xfId="475" applyNumberFormat="1" applyFont="1" applyFill="1" applyBorder="1" applyAlignment="1" applyProtection="1">
      <alignment horizontal="right" vertical="center" indent="3"/>
    </xf>
    <xf numFmtId="3" fontId="42" fillId="0" borderId="0" xfId="0" applyNumberFormat="1" applyFont="1" applyFill="1" applyBorder="1" applyAlignment="1">
      <alignment vertical="center"/>
    </xf>
    <xf numFmtId="10" fontId="18" fillId="0" borderId="0" xfId="475" applyNumberFormat="1" applyFont="1" applyFill="1" applyBorder="1" applyAlignment="1" applyProtection="1">
      <alignment horizontal="right" vertical="center"/>
    </xf>
    <xf numFmtId="10" fontId="42" fillId="0" borderId="0" xfId="475" applyNumberFormat="1" applyFont="1" applyFill="1" applyBorder="1" applyAlignment="1" applyProtection="1">
      <alignment vertical="center"/>
    </xf>
    <xf numFmtId="179" fontId="42" fillId="0" borderId="0" xfId="461" applyNumberFormat="1" applyFont="1" applyFill="1" applyBorder="1" applyAlignment="1">
      <alignment horizontal="right" vertical="center"/>
    </xf>
    <xf numFmtId="179" fontId="42" fillId="0" borderId="0" xfId="461" applyNumberFormat="1" applyFont="1" applyFill="1" applyBorder="1" applyAlignment="1">
      <alignment vertical="center"/>
    </xf>
    <xf numFmtId="3" fontId="42" fillId="0" borderId="0" xfId="461" applyNumberFormat="1" applyFont="1" applyFill="1" applyBorder="1" applyAlignment="1">
      <alignment horizontal="right" vertical="center" indent="1"/>
    </xf>
    <xf numFmtId="41" fontId="6" fillId="0" borderId="0" xfId="129" applyNumberFormat="1" applyFont="1" applyAlignment="1">
      <alignment wrapText="1"/>
    </xf>
    <xf numFmtId="168" fontId="6" fillId="0" borderId="0" xfId="129" applyNumberFormat="1" applyFont="1" applyAlignment="1">
      <alignment wrapText="1"/>
    </xf>
    <xf numFmtId="167" fontId="88" fillId="0" borderId="0" xfId="92" applyFont="1" applyAlignment="1">
      <alignment wrapText="1"/>
    </xf>
    <xf numFmtId="168" fontId="88" fillId="0" borderId="0" xfId="0" applyNumberFormat="1" applyFont="1" applyAlignment="1">
      <alignment wrapText="1"/>
    </xf>
    <xf numFmtId="167" fontId="88" fillId="51" borderId="0" xfId="92" applyFont="1" applyFill="1" applyAlignment="1">
      <alignment wrapText="1"/>
    </xf>
    <xf numFmtId="0" fontId="88" fillId="0" borderId="0" xfId="0" applyNumberFormat="1" applyFont="1" applyAlignment="1">
      <alignment wrapText="1"/>
    </xf>
    <xf numFmtId="218" fontId="88" fillId="0" borderId="0" xfId="0" applyNumberFormat="1" applyFont="1" applyAlignment="1">
      <alignment wrapText="1"/>
    </xf>
    <xf numFmtId="167" fontId="115" fillId="51" borderId="0" xfId="92" applyFont="1" applyFill="1" applyAlignment="1">
      <alignment wrapText="1"/>
    </xf>
    <xf numFmtId="167" fontId="115" fillId="47" borderId="0" xfId="92" applyFont="1" applyFill="1" applyAlignment="1">
      <alignment wrapText="1"/>
    </xf>
    <xf numFmtId="10" fontId="83" fillId="50" borderId="0" xfId="129" applyNumberFormat="1" applyFont="1" applyFill="1" applyAlignment="1">
      <alignment wrapText="1"/>
    </xf>
    <xf numFmtId="10" fontId="37" fillId="0" borderId="0" xfId="330" applyNumberFormat="1" applyFont="1" applyAlignment="1">
      <alignment wrapText="1"/>
    </xf>
    <xf numFmtId="10" fontId="42" fillId="0" borderId="0" xfId="331" applyNumberFormat="1" applyFont="1" applyFill="1" applyBorder="1" applyAlignment="1" applyProtection="1">
      <alignment horizontal="right" vertical="center"/>
    </xf>
    <xf numFmtId="41" fontId="6" fillId="0" borderId="0" xfId="365" applyFont="1" applyAlignment="1">
      <alignment wrapText="1"/>
    </xf>
    <xf numFmtId="41" fontId="6" fillId="0" borderId="0" xfId="96" applyFont="1" applyAlignment="1">
      <alignment wrapText="1"/>
    </xf>
    <xf numFmtId="41" fontId="6" fillId="0" borderId="0" xfId="494" applyFont="1" applyAlignment="1">
      <alignment wrapText="1"/>
    </xf>
    <xf numFmtId="167" fontId="19" fillId="0" borderId="0" xfId="92" applyFill="1" applyBorder="1"/>
    <xf numFmtId="2" fontId="6" fillId="0" borderId="0" xfId="491" applyNumberFormat="1" applyFont="1" applyFill="1" applyBorder="1" applyAlignment="1" applyProtection="1"/>
    <xf numFmtId="2" fontId="6" fillId="0" borderId="0" xfId="491" applyNumberFormat="1" applyFont="1" applyFill="1" applyBorder="1" applyAlignment="1" applyProtection="1"/>
    <xf numFmtId="167" fontId="19" fillId="0" borderId="0" xfId="92" applyFill="1" applyBorder="1" applyAlignment="1" applyProtection="1"/>
    <xf numFmtId="2" fontId="6" fillId="0" borderId="0" xfId="491" applyNumberFormat="1" applyFont="1" applyFill="1" applyBorder="1" applyAlignment="1" applyProtection="1"/>
    <xf numFmtId="2" fontId="6" fillId="0" borderId="0" xfId="501" applyNumberFormat="1" applyFont="1" applyFill="1" applyBorder="1"/>
    <xf numFmtId="4" fontId="44" fillId="0" borderId="4" xfId="301" applyNumberFormat="1" applyFont="1" applyFill="1" applyBorder="1" applyAlignment="1">
      <alignment horizontal="right" wrapText="1"/>
    </xf>
    <xf numFmtId="0" fontId="44" fillId="0" borderId="4" xfId="301" applyFont="1" applyFill="1" applyBorder="1" applyAlignment="1">
      <alignment horizontal="right" wrapText="1"/>
    </xf>
    <xf numFmtId="0" fontId="18" fillId="0" borderId="0" xfId="205" applyFont="1" applyFill="1" applyBorder="1" applyAlignment="1">
      <alignment horizontal="left" vertical="center" wrapText="1"/>
    </xf>
    <xf numFmtId="2" fontId="18" fillId="0" borderId="0" xfId="93" applyNumberFormat="1" applyFont="1" applyFill="1" applyBorder="1" applyAlignment="1" applyProtection="1">
      <alignment horizontal="center" vertical="center"/>
    </xf>
    <xf numFmtId="0" fontId="43" fillId="0" borderId="0" xfId="205" applyFont="1" applyFill="1" applyAlignment="1">
      <alignment horizontal="center" vertical="center" wrapText="1"/>
    </xf>
    <xf numFmtId="0" fontId="18" fillId="0" borderId="0" xfId="205" applyFont="1" applyFill="1" applyBorder="1"/>
    <xf numFmtId="0" fontId="18" fillId="0" borderId="26" xfId="205" applyFont="1" applyFill="1" applyBorder="1"/>
    <xf numFmtId="197" fontId="47" fillId="0" borderId="0" xfId="27" applyNumberFormat="1" applyFont="1" applyFill="1" applyBorder="1" applyAlignment="1" applyProtection="1">
      <alignment horizontal="center"/>
    </xf>
    <xf numFmtId="10" fontId="18" fillId="0" borderId="25" xfId="330" applyNumberFormat="1" applyFont="1" applyFill="1" applyBorder="1" applyAlignment="1" applyProtection="1">
      <alignment horizontal="center" vertical="center"/>
    </xf>
    <xf numFmtId="181" fontId="90" fillId="41" borderId="0" xfId="205" applyNumberFormat="1" applyFont="1" applyFill="1" applyBorder="1" applyAlignment="1">
      <alignment horizontal="right" vertical="center"/>
    </xf>
    <xf numFmtId="197" fontId="48" fillId="0" borderId="0" xfId="27" applyNumberFormat="1" applyFont="1" applyFill="1" applyBorder="1" applyAlignment="1" applyProtection="1">
      <alignment horizontal="center"/>
    </xf>
    <xf numFmtId="10" fontId="42" fillId="0" borderId="0" xfId="330" applyNumberFormat="1" applyFont="1" applyFill="1" applyBorder="1" applyAlignment="1" applyProtection="1">
      <alignment horizontal="right" vertical="center" wrapText="1"/>
    </xf>
    <xf numFmtId="10" fontId="18" fillId="0" borderId="0" xfId="330" applyNumberFormat="1" applyFont="1" applyFill="1" applyBorder="1" applyAlignment="1" applyProtection="1">
      <alignment horizontal="right" vertical="center" wrapText="1"/>
    </xf>
    <xf numFmtId="174" fontId="43" fillId="0" borderId="0" xfId="124" applyNumberFormat="1" applyFont="1" applyFill="1" applyBorder="1" applyAlignment="1" applyProtection="1">
      <alignment horizontal="right" vertical="center" wrapText="1"/>
    </xf>
    <xf numFmtId="197" fontId="47" fillId="0" borderId="0" xfId="27" applyNumberFormat="1" applyFont="1" applyFill="1" applyBorder="1" applyAlignment="1" applyProtection="1"/>
    <xf numFmtId="166" fontId="47" fillId="0" borderId="0" xfId="27" applyNumberFormat="1" applyFont="1" applyFill="1" applyBorder="1" applyAlignment="1" applyProtection="1"/>
    <xf numFmtId="3" fontId="96" fillId="0" borderId="0" xfId="0" applyNumberFormat="1" applyFont="1" applyFill="1" applyBorder="1" applyAlignment="1">
      <alignment horizontal="right" indent="1"/>
    </xf>
    <xf numFmtId="171" fontId="47" fillId="47" borderId="0" xfId="92" applyNumberFormat="1" applyFont="1" applyFill="1" applyBorder="1" applyAlignment="1" applyProtection="1">
      <alignment horizontal="right" vertical="center"/>
    </xf>
    <xf numFmtId="3" fontId="105" fillId="0" borderId="0" xfId="494" applyNumberFormat="1" applyFont="1" applyFill="1" applyBorder="1" applyAlignment="1" applyProtection="1">
      <alignment horizontal="right" indent="1"/>
    </xf>
    <xf numFmtId="4" fontId="92" fillId="53" borderId="0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4" fillId="48" borderId="3" xfId="300" applyFont="1" applyFill="1" applyBorder="1" applyAlignment="1">
      <alignment horizontal="left" vertical="center" wrapText="1"/>
    </xf>
    <xf numFmtId="0" fontId="0" fillId="0" borderId="0" xfId="0"/>
    <xf numFmtId="2" fontId="48" fillId="0" borderId="0" xfId="0" applyNumberFormat="1" applyFont="1" applyFill="1" applyBorder="1" applyAlignment="1">
      <alignment horizontal="right"/>
    </xf>
    <xf numFmtId="2" fontId="48" fillId="0" borderId="0" xfId="0" applyNumberFormat="1" applyFont="1" applyFill="1" applyAlignment="1">
      <alignment horizontal="right"/>
    </xf>
    <xf numFmtId="0" fontId="5" fillId="0" borderId="0" xfId="552"/>
    <xf numFmtId="0" fontId="31" fillId="44" borderId="1" xfId="552" applyFont="1" applyFill="1" applyBorder="1" applyAlignment="1">
      <alignment horizontal="center" vertical="center"/>
    </xf>
    <xf numFmtId="0" fontId="31" fillId="44" borderId="1" xfId="552" applyFont="1" applyFill="1" applyBorder="1" applyAlignment="1">
      <alignment horizontal="center" vertical="center" wrapText="1"/>
    </xf>
    <xf numFmtId="0" fontId="31" fillId="44" borderId="53" xfId="552" applyFont="1" applyFill="1" applyBorder="1" applyAlignment="1">
      <alignment horizontal="center" vertical="center"/>
    </xf>
    <xf numFmtId="0" fontId="31" fillId="44" borderId="56" xfId="552" applyFont="1" applyFill="1" applyBorder="1" applyAlignment="1">
      <alignment horizontal="center" vertical="center"/>
    </xf>
    <xf numFmtId="0" fontId="31" fillId="44" borderId="57" xfId="552" applyFont="1" applyFill="1" applyBorder="1" applyAlignment="1">
      <alignment horizontal="center" vertical="center" wrapText="1"/>
    </xf>
    <xf numFmtId="0" fontId="31" fillId="44" borderId="57" xfId="552" applyFont="1" applyFill="1" applyBorder="1" applyAlignment="1">
      <alignment horizontal="center" vertical="center"/>
    </xf>
    <xf numFmtId="0" fontId="5" fillId="0" borderId="0" xfId="552" applyAlignment="1">
      <alignment horizontal="center" vertical="center"/>
    </xf>
    <xf numFmtId="0" fontId="34" fillId="0" borderId="0" xfId="552" applyFont="1" applyFill="1" applyBorder="1"/>
    <xf numFmtId="3" fontId="34" fillId="0" borderId="0" xfId="552" applyNumberFormat="1" applyFont="1" applyFill="1" applyBorder="1" applyAlignment="1">
      <alignment horizontal="right"/>
    </xf>
    <xf numFmtId="0" fontId="5" fillId="0" borderId="0" xfId="552" applyFont="1"/>
    <xf numFmtId="0" fontId="110" fillId="44" borderId="0" xfId="552" applyFont="1" applyFill="1" applyBorder="1"/>
    <xf numFmtId="3" fontId="110" fillId="44" borderId="0" xfId="552" applyNumberFormat="1" applyFont="1" applyFill="1" applyBorder="1" applyAlignment="1">
      <alignment horizontal="right"/>
    </xf>
    <xf numFmtId="0" fontId="34" fillId="0" borderId="0" xfId="552" applyFont="1" applyBorder="1"/>
    <xf numFmtId="0" fontId="34" fillId="39" borderId="0" xfId="552" applyFont="1" applyFill="1" applyBorder="1"/>
    <xf numFmtId="3" fontId="34" fillId="0" borderId="0" xfId="206" applyNumberFormat="1" applyFont="1" applyFill="1" applyBorder="1" applyAlignment="1">
      <alignment horizontal="right" vertical="center"/>
    </xf>
    <xf numFmtId="3" fontId="34" fillId="0" borderId="58" xfId="206" applyNumberFormat="1" applyFont="1" applyFill="1" applyBorder="1" applyAlignment="1">
      <alignment horizontal="right" vertical="center"/>
    </xf>
    <xf numFmtId="3" fontId="34" fillId="0" borderId="59" xfId="206" applyNumberFormat="1" applyFont="1" applyFill="1" applyBorder="1" applyAlignment="1">
      <alignment horizontal="right" vertical="center"/>
    </xf>
    <xf numFmtId="3" fontId="34" fillId="0" borderId="51" xfId="206" applyNumberFormat="1" applyFont="1" applyFill="1" applyBorder="1" applyAlignment="1">
      <alignment horizontal="right" vertical="center"/>
    </xf>
    <xf numFmtId="3" fontId="34" fillId="0" borderId="56" xfId="206" applyNumberFormat="1" applyFont="1" applyFill="1" applyBorder="1" applyAlignment="1">
      <alignment horizontal="right" vertical="center"/>
    </xf>
    <xf numFmtId="3" fontId="34" fillId="0" borderId="57" xfId="206" applyNumberFormat="1" applyFont="1" applyFill="1" applyBorder="1" applyAlignment="1">
      <alignment horizontal="right" vertical="center"/>
    </xf>
    <xf numFmtId="0" fontId="34" fillId="0" borderId="52" xfId="552" applyFont="1" applyFill="1" applyBorder="1"/>
    <xf numFmtId="0" fontId="34" fillId="0" borderId="63" xfId="552" applyFont="1" applyFill="1" applyBorder="1"/>
    <xf numFmtId="0" fontId="34" fillId="0" borderId="55" xfId="552" applyFont="1" applyFill="1" applyBorder="1"/>
    <xf numFmtId="0" fontId="111" fillId="40" borderId="0" xfId="552" applyFont="1" applyFill="1" applyAlignment="1">
      <alignment horizontal="left"/>
    </xf>
    <xf numFmtId="0" fontId="111" fillId="40" borderId="0" xfId="552" applyFont="1" applyFill="1"/>
    <xf numFmtId="0" fontId="111" fillId="0" borderId="0" xfId="552" applyFont="1"/>
    <xf numFmtId="0" fontId="110" fillId="43" borderId="66" xfId="552" applyFont="1" applyFill="1" applyBorder="1" applyAlignment="1">
      <alignment horizontal="center"/>
    </xf>
    <xf numFmtId="0" fontId="110" fillId="43" borderId="64" xfId="552" applyFont="1" applyFill="1" applyBorder="1" applyAlignment="1">
      <alignment horizontal="center"/>
    </xf>
    <xf numFmtId="0" fontId="110" fillId="43" borderId="72" xfId="552" applyFont="1" applyFill="1" applyBorder="1" applyAlignment="1">
      <alignment horizontal="center"/>
    </xf>
    <xf numFmtId="0" fontId="110" fillId="43" borderId="71" xfId="552" applyFont="1" applyFill="1" applyBorder="1" applyAlignment="1">
      <alignment horizontal="center"/>
    </xf>
    <xf numFmtId="0" fontId="110" fillId="43" borderId="31" xfId="552" applyFont="1" applyFill="1" applyBorder="1" applyAlignment="1">
      <alignment horizontal="center"/>
    </xf>
    <xf numFmtId="0" fontId="118" fillId="0" borderId="7" xfId="552" applyFont="1" applyFill="1" applyBorder="1" applyAlignment="1">
      <alignment vertical="center"/>
    </xf>
    <xf numFmtId="0" fontId="111" fillId="0" borderId="7" xfId="552" applyFont="1" applyFill="1" applyBorder="1" applyAlignment="1">
      <alignment vertical="center"/>
    </xf>
    <xf numFmtId="0" fontId="111" fillId="0" borderId="7" xfId="552" applyFont="1" applyFill="1" applyBorder="1" applyAlignment="1">
      <alignment horizontal="center" vertical="center" wrapText="1"/>
    </xf>
    <xf numFmtId="15" fontId="111" fillId="0" borderId="10" xfId="552" applyNumberFormat="1" applyFont="1" applyFill="1" applyBorder="1" applyAlignment="1">
      <alignment horizontal="center" vertical="center"/>
    </xf>
    <xf numFmtId="0" fontId="110" fillId="43" borderId="75" xfId="552" applyFont="1" applyFill="1" applyBorder="1" applyAlignment="1">
      <alignment horizontal="center" vertical="center" wrapText="1"/>
    </xf>
    <xf numFmtId="0" fontId="110" fillId="43" borderId="74" xfId="552" applyFont="1" applyFill="1" applyBorder="1" applyAlignment="1">
      <alignment horizontal="center" vertical="center" wrapText="1"/>
    </xf>
    <xf numFmtId="0" fontId="110" fillId="44" borderId="9" xfId="552" applyFont="1" applyFill="1" applyBorder="1" applyAlignment="1">
      <alignment horizontal="center" vertical="center"/>
    </xf>
    <xf numFmtId="0" fontId="110" fillId="44" borderId="0" xfId="552" applyFont="1" applyFill="1" applyBorder="1" applyAlignment="1"/>
    <xf numFmtId="0" fontId="110" fillId="44" borderId="0" xfId="552" applyFont="1" applyFill="1" applyBorder="1" applyAlignment="1">
      <alignment horizontal="center"/>
    </xf>
    <xf numFmtId="0" fontId="110" fillId="44" borderId="0" xfId="552" applyFont="1" applyFill="1" applyBorder="1" applyAlignment="1">
      <alignment horizontal="center" vertical="center"/>
    </xf>
    <xf numFmtId="0" fontId="110" fillId="44" borderId="30" xfId="552" applyFont="1" applyFill="1" applyBorder="1" applyAlignment="1">
      <alignment horizontal="center" vertical="center" wrapText="1"/>
    </xf>
    <xf numFmtId="0" fontId="110" fillId="44" borderId="31" xfId="552" applyFont="1" applyFill="1" applyBorder="1" applyAlignment="1">
      <alignment horizontal="center" vertical="center" wrapText="1"/>
    </xf>
    <xf numFmtId="0" fontId="110" fillId="44" borderId="79" xfId="552" applyFont="1" applyFill="1" applyBorder="1" applyAlignment="1">
      <alignment horizontal="center" vertical="center" wrapText="1"/>
    </xf>
    <xf numFmtId="0" fontId="111" fillId="0" borderId="7" xfId="552" applyFont="1" applyFill="1" applyBorder="1" applyAlignment="1">
      <alignment horizontal="left" vertical="center"/>
    </xf>
    <xf numFmtId="0" fontId="110" fillId="44" borderId="0" xfId="552" applyFont="1" applyFill="1" applyBorder="1" applyAlignment="1">
      <alignment horizontal="center" vertical="center" wrapText="1"/>
    </xf>
    <xf numFmtId="0" fontId="110" fillId="44" borderId="28" xfId="552" applyFont="1" applyFill="1" applyBorder="1" applyAlignment="1">
      <alignment horizontal="center" vertical="center" wrapText="1"/>
    </xf>
    <xf numFmtId="0" fontId="110" fillId="44" borderId="9" xfId="552" applyFont="1" applyFill="1" applyBorder="1" applyAlignment="1">
      <alignment horizontal="center" vertical="center" wrapText="1"/>
    </xf>
    <xf numFmtId="0" fontId="110" fillId="44" borderId="31" xfId="552" applyFont="1" applyFill="1" applyBorder="1" applyAlignment="1">
      <alignment horizontal="center"/>
    </xf>
    <xf numFmtId="0" fontId="110" fillId="44" borderId="79" xfId="552" applyFont="1" applyFill="1" applyBorder="1" applyAlignment="1">
      <alignment horizontal="center"/>
    </xf>
    <xf numFmtId="0" fontId="110" fillId="44" borderId="8" xfId="552" applyFont="1" applyFill="1" applyBorder="1" applyAlignment="1"/>
    <xf numFmtId="0" fontId="110" fillId="44" borderId="8" xfId="552" applyFont="1" applyFill="1" applyBorder="1" applyAlignment="1">
      <alignment horizontal="center"/>
    </xf>
    <xf numFmtId="0" fontId="111" fillId="0" borderId="7" xfId="552" applyFont="1" applyFill="1" applyBorder="1" applyAlignment="1">
      <alignment vertical="center" wrapText="1"/>
    </xf>
    <xf numFmtId="0" fontId="111" fillId="0" borderId="7" xfId="552" applyFont="1" applyFill="1" applyBorder="1" applyAlignment="1">
      <alignment horizontal="center" vertical="center"/>
    </xf>
    <xf numFmtId="0" fontId="110" fillId="44" borderId="0" xfId="552" applyFont="1" applyFill="1" applyBorder="1" applyAlignment="1">
      <alignment horizontal="left" vertical="center" wrapText="1"/>
    </xf>
    <xf numFmtId="0" fontId="119" fillId="44" borderId="0" xfId="552" applyFont="1" applyFill="1" applyBorder="1" applyAlignment="1">
      <alignment horizontal="center" vertical="center"/>
    </xf>
    <xf numFmtId="0" fontId="110" fillId="44" borderId="9" xfId="552" applyFont="1" applyFill="1" applyBorder="1" applyAlignment="1">
      <alignment horizontal="center"/>
    </xf>
    <xf numFmtId="0" fontId="34" fillId="0" borderId="7" xfId="552" applyFont="1" applyFill="1" applyBorder="1" applyAlignment="1">
      <alignment horizontal="left" vertical="center" wrapText="1"/>
    </xf>
    <xf numFmtId="0" fontId="120" fillId="0" borderId="7" xfId="552" applyFont="1" applyFill="1" applyBorder="1" applyAlignment="1">
      <alignment horizontal="center" vertical="center"/>
    </xf>
    <xf numFmtId="0" fontId="34" fillId="0" borderId="7" xfId="552" applyFont="1" applyFill="1" applyBorder="1" applyAlignment="1">
      <alignment horizontal="center" vertical="center"/>
    </xf>
    <xf numFmtId="15" fontId="34" fillId="0" borderId="7" xfId="552" applyNumberFormat="1" applyFont="1" applyFill="1" applyBorder="1" applyAlignment="1">
      <alignment horizontal="center" vertical="center"/>
    </xf>
    <xf numFmtId="0" fontId="34" fillId="44" borderId="0" xfId="552" applyFont="1" applyFill="1" applyBorder="1" applyAlignment="1">
      <alignment horizontal="center"/>
    </xf>
    <xf numFmtId="0" fontId="34" fillId="44" borderId="9" xfId="552" applyFont="1" applyFill="1" applyBorder="1" applyAlignment="1">
      <alignment horizontal="center"/>
    </xf>
    <xf numFmtId="0" fontId="110" fillId="40" borderId="0" xfId="552" applyFont="1" applyFill="1" applyAlignment="1">
      <alignment horizontal="left"/>
    </xf>
    <xf numFmtId="0" fontId="110" fillId="40" borderId="0" xfId="552" applyFont="1" applyFill="1"/>
    <xf numFmtId="0" fontId="110" fillId="0" borderId="16" xfId="552" applyFont="1" applyFill="1" applyBorder="1" applyAlignment="1">
      <alignment vertical="center"/>
    </xf>
    <xf numFmtId="0" fontId="110" fillId="0" borderId="13" xfId="552" applyFont="1" applyFill="1" applyBorder="1" applyAlignment="1">
      <alignment vertical="center"/>
    </xf>
    <xf numFmtId="0" fontId="110" fillId="0" borderId="17" xfId="552" applyFont="1" applyFill="1" applyBorder="1" applyAlignment="1">
      <alignment vertical="center"/>
    </xf>
    <xf numFmtId="0" fontId="110" fillId="44" borderId="9" xfId="552" applyFont="1" applyFill="1" applyBorder="1" applyAlignment="1"/>
    <xf numFmtId="0" fontId="110" fillId="0" borderId="7" xfId="552" applyFont="1" applyFill="1" applyBorder="1" applyAlignment="1">
      <alignment vertical="center"/>
    </xf>
    <xf numFmtId="0" fontId="34" fillId="0" borderId="7" xfId="552" applyFont="1" applyFill="1" applyBorder="1" applyAlignment="1">
      <alignment vertical="center"/>
    </xf>
    <xf numFmtId="0" fontId="110" fillId="40" borderId="0" xfId="552" applyFont="1" applyFill="1" applyBorder="1" applyProtection="1">
      <protection locked="0"/>
    </xf>
    <xf numFmtId="0" fontId="110" fillId="40" borderId="0" xfId="552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169" fontId="31" fillId="0" borderId="0" xfId="98" applyFont="1" applyFill="1" applyBorder="1" applyAlignment="1" applyProtection="1"/>
    <xf numFmtId="169" fontId="32" fillId="0" borderId="0" xfId="98" applyFont="1" applyFill="1" applyBorder="1" applyAlignment="1" applyProtection="1">
      <alignment horizontal="right"/>
    </xf>
    <xf numFmtId="169" fontId="121" fillId="0" borderId="0" xfId="98" applyFont="1" applyFill="1" applyBorder="1" applyAlignment="1" applyProtection="1">
      <alignment horizontal="right"/>
    </xf>
    <xf numFmtId="0" fontId="29" fillId="0" borderId="0" xfId="0" applyFont="1" applyAlignment="1">
      <alignment horizontal="right"/>
    </xf>
    <xf numFmtId="171" fontId="30" fillId="43" borderId="0" xfId="100" applyNumberFormat="1" applyFont="1" applyFill="1" applyBorder="1" applyAlignment="1" applyProtection="1">
      <alignment vertical="center"/>
    </xf>
    <xf numFmtId="171" fontId="30" fillId="43" borderId="0" xfId="100" applyNumberFormat="1" applyFont="1" applyFill="1" applyBorder="1" applyAlignment="1" applyProtection="1">
      <alignment horizontal="right"/>
    </xf>
    <xf numFmtId="171" fontId="121" fillId="0" borderId="0" xfId="100" applyNumberFormat="1" applyFont="1" applyFill="1" applyBorder="1" applyAlignment="1" applyProtection="1">
      <alignment vertical="center" wrapText="1"/>
    </xf>
    <xf numFmtId="171" fontId="121" fillId="0" borderId="0" xfId="100" applyNumberFormat="1" applyFont="1" applyFill="1" applyBorder="1" applyAlignment="1" applyProtection="1">
      <alignment horizontal="right" vertical="center" wrapText="1"/>
    </xf>
    <xf numFmtId="171" fontId="121" fillId="40" borderId="0" xfId="100" applyNumberFormat="1" applyFont="1" applyFill="1" applyBorder="1" applyAlignment="1" applyProtection="1"/>
    <xf numFmtId="171" fontId="121" fillId="40" borderId="0" xfId="100" applyNumberFormat="1" applyFont="1" applyFill="1" applyBorder="1" applyAlignment="1" applyProtection="1">
      <alignment horizontal="right"/>
    </xf>
    <xf numFmtId="171" fontId="121" fillId="0" borderId="0" xfId="100" applyNumberFormat="1" applyFont="1" applyFill="1" applyBorder="1" applyAlignment="1" applyProtection="1"/>
    <xf numFmtId="171" fontId="29" fillId="0" borderId="0" xfId="100" applyNumberFormat="1" applyFont="1" applyFill="1" applyBorder="1" applyAlignment="1" applyProtection="1">
      <alignment horizontal="right"/>
    </xf>
    <xf numFmtId="171" fontId="29" fillId="0" borderId="0" xfId="0" applyNumberFormat="1" applyFont="1" applyAlignment="1">
      <alignment horizontal="right"/>
    </xf>
    <xf numFmtId="171" fontId="31" fillId="0" borderId="0" xfId="100" applyNumberFormat="1" applyFont="1" applyFill="1" applyBorder="1" applyAlignment="1" applyProtection="1">
      <alignment vertical="center" wrapText="1"/>
    </xf>
    <xf numFmtId="171" fontId="31" fillId="0" borderId="0" xfId="92" applyNumberFormat="1" applyFont="1" applyFill="1" applyBorder="1" applyAlignment="1" applyProtection="1">
      <alignment horizontal="right" vertical="center" wrapText="1"/>
    </xf>
    <xf numFmtId="171" fontId="31" fillId="0" borderId="0" xfId="100" applyNumberFormat="1" applyFont="1" applyFill="1" applyBorder="1" applyAlignment="1" applyProtection="1">
      <alignment horizontal="left" vertical="center" wrapText="1"/>
    </xf>
    <xf numFmtId="171" fontId="29" fillId="0" borderId="0" xfId="100" applyNumberFormat="1" applyFont="1" applyFill="1" applyBorder="1" applyAlignment="1" applyProtection="1">
      <alignment horizontal="left" vertical="center" wrapText="1"/>
    </xf>
    <xf numFmtId="171" fontId="29" fillId="0" borderId="0" xfId="100" applyNumberFormat="1" applyFont="1" applyFill="1" applyBorder="1" applyAlignment="1" applyProtection="1">
      <alignment vertical="center" wrapText="1"/>
    </xf>
    <xf numFmtId="171" fontId="29" fillId="0" borderId="0" xfId="100" applyNumberFormat="1" applyFont="1" applyFill="1" applyBorder="1" applyAlignment="1" applyProtection="1">
      <alignment horizontal="right" vertical="center" wrapText="1"/>
    </xf>
    <xf numFmtId="171" fontId="123" fillId="43" borderId="0" xfId="100" applyNumberFormat="1" applyFont="1" applyFill="1" applyBorder="1" applyAlignment="1" applyProtection="1">
      <alignment horizontal="right"/>
    </xf>
    <xf numFmtId="171" fontId="43" fillId="0" borderId="0" xfId="577" applyNumberFormat="1" applyFont="1" applyFill="1" applyBorder="1" applyAlignment="1" applyProtection="1">
      <alignment vertical="center" wrapText="1"/>
    </xf>
    <xf numFmtId="171" fontId="18" fillId="0" borderId="0" xfId="100" applyNumberFormat="1" applyFont="1" applyFill="1" applyBorder="1" applyAlignment="1" applyProtection="1">
      <alignment vertical="center" wrapText="1"/>
    </xf>
    <xf numFmtId="171" fontId="18" fillId="0" borderId="0" xfId="100" applyNumberFormat="1" applyFont="1" applyFill="1" applyBorder="1" applyAlignment="1" applyProtection="1">
      <alignment vertical="center" wrapText="1"/>
    </xf>
    <xf numFmtId="171" fontId="18" fillId="0" borderId="0" xfId="100" applyNumberFormat="1" applyFont="1" applyFill="1" applyBorder="1" applyAlignment="1" applyProtection="1">
      <alignment vertical="center" wrapText="1"/>
    </xf>
    <xf numFmtId="171" fontId="18" fillId="0" borderId="0" xfId="100" applyNumberFormat="1" applyFont="1" applyFill="1" applyBorder="1" applyAlignment="1" applyProtection="1">
      <alignment vertical="center" wrapText="1"/>
    </xf>
    <xf numFmtId="171" fontId="18" fillId="0" borderId="0" xfId="100" applyNumberFormat="1" applyFont="1" applyFill="1" applyBorder="1" applyAlignment="1" applyProtection="1">
      <alignment vertical="center" wrapText="1"/>
    </xf>
    <xf numFmtId="169" fontId="18" fillId="0" borderId="0" xfId="98" applyFont="1" applyFill="1" applyBorder="1" applyAlignment="1" applyProtection="1"/>
    <xf numFmtId="3" fontId="43" fillId="40" borderId="0" xfId="98" applyNumberFormat="1" applyFont="1" applyFill="1" applyBorder="1" applyAlignment="1" applyProtection="1">
      <alignment wrapText="1"/>
    </xf>
    <xf numFmtId="169" fontId="18" fillId="0" borderId="0" xfId="98" applyFont="1" applyFill="1" applyBorder="1" applyAlignment="1" applyProtection="1"/>
    <xf numFmtId="171" fontId="43" fillId="0" borderId="0" xfId="574" applyNumberFormat="1" applyFont="1" applyFill="1" applyBorder="1" applyAlignment="1" applyProtection="1">
      <alignment vertical="center" wrapText="1"/>
    </xf>
    <xf numFmtId="171" fontId="43" fillId="0" borderId="0" xfId="606" applyNumberFormat="1" applyFont="1" applyFill="1" applyBorder="1" applyAlignment="1" applyProtection="1">
      <alignment vertical="center" wrapText="1"/>
    </xf>
    <xf numFmtId="171" fontId="43" fillId="0" borderId="0" xfId="573" applyNumberFormat="1" applyFont="1" applyFill="1" applyBorder="1" applyAlignment="1" applyProtection="1">
      <alignment vertical="center" wrapText="1"/>
    </xf>
    <xf numFmtId="171" fontId="43" fillId="0" borderId="0" xfId="607" applyNumberFormat="1" applyFont="1" applyFill="1" applyBorder="1" applyAlignment="1" applyProtection="1">
      <alignment vertical="center" wrapText="1"/>
    </xf>
    <xf numFmtId="171" fontId="43" fillId="0" borderId="0" xfId="572" applyNumberFormat="1" applyFont="1" applyFill="1" applyBorder="1" applyAlignment="1" applyProtection="1">
      <alignment vertical="center" wrapText="1"/>
    </xf>
    <xf numFmtId="171" fontId="43" fillId="0" borderId="0" xfId="608" applyNumberFormat="1" applyFont="1" applyFill="1" applyBorder="1" applyAlignment="1" applyProtection="1">
      <alignment vertical="center" wrapText="1"/>
    </xf>
    <xf numFmtId="171" fontId="43" fillId="0" borderId="0" xfId="570" applyNumberFormat="1" applyFont="1" applyFill="1" applyBorder="1" applyAlignment="1" applyProtection="1">
      <alignment vertical="center" wrapText="1"/>
    </xf>
    <xf numFmtId="0" fontId="98" fillId="44" borderId="0" xfId="673" applyFont="1" applyFill="1" applyAlignment="1">
      <alignment horizontal="center" wrapText="1"/>
    </xf>
    <xf numFmtId="0" fontId="124" fillId="41" borderId="12" xfId="0" applyFont="1" applyFill="1" applyBorder="1" applyAlignment="1">
      <alignment horizontal="center" vertical="center"/>
    </xf>
    <xf numFmtId="171" fontId="31" fillId="46" borderId="0" xfId="100" applyNumberFormat="1" applyFont="1" applyFill="1" applyBorder="1" applyAlignment="1" applyProtection="1">
      <alignment vertical="center" wrapText="1"/>
    </xf>
    <xf numFmtId="171" fontId="30" fillId="46" borderId="0" xfId="27" applyNumberFormat="1" applyFont="1" applyFill="1" applyBorder="1" applyAlignment="1" applyProtection="1">
      <alignment vertical="center" wrapText="1"/>
    </xf>
    <xf numFmtId="171" fontId="30" fillId="0" borderId="0" xfId="27" applyNumberFormat="1" applyFont="1" applyFill="1" applyBorder="1" applyAlignment="1" applyProtection="1">
      <alignment vertical="center" wrapText="1"/>
    </xf>
    <xf numFmtId="171" fontId="63" fillId="0" borderId="0" xfId="577" applyNumberFormat="1" applyFont="1" applyFill="1" applyBorder="1" applyAlignment="1" applyProtection="1">
      <alignment vertical="center" wrapText="1"/>
    </xf>
    <xf numFmtId="171" fontId="63" fillId="0" borderId="0" xfId="603" applyNumberFormat="1" applyFont="1" applyFill="1" applyBorder="1" applyAlignment="1" applyProtection="1">
      <alignment vertical="center" wrapText="1"/>
    </xf>
    <xf numFmtId="171" fontId="63" fillId="0" borderId="0" xfId="92" applyNumberFormat="1" applyFont="1" applyFill="1" applyBorder="1" applyAlignment="1" applyProtection="1">
      <alignment vertical="center" wrapText="1"/>
    </xf>
    <xf numFmtId="171" fontId="63" fillId="0" borderId="0" xfId="27" applyNumberFormat="1" applyFont="1" applyFill="1" applyBorder="1" applyAlignment="1" applyProtection="1">
      <alignment vertical="center" wrapText="1"/>
    </xf>
    <xf numFmtId="0" fontId="124" fillId="41" borderId="11" xfId="0" applyFont="1" applyFill="1" applyBorder="1" applyAlignment="1">
      <alignment horizontal="center" vertical="center"/>
    </xf>
    <xf numFmtId="0" fontId="124" fillId="41" borderId="33" xfId="0" applyFont="1" applyFill="1" applyBorder="1" applyAlignment="1">
      <alignment horizontal="center" vertical="center"/>
    </xf>
    <xf numFmtId="0" fontId="124" fillId="41" borderId="5" xfId="0" applyFont="1" applyFill="1" applyBorder="1" applyAlignment="1">
      <alignment horizontal="center" vertical="center"/>
    </xf>
    <xf numFmtId="0" fontId="124" fillId="41" borderId="14" xfId="0" applyFont="1" applyFill="1" applyBorder="1" applyAlignment="1">
      <alignment vertical="center"/>
    </xf>
    <xf numFmtId="0" fontId="98" fillId="67" borderId="0" xfId="665" applyFont="1" applyFill="1" applyAlignment="1">
      <alignment horizontal="center" wrapText="1"/>
    </xf>
    <xf numFmtId="171" fontId="63" fillId="0" borderId="0" xfId="101" applyNumberFormat="1" applyFont="1" applyFill="1" applyBorder="1" applyAlignment="1" applyProtection="1">
      <alignment vertical="center" wrapText="1"/>
    </xf>
    <xf numFmtId="171" fontId="29" fillId="0" borderId="0" xfId="100" applyNumberFormat="1" applyFont="1" applyFill="1" applyBorder="1" applyAlignment="1" applyProtection="1">
      <alignment vertical="center"/>
    </xf>
    <xf numFmtId="171" fontId="29" fillId="0" borderId="0" xfId="100" applyNumberFormat="1" applyFont="1" applyFill="1" applyBorder="1" applyAlignment="1" applyProtection="1">
      <alignment horizontal="left" vertical="center"/>
    </xf>
    <xf numFmtId="3" fontId="63" fillId="0" borderId="0" xfId="302" applyNumberFormat="1" applyFont="1" applyFill="1" applyBorder="1" applyAlignment="1">
      <alignment wrapText="1"/>
    </xf>
    <xf numFmtId="3" fontId="63" fillId="0" borderId="0" xfId="302" applyNumberFormat="1" applyFont="1" applyFill="1" applyBorder="1" applyAlignment="1">
      <alignment horizontal="left" wrapText="1"/>
    </xf>
    <xf numFmtId="3" fontId="30" fillId="0" borderId="0" xfId="302" applyNumberFormat="1" applyFont="1" applyFill="1" applyBorder="1" applyAlignment="1">
      <alignment horizontal="left" wrapText="1"/>
    </xf>
    <xf numFmtId="171" fontId="31" fillId="0" borderId="0" xfId="92" applyNumberFormat="1" applyFont="1" applyFill="1" applyBorder="1" applyAlignment="1" applyProtection="1">
      <alignment horizontal="right" wrapText="1"/>
    </xf>
    <xf numFmtId="0" fontId="63" fillId="0" borderId="0" xfId="302" applyFont="1" applyFill="1" applyBorder="1" applyAlignment="1">
      <alignment horizontal="left" wrapText="1"/>
    </xf>
    <xf numFmtId="3" fontId="30" fillId="0" borderId="0" xfId="101" applyNumberFormat="1" applyFont="1" applyFill="1" applyBorder="1" applyAlignment="1" applyProtection="1">
      <alignment vertical="center" wrapText="1"/>
    </xf>
    <xf numFmtId="171" fontId="31" fillId="0" borderId="0" xfId="92" applyNumberFormat="1" applyFont="1" applyFill="1" applyBorder="1"/>
    <xf numFmtId="3" fontId="30" fillId="46" borderId="0" xfId="302" applyNumberFormat="1" applyFont="1" applyFill="1" applyBorder="1" applyAlignment="1">
      <alignment horizontal="left" wrapText="1"/>
    </xf>
    <xf numFmtId="171" fontId="31" fillId="46" borderId="0" xfId="92" applyNumberFormat="1" applyFont="1" applyFill="1" applyBorder="1" applyAlignment="1" applyProtection="1">
      <alignment horizontal="right" wrapText="1"/>
    </xf>
    <xf numFmtId="43" fontId="5" fillId="0" borderId="0" xfId="691" applyNumberFormat="1"/>
    <xf numFmtId="4" fontId="5" fillId="0" borderId="0" xfId="688" applyNumberFormat="1" applyFont="1" applyBorder="1"/>
    <xf numFmtId="4" fontId="5" fillId="0" borderId="0" xfId="688" applyNumberFormat="1" applyFont="1" applyFill="1" applyBorder="1"/>
    <xf numFmtId="4" fontId="5" fillId="0" borderId="0" xfId="688" applyNumberFormat="1"/>
    <xf numFmtId="3" fontId="43" fillId="0" borderId="0" xfId="577" applyNumberFormat="1" applyFont="1" applyFill="1" applyBorder="1" applyAlignment="1" applyProtection="1">
      <alignment vertical="center" wrapText="1"/>
    </xf>
    <xf numFmtId="4" fontId="5" fillId="0" borderId="0" xfId="698" applyNumberFormat="1" applyFont="1" applyBorder="1" applyAlignment="1"/>
    <xf numFmtId="4" fontId="5" fillId="0" borderId="0" xfId="698" applyNumberFormat="1" applyFont="1" applyBorder="1" applyAlignment="1">
      <alignment horizontal="right"/>
    </xf>
    <xf numFmtId="4" fontId="5" fillId="0" borderId="0" xfId="698" applyNumberFormat="1"/>
    <xf numFmtId="171" fontId="43" fillId="0" borderId="0" xfId="695" applyNumberFormat="1" applyFont="1" applyFill="1" applyBorder="1" applyAlignment="1" applyProtection="1">
      <alignment vertical="center" wrapText="1"/>
    </xf>
    <xf numFmtId="171" fontId="43" fillId="0" borderId="0" xfId="683" applyNumberFormat="1" applyFont="1" applyFill="1" applyBorder="1" applyAlignment="1" applyProtection="1">
      <alignment vertical="center" wrapText="1"/>
    </xf>
    <xf numFmtId="171" fontId="43" fillId="0" borderId="0" xfId="694" applyNumberFormat="1" applyFont="1" applyFill="1" applyBorder="1" applyAlignment="1" applyProtection="1">
      <alignment vertical="center" wrapText="1"/>
    </xf>
    <xf numFmtId="171" fontId="43" fillId="0" borderId="0" xfId="684" applyNumberFormat="1" applyFont="1" applyFill="1" applyBorder="1" applyAlignment="1" applyProtection="1">
      <alignment vertical="center" wrapText="1"/>
    </xf>
    <xf numFmtId="171" fontId="43" fillId="0" borderId="0" xfId="696" applyNumberFormat="1" applyFont="1" applyFill="1" applyBorder="1" applyAlignment="1" applyProtection="1">
      <alignment vertical="center" wrapText="1"/>
    </xf>
    <xf numFmtId="171" fontId="43" fillId="0" borderId="0" xfId="685" applyNumberFormat="1" applyFont="1" applyFill="1" applyBorder="1" applyAlignment="1" applyProtection="1">
      <alignment vertical="center" wrapText="1"/>
    </xf>
    <xf numFmtId="9" fontId="43" fillId="0" borderId="0" xfId="406" applyNumberFormat="1" applyFont="1" applyFill="1" applyBorder="1" applyAlignment="1" applyProtection="1">
      <alignment horizontal="right" vertical="center" wrapText="1"/>
    </xf>
    <xf numFmtId="216" fontId="18" fillId="0" borderId="0" xfId="330" applyNumberFormat="1" applyFont="1" applyFill="1" applyBorder="1" applyAlignment="1" applyProtection="1">
      <alignment vertical="center" wrapText="1"/>
    </xf>
    <xf numFmtId="0" fontId="0" fillId="0" borderId="0" xfId="0"/>
    <xf numFmtId="0" fontId="66" fillId="0" borderId="0" xfId="129" applyAlignment="1">
      <alignment wrapText="1"/>
    </xf>
    <xf numFmtId="0" fontId="0" fillId="0" borderId="0" xfId="0"/>
    <xf numFmtId="0" fontId="43" fillId="0" borderId="0" xfId="406" applyNumberFormat="1" applyFont="1" applyFill="1" applyBorder="1" applyAlignment="1" applyProtection="1">
      <alignment horizontal="right" vertical="center" wrapText="1"/>
    </xf>
    <xf numFmtId="0" fontId="43" fillId="0" borderId="0" xfId="27" applyNumberFormat="1" applyFont="1" applyFill="1" applyBorder="1" applyAlignment="1" applyProtection="1">
      <alignment horizontal="right" vertical="center" wrapText="1"/>
    </xf>
    <xf numFmtId="176" fontId="18" fillId="0" borderId="18" xfId="730" applyNumberFormat="1" applyFont="1" applyFill="1" applyBorder="1" applyAlignment="1" applyProtection="1">
      <alignment horizontal="left"/>
    </xf>
    <xf numFmtId="176" fontId="18" fillId="0" borderId="0" xfId="730" applyNumberFormat="1" applyFont="1" applyFill="1" applyBorder="1" applyAlignment="1" applyProtection="1">
      <alignment horizontal="left"/>
    </xf>
    <xf numFmtId="175" fontId="18" fillId="0" borderId="18" xfId="730" applyNumberFormat="1" applyFont="1" applyFill="1" applyBorder="1" applyAlignment="1" applyProtection="1">
      <alignment horizontal="right"/>
    </xf>
    <xf numFmtId="0" fontId="18" fillId="0" borderId="18" xfId="713" applyFont="1" applyFill="1" applyBorder="1" applyAlignment="1">
      <alignment horizontal="left" vertical="center"/>
    </xf>
    <xf numFmtId="0" fontId="18" fillId="49" borderId="0" xfId="713" applyFont="1" applyFill="1" applyBorder="1" applyAlignment="1">
      <alignment horizontal="left"/>
    </xf>
    <xf numFmtId="176" fontId="18" fillId="49" borderId="0" xfId="730" applyNumberFormat="1" applyFont="1" applyFill="1" applyBorder="1" applyAlignment="1" applyProtection="1">
      <alignment horizontal="left"/>
    </xf>
    <xf numFmtId="0" fontId="18" fillId="0" borderId="0" xfId="713" applyFont="1" applyFill="1"/>
    <xf numFmtId="0" fontId="48" fillId="0" borderId="0" xfId="713" applyFont="1" applyFill="1" applyBorder="1" applyAlignment="1">
      <alignment horizontal="center"/>
    </xf>
    <xf numFmtId="2" fontId="48" fillId="0" borderId="0" xfId="713" applyNumberFormat="1" applyFont="1" applyFill="1" applyBorder="1" applyAlignment="1">
      <alignment horizontal="center"/>
    </xf>
    <xf numFmtId="0" fontId="4" fillId="0" borderId="0" xfId="713" applyFont="1" applyFill="1" applyBorder="1"/>
    <xf numFmtId="0" fontId="15" fillId="0" borderId="0" xfId="713" applyFont="1" applyFill="1" applyBorder="1"/>
    <xf numFmtId="0" fontId="4" fillId="0" borderId="0" xfId="713" applyFont="1" applyFill="1"/>
    <xf numFmtId="0" fontId="15" fillId="0" borderId="0" xfId="713" applyFont="1" applyFill="1"/>
    <xf numFmtId="49" fontId="89" fillId="41" borderId="20" xfId="713" applyNumberFormat="1" applyFont="1" applyFill="1" applyBorder="1" applyAlignment="1">
      <alignment horizontal="right"/>
    </xf>
    <xf numFmtId="49" fontId="89" fillId="41" borderId="21" xfId="713" applyNumberFormat="1" applyFont="1" applyFill="1" applyBorder="1" applyAlignment="1">
      <alignment horizontal="right"/>
    </xf>
    <xf numFmtId="176" fontId="18" fillId="0" borderId="20" xfId="730" applyNumberFormat="1" applyFont="1" applyFill="1" applyBorder="1" applyAlignment="1" applyProtection="1"/>
    <xf numFmtId="175" fontId="18" fillId="0" borderId="22" xfId="730" applyNumberFormat="1" applyFont="1" applyFill="1" applyBorder="1" applyAlignment="1" applyProtection="1"/>
    <xf numFmtId="175" fontId="18" fillId="0" borderId="23" xfId="730" applyNumberFormat="1" applyFont="1" applyFill="1" applyBorder="1" applyAlignment="1" applyProtection="1"/>
    <xf numFmtId="0" fontId="4" fillId="0" borderId="0" xfId="713"/>
    <xf numFmtId="171" fontId="43" fillId="0" borderId="0" xfId="727" applyNumberFormat="1" applyFont="1" applyFill="1" applyBorder="1" applyAlignment="1" applyProtection="1">
      <alignment vertical="center" wrapText="1"/>
    </xf>
    <xf numFmtId="0" fontId="4" fillId="0" borderId="0" xfId="713" applyFill="1"/>
    <xf numFmtId="172" fontId="49" fillId="0" borderId="0" xfId="713" applyNumberFormat="1" applyFont="1" applyFill="1"/>
    <xf numFmtId="0" fontId="4" fillId="0" borderId="0" xfId="713" applyFill="1" applyAlignment="1">
      <alignment horizontal="center"/>
    </xf>
    <xf numFmtId="0" fontId="49" fillId="0" borderId="0" xfId="713" applyFont="1" applyFill="1"/>
    <xf numFmtId="171" fontId="43" fillId="0" borderId="0" xfId="731" applyNumberFormat="1" applyFont="1" applyFill="1" applyBorder="1" applyAlignment="1" applyProtection="1">
      <alignment vertical="center" wrapText="1"/>
    </xf>
    <xf numFmtId="176" fontId="18" fillId="0" borderId="23" xfId="730" applyNumberFormat="1" applyFont="1" applyFill="1" applyBorder="1" applyAlignment="1" applyProtection="1"/>
    <xf numFmtId="171" fontId="43" fillId="0" borderId="0" xfId="726" applyNumberFormat="1" applyFont="1" applyFill="1" applyBorder="1" applyAlignment="1" applyProtection="1">
      <alignment vertical="center" wrapText="1"/>
    </xf>
    <xf numFmtId="171" fontId="43" fillId="0" borderId="0" xfId="732" applyNumberFormat="1" applyFont="1" applyFill="1" applyBorder="1" applyAlignment="1" applyProtection="1">
      <alignment vertical="center" wrapText="1"/>
    </xf>
    <xf numFmtId="0" fontId="18" fillId="0" borderId="0" xfId="713" applyFont="1" applyFill="1" applyBorder="1" applyAlignment="1">
      <alignment vertical="center"/>
    </xf>
    <xf numFmtId="0" fontId="18" fillId="49" borderId="0" xfId="713" applyFont="1" applyFill="1" applyBorder="1"/>
    <xf numFmtId="175" fontId="18" fillId="49" borderId="0" xfId="730" applyNumberFormat="1" applyFont="1" applyFill="1" applyBorder="1" applyAlignment="1" applyProtection="1"/>
    <xf numFmtId="175" fontId="18" fillId="0" borderId="0" xfId="730" applyNumberFormat="1" applyFont="1" applyFill="1" applyBorder="1" applyAlignment="1" applyProtection="1"/>
    <xf numFmtId="0" fontId="15" fillId="0" borderId="0" xfId="713" applyFont="1"/>
    <xf numFmtId="0" fontId="49" fillId="0" borderId="0" xfId="713" applyFont="1"/>
    <xf numFmtId="176" fontId="48" fillId="0" borderId="18" xfId="730" applyNumberFormat="1" applyFont="1" applyFill="1" applyBorder="1" applyAlignment="1" applyProtection="1">
      <alignment horizontal="right"/>
    </xf>
    <xf numFmtId="176" fontId="48" fillId="0" borderId="18" xfId="730" applyNumberFormat="1" applyFont="1" applyFill="1" applyBorder="1" applyAlignment="1" applyProtection="1"/>
    <xf numFmtId="0" fontId="4" fillId="0" borderId="18" xfId="713" applyBorder="1"/>
    <xf numFmtId="2" fontId="4" fillId="0" borderId="18" xfId="713" applyNumberFormat="1" applyBorder="1"/>
    <xf numFmtId="176" fontId="48" fillId="0" borderId="0" xfId="730" applyNumberFormat="1" applyFont="1" applyFill="1" applyBorder="1" applyAlignment="1" applyProtection="1">
      <alignment horizontal="right"/>
    </xf>
    <xf numFmtId="176" fontId="48" fillId="0" borderId="0" xfId="730" applyNumberFormat="1" applyFont="1" applyFill="1" applyBorder="1" applyAlignment="1" applyProtection="1"/>
    <xf numFmtId="0" fontId="4" fillId="0" borderId="0" xfId="713" applyBorder="1"/>
    <xf numFmtId="4" fontId="48" fillId="0" borderId="19" xfId="713" applyNumberFormat="1" applyFont="1" applyBorder="1" applyAlignment="1">
      <alignment vertical="center"/>
    </xf>
    <xf numFmtId="4" fontId="48" fillId="39" borderId="0" xfId="713" applyNumberFormat="1" applyFont="1" applyFill="1" applyBorder="1"/>
    <xf numFmtId="176" fontId="48" fillId="39" borderId="0" xfId="730" applyNumberFormat="1" applyFont="1" applyFill="1" applyBorder="1" applyAlignment="1" applyProtection="1"/>
    <xf numFmtId="0" fontId="18" fillId="0" borderId="0" xfId="713" applyFont="1"/>
    <xf numFmtId="0" fontId="4" fillId="0" borderId="0" xfId="713" applyFont="1"/>
    <xf numFmtId="49" fontId="89" fillId="41" borderId="82" xfId="713" applyNumberFormat="1" applyFont="1" applyFill="1" applyBorder="1" applyAlignment="1">
      <alignment horizontal="right"/>
    </xf>
    <xf numFmtId="175" fontId="18" fillId="0" borderId="83" xfId="730" applyNumberFormat="1" applyFont="1" applyFill="1" applyBorder="1" applyAlignment="1" applyProtection="1"/>
    <xf numFmtId="175" fontId="18" fillId="0" borderId="84" xfId="730" applyNumberFormat="1" applyFont="1" applyFill="1" applyBorder="1" applyAlignment="1" applyProtection="1"/>
    <xf numFmtId="176" fontId="18" fillId="0" borderId="84" xfId="730" applyNumberFormat="1" applyFont="1" applyFill="1" applyBorder="1" applyAlignment="1" applyProtection="1"/>
    <xf numFmtId="176" fontId="18" fillId="0" borderId="85" xfId="730" applyNumberFormat="1" applyFont="1" applyFill="1" applyBorder="1" applyAlignment="1" applyProtection="1"/>
    <xf numFmtId="176" fontId="18" fillId="0" borderId="86" xfId="730" applyNumberFormat="1" applyFont="1" applyFill="1" applyBorder="1" applyAlignment="1" applyProtection="1"/>
    <xf numFmtId="175" fontId="18" fillId="0" borderId="87" xfId="730" applyNumberFormat="1" applyFont="1" applyFill="1" applyBorder="1" applyAlignment="1" applyProtection="1"/>
    <xf numFmtId="175" fontId="18" fillId="0" borderId="88" xfId="730" applyNumberFormat="1" applyFont="1" applyFill="1" applyBorder="1" applyAlignment="1" applyProtection="1"/>
    <xf numFmtId="176" fontId="18" fillId="0" borderId="88" xfId="730" applyNumberFormat="1" applyFont="1" applyFill="1" applyBorder="1" applyAlignment="1" applyProtection="1"/>
    <xf numFmtId="176" fontId="18" fillId="0" borderId="89" xfId="730" applyNumberFormat="1" applyFont="1" applyFill="1" applyBorder="1" applyAlignment="1" applyProtection="1"/>
    <xf numFmtId="176" fontId="18" fillId="0" borderId="91" xfId="730" applyNumberFormat="1" applyFont="1" applyFill="1" applyBorder="1" applyAlignment="1" applyProtection="1">
      <alignment horizontal="left"/>
    </xf>
    <xf numFmtId="176" fontId="18" fillId="0" borderId="59" xfId="730" applyNumberFormat="1" applyFont="1" applyFill="1" applyBorder="1" applyAlignment="1" applyProtection="1">
      <alignment horizontal="left"/>
    </xf>
    <xf numFmtId="175" fontId="18" fillId="0" borderId="91" xfId="730" applyNumberFormat="1" applyFont="1" applyFill="1" applyBorder="1" applyAlignment="1" applyProtection="1">
      <alignment horizontal="right"/>
    </xf>
    <xf numFmtId="175" fontId="18" fillId="0" borderId="92" xfId="730" applyNumberFormat="1" applyFont="1" applyFill="1" applyBorder="1" applyAlignment="1" applyProtection="1">
      <alignment horizontal="right"/>
    </xf>
    <xf numFmtId="176" fontId="18" fillId="0" borderId="94" xfId="730" applyNumberFormat="1" applyFont="1" applyFill="1" applyBorder="1" applyAlignment="1" applyProtection="1">
      <alignment horizontal="left"/>
    </xf>
    <xf numFmtId="176" fontId="18" fillId="0" borderId="57" xfId="730" applyNumberFormat="1" applyFont="1" applyFill="1" applyBorder="1" applyAlignment="1" applyProtection="1">
      <alignment horizontal="left"/>
    </xf>
    <xf numFmtId="175" fontId="18" fillId="0" borderId="94" xfId="730" applyNumberFormat="1" applyFont="1" applyFill="1" applyBorder="1" applyAlignment="1" applyProtection="1">
      <alignment horizontal="right"/>
    </xf>
    <xf numFmtId="175" fontId="18" fillId="0" borderId="95" xfId="730" applyNumberFormat="1" applyFont="1" applyFill="1" applyBorder="1" applyAlignment="1" applyProtection="1">
      <alignment horizontal="right"/>
    </xf>
    <xf numFmtId="49" fontId="89" fillId="41" borderId="19" xfId="713" applyNumberFormat="1" applyFont="1" applyFill="1" applyBorder="1" applyAlignment="1">
      <alignment horizontal="center"/>
    </xf>
    <xf numFmtId="49" fontId="89" fillId="41" borderId="18" xfId="713" applyNumberFormat="1" applyFont="1" applyFill="1" applyBorder="1" applyAlignment="1">
      <alignment horizontal="center"/>
    </xf>
    <xf numFmtId="49" fontId="89" fillId="41" borderId="0" xfId="713" applyNumberFormat="1" applyFont="1" applyFill="1" applyBorder="1" applyAlignment="1">
      <alignment horizontal="center"/>
    </xf>
    <xf numFmtId="176" fontId="48" fillId="0" borderId="91" xfId="730" applyNumberFormat="1" applyFont="1" applyFill="1" applyBorder="1" applyAlignment="1" applyProtection="1">
      <alignment horizontal="right"/>
    </xf>
    <xf numFmtId="176" fontId="48" fillId="0" borderId="91" xfId="730" applyNumberFormat="1" applyFont="1" applyFill="1" applyBorder="1" applyAlignment="1" applyProtection="1"/>
    <xf numFmtId="0" fontId="4" fillId="0" borderId="91" xfId="713" applyBorder="1"/>
    <xf numFmtId="0" fontId="4" fillId="0" borderId="92" xfId="713" applyBorder="1"/>
    <xf numFmtId="0" fontId="4" fillId="0" borderId="100" xfId="713" applyBorder="1"/>
    <xf numFmtId="176" fontId="48" fillId="0" borderId="94" xfId="730" applyNumberFormat="1" applyFont="1" applyFill="1" applyBorder="1" applyAlignment="1" applyProtection="1">
      <alignment horizontal="right"/>
    </xf>
    <xf numFmtId="176" fontId="48" fillId="0" borderId="94" xfId="730" applyNumberFormat="1" applyFont="1" applyFill="1" applyBorder="1" applyAlignment="1" applyProtection="1"/>
    <xf numFmtId="0" fontId="4" fillId="0" borderId="94" xfId="713" applyBorder="1"/>
    <xf numFmtId="0" fontId="4" fillId="0" borderId="95" xfId="713" applyBorder="1"/>
    <xf numFmtId="2" fontId="4" fillId="0" borderId="100" xfId="713" applyNumberFormat="1" applyBorder="1"/>
    <xf numFmtId="49" fontId="89" fillId="41" borderId="0" xfId="713" applyNumberFormat="1" applyFont="1" applyFill="1" applyBorder="1" applyAlignment="1">
      <alignment horizontal="right"/>
    </xf>
    <xf numFmtId="49" fontId="89" fillId="41" borderId="24" xfId="713" applyNumberFormat="1" applyFont="1" applyFill="1" applyBorder="1" applyAlignment="1">
      <alignment horizontal="right"/>
    </xf>
    <xf numFmtId="17" fontId="90" fillId="45" borderId="0" xfId="0" quotePrefix="1" applyNumberFormat="1" applyFont="1" applyFill="1" applyBorder="1" applyAlignment="1">
      <alignment horizontal="right" vertical="center" wrapText="1"/>
    </xf>
    <xf numFmtId="41" fontId="4" fillId="0" borderId="0" xfId="730" applyFont="1" applyFill="1" applyBorder="1" applyAlignment="1" applyProtection="1"/>
    <xf numFmtId="167" fontId="102" fillId="0" borderId="0" xfId="92" applyFont="1" applyFill="1" applyBorder="1" applyAlignment="1" applyProtection="1">
      <alignment horizontal="right" vertical="center"/>
    </xf>
    <xf numFmtId="3" fontId="43" fillId="0" borderId="0" xfId="735" applyNumberFormat="1" applyFont="1" applyFill="1" applyAlignment="1">
      <alignment horizontal="right" vertical="center" indent="1"/>
    </xf>
    <xf numFmtId="178" fontId="43" fillId="0" borderId="0" xfId="735" applyNumberFormat="1" applyFont="1" applyFill="1" applyAlignment="1">
      <alignment vertical="center"/>
    </xf>
    <xf numFmtId="10" fontId="43" fillId="0" borderId="0" xfId="749" applyNumberFormat="1" applyFont="1" applyFill="1" applyBorder="1" applyAlignment="1" applyProtection="1">
      <alignment vertical="center"/>
    </xf>
    <xf numFmtId="10" fontId="43" fillId="0" borderId="0" xfId="749" applyNumberFormat="1" applyFont="1" applyFill="1" applyBorder="1" applyAlignment="1" applyProtection="1">
      <alignment horizontal="right" vertical="center"/>
    </xf>
    <xf numFmtId="10" fontId="42" fillId="0" borderId="0" xfId="749" applyNumberFormat="1" applyFont="1" applyFill="1" applyBorder="1" applyAlignment="1" applyProtection="1">
      <alignment vertical="center"/>
    </xf>
    <xf numFmtId="10" fontId="18" fillId="0" borderId="2" xfId="749" applyNumberFormat="1" applyFont="1" applyFill="1" applyBorder="1" applyAlignment="1" applyProtection="1">
      <alignment horizontal="right" vertical="center"/>
    </xf>
    <xf numFmtId="10" fontId="18" fillId="0" borderId="0" xfId="749" applyNumberFormat="1" applyFont="1" applyFill="1" applyBorder="1" applyAlignment="1" applyProtection="1">
      <alignment horizontal="right" vertical="center"/>
    </xf>
    <xf numFmtId="3" fontId="18" fillId="0" borderId="0" xfId="736" applyNumberFormat="1" applyFont="1" applyFill="1" applyAlignment="1">
      <alignment vertical="center"/>
    </xf>
    <xf numFmtId="3" fontId="43" fillId="0" borderId="0" xfId="736" applyNumberFormat="1" applyFont="1" applyFill="1" applyAlignment="1">
      <alignment vertical="center"/>
    </xf>
    <xf numFmtId="3" fontId="18" fillId="0" borderId="0" xfId="754" applyNumberFormat="1" applyFont="1" applyFill="1" applyAlignment="1">
      <alignment horizontal="right" vertical="center"/>
    </xf>
    <xf numFmtId="178" fontId="43" fillId="0" borderId="0" xfId="754" applyNumberFormat="1" applyFont="1" applyFill="1" applyAlignment="1">
      <alignment vertical="center"/>
    </xf>
    <xf numFmtId="10" fontId="18" fillId="0" borderId="0" xfId="749" applyNumberFormat="1" applyFont="1" applyFill="1" applyBorder="1" applyAlignment="1" applyProtection="1">
      <alignment horizontal="right" vertical="center"/>
    </xf>
    <xf numFmtId="14" fontId="90" fillId="41" borderId="0" xfId="756" applyNumberFormat="1" applyFont="1" applyFill="1" applyBorder="1" applyAlignment="1">
      <alignment horizontal="right"/>
    </xf>
    <xf numFmtId="14" fontId="90" fillId="41" borderId="0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horizontal="right"/>
    </xf>
    <xf numFmtId="0" fontId="18" fillId="0" borderId="0" xfId="757" applyFont="1" applyFill="1" applyBorder="1"/>
    <xf numFmtId="3" fontId="43" fillId="0" borderId="0" xfId="757" applyNumberFormat="1" applyFont="1" applyFill="1" applyBorder="1" applyAlignment="1">
      <alignment horizontal="right"/>
    </xf>
    <xf numFmtId="17" fontId="89" fillId="41" borderId="0" xfId="783" quotePrefix="1" applyNumberFormat="1" applyFont="1" applyFill="1" applyBorder="1" applyAlignment="1">
      <alignment horizontal="center" vertical="center"/>
    </xf>
    <xf numFmtId="10" fontId="19" fillId="0" borderId="0" xfId="330" applyNumberFormat="1"/>
    <xf numFmtId="41" fontId="4" fillId="0" borderId="0" xfId="737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37" applyNumberFormat="1" applyAlignment="1">
      <alignment wrapText="1"/>
    </xf>
    <xf numFmtId="41" fontId="4" fillId="0" borderId="0" xfId="730" applyNumberFormat="1" applyFont="1" applyAlignment="1">
      <alignment wrapText="1"/>
    </xf>
    <xf numFmtId="0" fontId="83" fillId="44" borderId="0" xfId="759" applyFont="1" applyFill="1" applyAlignment="1">
      <alignment horizontal="center" wrapText="1"/>
    </xf>
    <xf numFmtId="41" fontId="4" fillId="0" borderId="0" xfId="760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0" applyNumberFormat="1" applyAlignment="1">
      <alignment wrapText="1"/>
    </xf>
    <xf numFmtId="41" fontId="4" fillId="0" borderId="0" xfId="730" applyNumberFormat="1" applyFont="1" applyAlignment="1">
      <alignment wrapText="1"/>
    </xf>
    <xf numFmtId="41" fontId="4" fillId="0" borderId="0" xfId="762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2" applyNumberFormat="1" applyAlignment="1">
      <alignment wrapText="1"/>
    </xf>
    <xf numFmtId="41" fontId="4" fillId="0" borderId="0" xfId="730" applyNumberFormat="1" applyFont="1" applyAlignment="1">
      <alignment wrapText="1"/>
    </xf>
    <xf numFmtId="41" fontId="4" fillId="0" borderId="0" xfId="763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3" applyNumberFormat="1" applyAlignment="1">
      <alignment wrapText="1"/>
    </xf>
    <xf numFmtId="41" fontId="4" fillId="0" borderId="0" xfId="764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4" applyNumberFormat="1" applyAlignment="1">
      <alignment wrapText="1"/>
    </xf>
    <xf numFmtId="41" fontId="4" fillId="0" borderId="0" xfId="765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5" applyNumberFormat="1" applyAlignment="1">
      <alignment wrapText="1"/>
    </xf>
    <xf numFmtId="41" fontId="4" fillId="0" borderId="0" xfId="766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6" applyNumberFormat="1" applyAlignment="1">
      <alignment wrapText="1"/>
    </xf>
    <xf numFmtId="41" fontId="4" fillId="0" borderId="0" xfId="768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8" applyNumberFormat="1" applyAlignment="1">
      <alignment wrapText="1"/>
    </xf>
    <xf numFmtId="41" fontId="4" fillId="0" borderId="0" xfId="769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69" applyNumberFormat="1" applyAlignment="1">
      <alignment wrapText="1"/>
    </xf>
    <xf numFmtId="41" fontId="4" fillId="0" borderId="0" xfId="738" applyNumberFormat="1" applyAlignment="1">
      <alignment wrapText="1"/>
    </xf>
    <xf numFmtId="41" fontId="4" fillId="0" borderId="0" xfId="730" applyFont="1" applyAlignment="1">
      <alignment wrapText="1"/>
    </xf>
    <xf numFmtId="168" fontId="4" fillId="0" borderId="0" xfId="738" applyNumberFormat="1" applyAlignment="1">
      <alignment wrapText="1"/>
    </xf>
    <xf numFmtId="0" fontId="4" fillId="0" borderId="0" xfId="770"/>
    <xf numFmtId="0" fontId="4" fillId="0" borderId="0" xfId="770" applyAlignment="1">
      <alignment wrapText="1"/>
    </xf>
    <xf numFmtId="10" fontId="4" fillId="0" borderId="0" xfId="770" applyNumberFormat="1" applyAlignment="1">
      <alignment wrapText="1"/>
    </xf>
    <xf numFmtId="0" fontId="4" fillId="0" borderId="0" xfId="739" applyAlignment="1">
      <alignment wrapText="1"/>
    </xf>
    <xf numFmtId="10" fontId="4" fillId="0" borderId="0" xfId="739" applyNumberFormat="1" applyAlignment="1">
      <alignment wrapText="1"/>
    </xf>
    <xf numFmtId="0" fontId="4" fillId="0" borderId="0" xfId="771" applyAlignment="1">
      <alignment wrapText="1"/>
    </xf>
    <xf numFmtId="10" fontId="4" fillId="0" borderId="0" xfId="771" applyNumberFormat="1" applyAlignment="1">
      <alignment wrapText="1"/>
    </xf>
    <xf numFmtId="0" fontId="4" fillId="0" borderId="0" xfId="772" applyAlignment="1">
      <alignment wrapText="1"/>
    </xf>
    <xf numFmtId="10" fontId="4" fillId="0" borderId="0" xfId="772" applyNumberFormat="1" applyAlignment="1">
      <alignment wrapText="1"/>
    </xf>
    <xf numFmtId="0" fontId="4" fillId="0" borderId="0" xfId="773"/>
    <xf numFmtId="0" fontId="4" fillId="0" borderId="0" xfId="773" applyAlignment="1">
      <alignment wrapText="1"/>
    </xf>
    <xf numFmtId="10" fontId="4" fillId="0" borderId="0" xfId="773" applyNumberFormat="1" applyAlignment="1">
      <alignment wrapText="1"/>
    </xf>
    <xf numFmtId="0" fontId="4" fillId="0" borderId="0" xfId="774" applyAlignment="1">
      <alignment wrapText="1"/>
    </xf>
    <xf numFmtId="10" fontId="4" fillId="0" borderId="0" xfId="774" applyNumberFormat="1" applyAlignment="1">
      <alignment wrapText="1"/>
    </xf>
    <xf numFmtId="0" fontId="4" fillId="0" borderId="0" xfId="775" applyAlignment="1">
      <alignment wrapText="1"/>
    </xf>
    <xf numFmtId="10" fontId="4" fillId="0" borderId="0" xfId="775" applyNumberFormat="1" applyAlignment="1">
      <alignment wrapText="1"/>
    </xf>
    <xf numFmtId="0" fontId="4" fillId="0" borderId="0" xfId="776" applyAlignment="1">
      <alignment wrapText="1"/>
    </xf>
    <xf numFmtId="10" fontId="4" fillId="0" borderId="0" xfId="776" applyNumberFormat="1" applyAlignment="1">
      <alignment wrapText="1"/>
    </xf>
    <xf numFmtId="0" fontId="4" fillId="0" borderId="0" xfId="777" applyAlignment="1">
      <alignment wrapText="1"/>
    </xf>
    <xf numFmtId="10" fontId="4" fillId="0" borderId="0" xfId="777" applyNumberFormat="1" applyAlignment="1">
      <alignment wrapText="1"/>
    </xf>
    <xf numFmtId="10" fontId="4" fillId="0" borderId="0" xfId="779" applyNumberFormat="1" applyAlignment="1">
      <alignment wrapText="1"/>
    </xf>
    <xf numFmtId="174" fontId="4" fillId="0" borderId="0" xfId="779" applyNumberFormat="1" applyAlignment="1">
      <alignment wrapText="1"/>
    </xf>
    <xf numFmtId="174" fontId="4" fillId="0" borderId="0" xfId="781" applyNumberFormat="1" applyAlignment="1">
      <alignment wrapText="1"/>
    </xf>
    <xf numFmtId="10" fontId="0" fillId="0" borderId="0" xfId="749" applyNumberFormat="1" applyFont="1" applyAlignment="1">
      <alignment wrapText="1"/>
    </xf>
    <xf numFmtId="174" fontId="4" fillId="0" borderId="0" xfId="782" applyNumberFormat="1" applyAlignment="1">
      <alignment wrapText="1"/>
    </xf>
    <xf numFmtId="4" fontId="18" fillId="0" borderId="2" xfId="93" applyNumberFormat="1" applyFont="1" applyFill="1" applyBorder="1" applyAlignment="1" applyProtection="1"/>
    <xf numFmtId="4" fontId="18" fillId="0" borderId="0" xfId="93" applyNumberFormat="1" applyFont="1" applyFill="1" applyBorder="1" applyAlignment="1" applyProtection="1">
      <alignment horizontal="center" vertical="center"/>
    </xf>
    <xf numFmtId="4" fontId="18" fillId="0" borderId="0" xfId="93" applyNumberFormat="1" applyFont="1" applyFill="1" applyBorder="1" applyAlignment="1" applyProtection="1">
      <alignment vertical="center"/>
    </xf>
    <xf numFmtId="10" fontId="18" fillId="0" borderId="0" xfId="749" applyNumberFormat="1" applyFont="1" applyFill="1" applyBorder="1" applyAlignment="1" applyProtection="1">
      <alignment horizontal="right" vertical="center"/>
    </xf>
    <xf numFmtId="10" fontId="18" fillId="0" borderId="25" xfId="749" applyNumberFormat="1" applyFont="1" applyFill="1" applyBorder="1" applyAlignment="1" applyProtection="1">
      <alignment horizontal="right" vertical="center"/>
    </xf>
    <xf numFmtId="10" fontId="18" fillId="0" borderId="26" xfId="749" applyNumberFormat="1" applyFont="1" applyFill="1" applyBorder="1" applyAlignment="1" applyProtection="1">
      <alignment horizontal="right" vertical="center"/>
    </xf>
    <xf numFmtId="0" fontId="125" fillId="0" borderId="0" xfId="129" applyFont="1"/>
    <xf numFmtId="10" fontId="42" fillId="0" borderId="0" xfId="331" applyNumberFormat="1" applyFont="1" applyFill="1" applyBorder="1" applyAlignment="1" applyProtection="1">
      <alignment horizontal="right"/>
    </xf>
    <xf numFmtId="10" fontId="42" fillId="0" borderId="0" xfId="491" applyNumberFormat="1" applyFont="1" applyFill="1" applyBorder="1" applyAlignment="1" applyProtection="1">
      <alignment horizontal="right" vertical="center"/>
    </xf>
    <xf numFmtId="10" fontId="36" fillId="0" borderId="0" xfId="749" applyNumberFormat="1" applyFont="1" applyFill="1" applyBorder="1" applyAlignment="1" applyProtection="1">
      <alignment horizontal="right" vertical="center"/>
    </xf>
    <xf numFmtId="10" fontId="42" fillId="0" borderId="0" xfId="749" applyNumberFormat="1" applyFont="1" applyFill="1" applyBorder="1" applyAlignment="1" applyProtection="1">
      <alignment horizontal="right" vertical="center"/>
    </xf>
    <xf numFmtId="10" fontId="18" fillId="0" borderId="0" xfId="749" applyNumberFormat="1" applyFont="1" applyFill="1" applyBorder="1" applyAlignment="1" applyProtection="1">
      <alignment horizontal="right"/>
    </xf>
    <xf numFmtId="10" fontId="42" fillId="0" borderId="0" xfId="749" applyNumberFormat="1" applyFont="1" applyFill="1" applyBorder="1" applyAlignment="1" applyProtection="1">
      <alignment horizontal="right"/>
    </xf>
    <xf numFmtId="0" fontId="63" fillId="0" borderId="0" xfId="206" applyFont="1" applyBorder="1" applyAlignment="1">
      <alignment horizontal="center"/>
    </xf>
    <xf numFmtId="217" fontId="49" fillId="0" borderId="0" xfId="330" applyNumberFormat="1" applyFont="1" applyFill="1" applyBorder="1" applyAlignment="1" applyProtection="1">
      <alignment horizontal="right" vertical="center"/>
    </xf>
    <xf numFmtId="181" fontId="90" fillId="41" borderId="0" xfId="205" applyNumberFormat="1" applyFont="1" applyFill="1" applyBorder="1" applyAlignment="1">
      <alignment horizontal="right" vertical="center"/>
    </xf>
    <xf numFmtId="181" fontId="90" fillId="41" borderId="0" xfId="205" applyNumberFormat="1" applyFont="1" applyFill="1" applyBorder="1" applyAlignment="1">
      <alignment horizontal="right" vertical="center"/>
    </xf>
    <xf numFmtId="4" fontId="18" fillId="0" borderId="0" xfId="93" applyNumberFormat="1" applyFont="1" applyFill="1" applyBorder="1" applyAlignment="1" applyProtection="1"/>
    <xf numFmtId="4" fontId="18" fillId="0" borderId="25" xfId="93" applyNumberFormat="1" applyFont="1" applyFill="1" applyBorder="1" applyAlignment="1" applyProtection="1"/>
    <xf numFmtId="0" fontId="18" fillId="0" borderId="0" xfId="205" applyFont="1" applyFill="1" applyBorder="1"/>
    <xf numFmtId="4" fontId="18" fillId="0" borderId="0" xfId="93" applyNumberFormat="1" applyFont="1" applyFill="1" applyBorder="1" applyAlignment="1" applyProtection="1"/>
    <xf numFmtId="0" fontId="18" fillId="0" borderId="25" xfId="205" applyFont="1" applyFill="1" applyBorder="1"/>
    <xf numFmtId="4" fontId="18" fillId="0" borderId="25" xfId="93" applyNumberFormat="1" applyFont="1" applyFill="1" applyBorder="1" applyAlignment="1" applyProtection="1"/>
    <xf numFmtId="0" fontId="18" fillId="0" borderId="26" xfId="205" applyFont="1" applyFill="1" applyBorder="1"/>
    <xf numFmtId="4" fontId="18" fillId="0" borderId="26" xfId="93" applyNumberFormat="1" applyFont="1" applyFill="1" applyBorder="1" applyAlignment="1" applyProtection="1"/>
    <xf numFmtId="4" fontId="18" fillId="0" borderId="0" xfId="93" applyNumberFormat="1" applyFont="1" applyFill="1" applyBorder="1" applyAlignment="1" applyProtection="1">
      <alignment horizontal="center"/>
    </xf>
    <xf numFmtId="4" fontId="18" fillId="0" borderId="25" xfId="93" applyNumberFormat="1" applyFont="1" applyFill="1" applyBorder="1" applyAlignment="1" applyProtection="1">
      <alignment horizontal="center"/>
    </xf>
    <xf numFmtId="10" fontId="19" fillId="0" borderId="0" xfId="330" applyNumberFormat="1" applyFill="1" applyBorder="1" applyAlignment="1" applyProtection="1">
      <alignment horizontal="right" vertical="center"/>
    </xf>
    <xf numFmtId="171" fontId="19" fillId="0" borderId="0" xfId="92" applyNumberFormat="1" applyFill="1" applyAlignment="1">
      <alignment vertical="center"/>
    </xf>
    <xf numFmtId="0" fontId="4" fillId="0" borderId="0" xfId="793"/>
    <xf numFmtId="178" fontId="44" fillId="0" borderId="0" xfId="793" applyNumberFormat="1" applyFont="1" applyFill="1" applyAlignment="1">
      <alignment vertical="center"/>
    </xf>
    <xf numFmtId="10" fontId="4" fillId="0" borderId="0" xfId="749" applyNumberFormat="1" applyFont="1" applyFill="1" applyBorder="1" applyAlignment="1" applyProtection="1">
      <alignment horizontal="right" vertical="center"/>
    </xf>
    <xf numFmtId="10" fontId="88" fillId="0" borderId="0" xfId="749" applyNumberFormat="1" applyFont="1" applyFill="1" applyBorder="1" applyAlignment="1" applyProtection="1">
      <alignment horizontal="right" vertical="center"/>
    </xf>
    <xf numFmtId="3" fontId="4" fillId="0" borderId="0" xfId="794" applyNumberFormat="1" applyFont="1" applyFill="1" applyAlignment="1">
      <alignment vertical="center"/>
    </xf>
    <xf numFmtId="178" fontId="44" fillId="0" borderId="0" xfId="794" applyNumberFormat="1" applyFont="1" applyFill="1" applyAlignment="1">
      <alignment vertical="center"/>
    </xf>
    <xf numFmtId="10" fontId="4" fillId="0" borderId="0" xfId="749" applyNumberFormat="1" applyFont="1" applyFill="1" applyBorder="1" applyAlignment="1" applyProtection="1">
      <alignment horizontal="right" vertical="center"/>
    </xf>
    <xf numFmtId="4" fontId="105" fillId="0" borderId="0" xfId="788" applyNumberFormat="1" applyFont="1"/>
    <xf numFmtId="4" fontId="105" fillId="0" borderId="0" xfId="797" applyNumberFormat="1" applyFont="1"/>
    <xf numFmtId="4" fontId="105" fillId="0" borderId="0" xfId="799" applyNumberFormat="1" applyFont="1" applyFill="1"/>
    <xf numFmtId="4" fontId="105" fillId="0" borderId="0" xfId="800" applyNumberFormat="1" applyFont="1" applyFill="1"/>
    <xf numFmtId="4" fontId="37" fillId="6" borderId="0" xfId="312" applyNumberFormat="1" applyFont="1" applyFill="1" applyBorder="1" applyAlignment="1" applyProtection="1">
      <alignment horizontal="right" vertical="center"/>
    </xf>
    <xf numFmtId="4" fontId="105" fillId="0" borderId="0" xfId="801" applyNumberFormat="1" applyFont="1"/>
    <xf numFmtId="172" fontId="89" fillId="41" borderId="0" xfId="748" applyNumberFormat="1" applyFont="1" applyFill="1" applyBorder="1" applyAlignment="1">
      <alignment horizontal="right" vertical="center"/>
    </xf>
    <xf numFmtId="0" fontId="18" fillId="0" borderId="0" xfId="808" applyFont="1" applyFill="1" applyBorder="1"/>
    <xf numFmtId="171" fontId="43" fillId="0" borderId="0" xfId="743" applyNumberFormat="1" applyFont="1" applyFill="1" applyBorder="1" applyAlignment="1" applyProtection="1">
      <alignment vertical="center" wrapText="1"/>
    </xf>
    <xf numFmtId="0" fontId="43" fillId="0" borderId="0" xfId="124" applyNumberFormat="1" applyFont="1" applyFill="1" applyBorder="1" applyAlignment="1" applyProtection="1">
      <alignment horizontal="right" vertical="center" wrapText="1"/>
    </xf>
    <xf numFmtId="0" fontId="18" fillId="0" borderId="0" xfId="747" applyFont="1" applyFill="1" applyBorder="1"/>
    <xf numFmtId="171" fontId="43" fillId="0" borderId="0" xfId="805" applyNumberFormat="1" applyFont="1" applyFill="1" applyBorder="1" applyAlignment="1" applyProtection="1">
      <alignment vertical="center" wrapText="1"/>
    </xf>
    <xf numFmtId="172" fontId="90" fillId="41" borderId="0" xfId="809" applyNumberFormat="1" applyFont="1" applyFill="1" applyBorder="1" applyAlignment="1">
      <alignment horizontal="right" vertical="center"/>
    </xf>
    <xf numFmtId="172" fontId="90" fillId="41" borderId="0" xfId="810" applyNumberFormat="1" applyFont="1" applyFill="1" applyBorder="1" applyAlignment="1">
      <alignment horizontal="right" vertical="center"/>
    </xf>
    <xf numFmtId="172" fontId="90" fillId="41" borderId="0" xfId="811" applyNumberFormat="1" applyFont="1" applyFill="1" applyBorder="1" applyAlignment="1">
      <alignment horizontal="right" vertical="center"/>
    </xf>
    <xf numFmtId="0" fontId="18" fillId="0" borderId="0" xfId="330" applyNumberFormat="1" applyFont="1" applyFill="1" applyBorder="1" applyAlignment="1" applyProtection="1">
      <alignment horizontal="right" vertical="center" wrapText="1"/>
    </xf>
    <xf numFmtId="171" fontId="43" fillId="0" borderId="0" xfId="804" applyNumberFormat="1" applyFont="1" applyFill="1" applyBorder="1" applyAlignment="1" applyProtection="1">
      <alignment vertical="center" wrapText="1"/>
    </xf>
    <xf numFmtId="0" fontId="18" fillId="0" borderId="0" xfId="812" applyFont="1" applyFill="1" applyBorder="1"/>
    <xf numFmtId="171" fontId="43" fillId="0" borderId="0" xfId="746" applyNumberFormat="1" applyFont="1" applyFill="1" applyBorder="1" applyAlignment="1" applyProtection="1">
      <alignment vertical="center" wrapText="1"/>
    </xf>
    <xf numFmtId="197" fontId="42" fillId="0" borderId="0" xfId="727" applyNumberFormat="1" applyFont="1" applyFill="1" applyBorder="1" applyAlignment="1" applyProtection="1">
      <alignment horizontal="center"/>
    </xf>
    <xf numFmtId="197" fontId="18" fillId="0" borderId="0" xfId="727" applyNumberFormat="1" applyFont="1" applyFill="1" applyBorder="1" applyAlignment="1" applyProtection="1">
      <alignment horizontal="center"/>
    </xf>
    <xf numFmtId="0" fontId="18" fillId="0" borderId="0" xfId="814" applyFont="1" applyFill="1" applyBorder="1"/>
    <xf numFmtId="175" fontId="95" fillId="41" borderId="0" xfId="742" applyNumberFormat="1" applyFont="1" applyFill="1" applyBorder="1" applyAlignment="1" applyProtection="1">
      <alignment horizontal="right" vertical="center" wrapText="1"/>
    </xf>
    <xf numFmtId="175" fontId="95" fillId="41" borderId="0" xfId="742" applyNumberFormat="1" applyFont="1" applyFill="1" applyBorder="1" applyAlignment="1" applyProtection="1">
      <alignment horizontal="center" vertical="center" wrapText="1"/>
    </xf>
    <xf numFmtId="4" fontId="94" fillId="0" borderId="0" xfId="806" applyNumberFormat="1" applyFont="1" applyFill="1" applyBorder="1" applyAlignment="1">
      <alignment horizontal="right" vertical="center" wrapText="1"/>
    </xf>
    <xf numFmtId="4" fontId="94" fillId="0" borderId="0" xfId="94" applyNumberFormat="1" applyFont="1" applyFill="1" applyBorder="1" applyAlignment="1" applyProtection="1">
      <alignment horizontal="right" vertical="center"/>
    </xf>
    <xf numFmtId="4" fontId="94" fillId="0" borderId="0" xfId="816" applyNumberFormat="1" applyFont="1" applyFill="1" applyBorder="1" applyAlignment="1">
      <alignment horizontal="right" vertical="center" wrapText="1"/>
    </xf>
    <xf numFmtId="4" fontId="94" fillId="0" borderId="0" xfId="94" applyNumberFormat="1" applyFont="1" applyFill="1" applyBorder="1" applyAlignment="1" applyProtection="1">
      <alignment horizontal="right" vertical="center"/>
    </xf>
    <xf numFmtId="4" fontId="94" fillId="0" borderId="0" xfId="817" applyNumberFormat="1" applyFont="1" applyFill="1" applyBorder="1" applyAlignment="1">
      <alignment horizontal="right" vertical="center" wrapText="1"/>
    </xf>
    <xf numFmtId="4" fontId="94" fillId="0" borderId="0" xfId="94" applyNumberFormat="1" applyFont="1" applyFill="1" applyBorder="1" applyAlignment="1" applyProtection="1">
      <alignment horizontal="right" vertical="center"/>
    </xf>
    <xf numFmtId="4" fontId="94" fillId="0" borderId="0" xfId="818" applyNumberFormat="1" applyFont="1" applyFill="1" applyBorder="1" applyAlignment="1">
      <alignment horizontal="right" vertical="center" wrapText="1"/>
    </xf>
    <xf numFmtId="4" fontId="94" fillId="0" borderId="0" xfId="94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63" fillId="0" borderId="0" xfId="206" applyFont="1" applyBorder="1"/>
    <xf numFmtId="200" fontId="29" fillId="0" borderId="0" xfId="111" applyNumberFormat="1" applyFont="1" applyBorder="1"/>
    <xf numFmtId="10" fontId="29" fillId="0" borderId="0" xfId="334" applyNumberFormat="1" applyFont="1" applyBorder="1"/>
    <xf numFmtId="171" fontId="102" fillId="0" borderId="0" xfId="92" applyNumberFormat="1" applyFont="1" applyFill="1" applyBorder="1" applyAlignment="1" applyProtection="1">
      <alignment horizontal="right" vertical="center"/>
    </xf>
    <xf numFmtId="174" fontId="101" fillId="0" borderId="0" xfId="312" applyNumberFormat="1" applyFont="1" applyFill="1" applyBorder="1" applyAlignment="1" applyProtection="1">
      <alignment horizontal="right" vertical="center"/>
    </xf>
    <xf numFmtId="199" fontId="37" fillId="44" borderId="0" xfId="27" applyNumberFormat="1" applyFont="1" applyFill="1"/>
    <xf numFmtId="0" fontId="2" fillId="0" borderId="0" xfId="129" applyFont="1" applyFill="1" applyBorder="1" applyAlignment="1">
      <alignment horizontal="left" vertical="center"/>
    </xf>
    <xf numFmtId="10" fontId="18" fillId="0" borderId="25" xfId="845" applyNumberFormat="1" applyFont="1" applyFill="1" applyBorder="1" applyAlignment="1" applyProtection="1">
      <alignment horizontal="right" vertical="center"/>
    </xf>
    <xf numFmtId="0" fontId="2" fillId="0" borderId="0" xfId="129" applyFont="1" applyFill="1" applyBorder="1" applyAlignment="1">
      <alignment vertical="center"/>
    </xf>
    <xf numFmtId="3" fontId="63" fillId="0" borderId="0" xfId="853" applyNumberFormat="1" applyFont="1" applyFill="1" applyBorder="1" applyAlignment="1">
      <alignment horizontal="right" vertical="center" wrapText="1"/>
    </xf>
    <xf numFmtId="0" fontId="63" fillId="0" borderId="0" xfId="853" applyFont="1" applyFill="1" applyBorder="1" applyAlignment="1">
      <alignment vertical="center" wrapText="1"/>
    </xf>
    <xf numFmtId="3" fontId="63" fillId="0" borderId="0" xfId="853" applyNumberFormat="1" applyFont="1" applyFill="1" applyBorder="1" applyAlignment="1">
      <alignment horizontal="right" vertical="center" wrapText="1"/>
    </xf>
    <xf numFmtId="167" fontId="19" fillId="0" borderId="0" xfId="92" applyFill="1" applyBorder="1" applyAlignment="1">
      <alignment horizontal="center" vertical="center"/>
    </xf>
    <xf numFmtId="171" fontId="43" fillId="0" borderId="0" xfId="862" applyNumberFormat="1" applyFont="1" applyFill="1" applyBorder="1" applyAlignment="1" applyProtection="1">
      <alignment vertical="center" wrapText="1"/>
    </xf>
    <xf numFmtId="171" fontId="43" fillId="0" borderId="0" xfId="861" applyNumberFormat="1" applyFont="1" applyFill="1" applyBorder="1" applyAlignment="1" applyProtection="1">
      <alignment vertical="center" wrapText="1"/>
    </xf>
    <xf numFmtId="171" fontId="43" fillId="0" borderId="0" xfId="864" applyNumberFormat="1" applyFont="1" applyFill="1" applyBorder="1" applyAlignment="1" applyProtection="1">
      <alignment vertical="center" wrapText="1"/>
    </xf>
    <xf numFmtId="171" fontId="43" fillId="0" borderId="0" xfId="848" applyNumberFormat="1" applyFont="1" applyFill="1" applyBorder="1" applyAlignment="1" applyProtection="1">
      <alignment vertical="center" wrapText="1"/>
    </xf>
    <xf numFmtId="171" fontId="43" fillId="0" borderId="0" xfId="865" applyNumberFormat="1" applyFont="1" applyFill="1" applyBorder="1" applyAlignment="1" applyProtection="1">
      <alignment vertical="center" wrapText="1"/>
    </xf>
    <xf numFmtId="171" fontId="43" fillId="0" borderId="0" xfId="866" applyNumberFormat="1" applyFont="1" applyFill="1" applyBorder="1" applyAlignment="1" applyProtection="1">
      <alignment vertical="center" wrapText="1"/>
    </xf>
    <xf numFmtId="171" fontId="43" fillId="0" borderId="0" xfId="835" applyNumberFormat="1" applyFont="1" applyFill="1" applyBorder="1" applyAlignment="1" applyProtection="1">
      <alignment vertical="center" wrapText="1"/>
    </xf>
    <xf numFmtId="171" fontId="43" fillId="0" borderId="0" xfId="836" applyNumberFormat="1" applyFont="1" applyFill="1" applyBorder="1" applyAlignment="1" applyProtection="1">
      <alignment vertical="center" wrapText="1"/>
    </xf>
    <xf numFmtId="171" fontId="43" fillId="0" borderId="0" xfId="868" applyNumberFormat="1" applyFont="1" applyFill="1" applyBorder="1" applyAlignment="1" applyProtection="1">
      <alignment vertical="center" wrapText="1"/>
    </xf>
    <xf numFmtId="0" fontId="18" fillId="0" borderId="0" xfId="884" applyFont="1" applyFill="1" applyBorder="1"/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41" fontId="2" fillId="0" borderId="0" xfId="891" applyNumberFormat="1" applyAlignment="1">
      <alignment wrapText="1"/>
    </xf>
    <xf numFmtId="41" fontId="2" fillId="0" borderId="0" xfId="863" applyFont="1" applyAlignment="1">
      <alignment wrapText="1"/>
    </xf>
    <xf numFmtId="168" fontId="2" fillId="0" borderId="0" xfId="891" applyNumberFormat="1" applyAlignment="1">
      <alignment wrapText="1"/>
    </xf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41" fontId="2" fillId="0" borderId="0" xfId="863" applyFont="1" applyAlignment="1">
      <alignment wrapText="1"/>
    </xf>
    <xf numFmtId="10" fontId="2" fillId="0" borderId="0" xfId="307" applyNumberFormat="1" applyFont="1" applyFill="1" applyBorder="1" applyAlignment="1" applyProtection="1">
      <alignment horizontal="right"/>
    </xf>
    <xf numFmtId="2" fontId="2" fillId="0" borderId="0" xfId="845" applyNumberFormat="1" applyFont="1" applyFill="1" applyBorder="1" applyAlignment="1" applyProtection="1"/>
    <xf numFmtId="4" fontId="18" fillId="0" borderId="25" xfId="93" applyNumberFormat="1" applyFont="1" applyFill="1" applyBorder="1" applyAlignment="1" applyProtection="1"/>
    <xf numFmtId="0" fontId="0" fillId="0" borderId="0" xfId="0"/>
    <xf numFmtId="2" fontId="66" fillId="0" borderId="0" xfId="129" applyNumberFormat="1"/>
    <xf numFmtId="0" fontId="127" fillId="0" borderId="0" xfId="205" applyFont="1"/>
    <xf numFmtId="0" fontId="100" fillId="48" borderId="0" xfId="205" applyFont="1" applyFill="1" applyBorder="1"/>
    <xf numFmtId="200" fontId="19" fillId="48" borderId="0" xfId="111" applyNumberFormat="1" applyFont="1" applyFill="1" applyBorder="1"/>
    <xf numFmtId="10" fontId="19" fillId="48" borderId="0" xfId="334" applyNumberFormat="1" applyFont="1" applyFill="1" applyBorder="1"/>
    <xf numFmtId="0" fontId="19" fillId="48" borderId="0" xfId="205" applyFont="1" applyFill="1" applyBorder="1"/>
    <xf numFmtId="3" fontId="43" fillId="68" borderId="0" xfId="846" applyNumberFormat="1" applyFont="1" applyFill="1" applyBorder="1" applyAlignment="1">
      <alignment horizontal="right"/>
    </xf>
    <xf numFmtId="3" fontId="43" fillId="68" borderId="0" xfId="757" applyNumberFormat="1" applyFont="1" applyFill="1" applyBorder="1" applyAlignment="1">
      <alignment horizontal="right"/>
    </xf>
    <xf numFmtId="3" fontId="43" fillId="68" borderId="0" xfId="822" applyNumberFormat="1" applyFont="1" applyFill="1" applyBorder="1" applyAlignment="1">
      <alignment horizontal="right"/>
    </xf>
    <xf numFmtId="2" fontId="78" fillId="0" borderId="0" xfId="129" applyNumberFormat="1" applyFont="1"/>
    <xf numFmtId="0" fontId="0" fillId="0" borderId="0" xfId="0"/>
    <xf numFmtId="3" fontId="34" fillId="0" borderId="63" xfId="206" applyNumberFormat="1" applyFont="1" applyFill="1" applyBorder="1" applyAlignment="1">
      <alignment horizontal="right" vertical="center"/>
    </xf>
    <xf numFmtId="3" fontId="34" fillId="0" borderId="55" xfId="206" applyNumberFormat="1" applyFont="1" applyFill="1" applyBorder="1" applyAlignment="1">
      <alignment horizontal="right" vertical="center"/>
    </xf>
    <xf numFmtId="3" fontId="34" fillId="0" borderId="60" xfId="206" applyNumberFormat="1" applyFont="1" applyFill="1" applyBorder="1" applyAlignment="1">
      <alignment horizontal="center" vertical="center"/>
    </xf>
    <xf numFmtId="3" fontId="34" fillId="0" borderId="61" xfId="206" applyNumberFormat="1" applyFont="1" applyFill="1" applyBorder="1" applyAlignment="1">
      <alignment horizontal="center" vertical="center"/>
    </xf>
    <xf numFmtId="3" fontId="34" fillId="0" borderId="62" xfId="206" applyNumberFormat="1" applyFont="1" applyFill="1" applyBorder="1" applyAlignment="1">
      <alignment horizontal="center" vertical="center"/>
    </xf>
    <xf numFmtId="10" fontId="18" fillId="0" borderId="0" xfId="749" applyNumberFormat="1" applyFont="1" applyFill="1" applyAlignment="1">
      <alignment horizontal="right"/>
    </xf>
    <xf numFmtId="217" fontId="18" fillId="0" borderId="0" xfId="491" applyNumberFormat="1" applyFont="1" applyFill="1" applyBorder="1" applyAlignment="1" applyProtection="1">
      <alignment horizontal="right"/>
    </xf>
    <xf numFmtId="10" fontId="36" fillId="0" borderId="0" xfId="845" applyNumberFormat="1" applyFont="1" applyFill="1" applyBorder="1" applyAlignment="1" applyProtection="1">
      <alignment horizontal="right" vertical="center"/>
    </xf>
    <xf numFmtId="0" fontId="128" fillId="0" borderId="0" xfId="206" applyFont="1" applyBorder="1"/>
    <xf numFmtId="200" fontId="34" fillId="0" borderId="0" xfId="111" applyNumberFormat="1" applyFont="1" applyBorder="1"/>
    <xf numFmtId="10" fontId="34" fillId="0" borderId="0" xfId="334" applyNumberFormat="1" applyFont="1" applyBorder="1"/>
    <xf numFmtId="0" fontId="49" fillId="0" borderId="0" xfId="205" applyFont="1" applyBorder="1"/>
    <xf numFmtId="183" fontId="95" fillId="0" borderId="0" xfId="110" applyNumberFormat="1" applyFont="1" applyFill="1" applyBorder="1" applyAlignment="1" applyProtection="1"/>
    <xf numFmtId="9" fontId="49" fillId="0" borderId="0" xfId="330" applyNumberFormat="1" applyFont="1" applyFill="1" applyBorder="1" applyAlignment="1" applyProtection="1"/>
    <xf numFmtId="0" fontId="111" fillId="0" borderId="0" xfId="206" applyFont="1" applyBorder="1"/>
    <xf numFmtId="200" fontId="34" fillId="0" borderId="0" xfId="112" applyNumberFormat="1" applyFont="1" applyBorder="1"/>
    <xf numFmtId="10" fontId="1" fillId="0" borderId="0" xfId="333" applyNumberFormat="1" applyFont="1" applyFill="1" applyBorder="1" applyAlignment="1" applyProtection="1"/>
    <xf numFmtId="0" fontId="34" fillId="0" borderId="0" xfId="206" applyFont="1" applyBorder="1"/>
    <xf numFmtId="183" fontId="49" fillId="0" borderId="0" xfId="110" applyNumberFormat="1" applyFont="1" applyFill="1" applyBorder="1" applyAlignment="1" applyProtection="1"/>
    <xf numFmtId="10" fontId="49" fillId="0" borderId="0" xfId="330" applyNumberFormat="1" applyFont="1" applyFill="1" applyBorder="1" applyAlignment="1" applyProtection="1"/>
    <xf numFmtId="184" fontId="34" fillId="0" borderId="0" xfId="205" applyNumberFormat="1" applyFont="1" applyFill="1" applyBorder="1" applyAlignment="1">
      <alignment horizontal="left" vertical="center"/>
    </xf>
    <xf numFmtId="183" fontId="111" fillId="0" borderId="0" xfId="110" applyNumberFormat="1" applyFont="1" applyFill="1" applyBorder="1" applyAlignment="1" applyProtection="1"/>
    <xf numFmtId="171" fontId="34" fillId="0" borderId="0" xfId="92" applyNumberFormat="1" applyFont="1"/>
    <xf numFmtId="0" fontId="18" fillId="69" borderId="0" xfId="129" applyFont="1" applyFill="1" applyBorder="1"/>
    <xf numFmtId="3" fontId="43" fillId="69" borderId="0" xfId="757" applyNumberFormat="1" applyFont="1" applyFill="1" applyBorder="1" applyAlignment="1">
      <alignment horizontal="right"/>
    </xf>
    <xf numFmtId="0" fontId="99" fillId="0" borderId="0" xfId="552" applyFont="1" applyAlignment="1">
      <alignment horizontal="left" vertical="center" wrapText="1"/>
    </xf>
    <xf numFmtId="43" fontId="116" fillId="39" borderId="0" xfId="551" applyFont="1" applyFill="1" applyAlignment="1">
      <alignment horizontal="center"/>
    </xf>
    <xf numFmtId="0" fontId="117" fillId="39" borderId="51" xfId="552" applyFont="1" applyFill="1" applyBorder="1" applyAlignment="1">
      <alignment horizontal="center"/>
    </xf>
    <xf numFmtId="0" fontId="117" fillId="39" borderId="0" xfId="552" applyFont="1" applyFill="1" applyBorder="1" applyAlignment="1">
      <alignment horizontal="center"/>
    </xf>
    <xf numFmtId="0" fontId="31" fillId="44" borderId="52" xfId="552" applyFont="1" applyFill="1" applyBorder="1" applyAlignment="1">
      <alignment horizontal="center" vertical="center"/>
    </xf>
    <xf numFmtId="0" fontId="31" fillId="44" borderId="55" xfId="552" applyFont="1" applyFill="1" applyBorder="1" applyAlignment="1">
      <alignment horizontal="center" vertical="center"/>
    </xf>
    <xf numFmtId="0" fontId="31" fillId="44" borderId="1" xfId="552" applyFont="1" applyFill="1" applyBorder="1" applyAlignment="1">
      <alignment horizontal="center" vertical="center"/>
    </xf>
    <xf numFmtId="0" fontId="31" fillId="44" borderId="53" xfId="552" applyFont="1" applyFill="1" applyBorder="1" applyAlignment="1">
      <alignment horizontal="center" vertical="center"/>
    </xf>
    <xf numFmtId="0" fontId="31" fillId="44" borderId="54" xfId="552" applyFont="1" applyFill="1" applyBorder="1" applyAlignment="1">
      <alignment horizontal="center" vertical="center"/>
    </xf>
    <xf numFmtId="0" fontId="31" fillId="44" borderId="52" xfId="552" applyFont="1" applyFill="1" applyBorder="1" applyAlignment="1">
      <alignment horizontal="center" vertical="center" wrapText="1"/>
    </xf>
    <xf numFmtId="0" fontId="31" fillId="44" borderId="55" xfId="552" applyFont="1" applyFill="1" applyBorder="1" applyAlignment="1">
      <alignment horizontal="center" vertical="center" wrapText="1"/>
    </xf>
    <xf numFmtId="0" fontId="34" fillId="48" borderId="3" xfId="300" applyFont="1" applyFill="1" applyBorder="1" applyAlignment="1">
      <alignment horizontal="left" vertical="center" wrapText="1"/>
    </xf>
    <xf numFmtId="0" fontId="14" fillId="48" borderId="0" xfId="300" applyFill="1" applyAlignment="1">
      <alignment vertical="center"/>
    </xf>
    <xf numFmtId="0" fontId="14" fillId="48" borderId="3" xfId="300" applyFill="1" applyBorder="1" applyAlignment="1">
      <alignment vertical="center"/>
    </xf>
    <xf numFmtId="0" fontId="28" fillId="40" borderId="0" xfId="303" applyFont="1" applyFill="1" applyBorder="1" applyAlignment="1">
      <alignment horizontal="center" vertical="center"/>
    </xf>
    <xf numFmtId="0" fontId="28" fillId="42" borderId="0" xfId="303" applyFont="1" applyFill="1" applyBorder="1" applyAlignment="1">
      <alignment horizontal="center" vertical="center"/>
    </xf>
    <xf numFmtId="0" fontId="110" fillId="44" borderId="0" xfId="552" applyFont="1" applyFill="1" applyBorder="1" applyAlignment="1">
      <alignment horizontal="center"/>
    </xf>
    <xf numFmtId="0" fontId="111" fillId="0" borderId="15" xfId="552" applyFont="1" applyFill="1" applyBorder="1" applyAlignment="1">
      <alignment horizontal="left" vertical="center" wrapText="1"/>
    </xf>
    <xf numFmtId="0" fontId="111" fillId="0" borderId="13" xfId="552" applyFont="1" applyFill="1" applyBorder="1" applyAlignment="1">
      <alignment horizontal="left" vertical="center" wrapText="1"/>
    </xf>
    <xf numFmtId="0" fontId="110" fillId="44" borderId="8" xfId="552" applyFont="1" applyFill="1" applyBorder="1" applyAlignment="1">
      <alignment horizontal="center" vertical="center"/>
    </xf>
    <xf numFmtId="0" fontId="110" fillId="44" borderId="0" xfId="552" applyFont="1" applyFill="1" applyBorder="1" applyAlignment="1">
      <alignment horizontal="center" vertical="center"/>
    </xf>
    <xf numFmtId="0" fontId="110" fillId="44" borderId="9" xfId="552" applyFont="1" applyFill="1" applyBorder="1" applyAlignment="1">
      <alignment horizontal="center" vertical="center" wrapText="1"/>
    </xf>
    <xf numFmtId="0" fontId="110" fillId="44" borderId="8" xfId="552" applyFont="1" applyFill="1" applyBorder="1" applyAlignment="1">
      <alignment horizontal="center"/>
    </xf>
    <xf numFmtId="0" fontId="110" fillId="44" borderId="27" xfId="552" applyFont="1" applyFill="1" applyBorder="1" applyAlignment="1">
      <alignment horizontal="center" vertical="center" wrapText="1"/>
    </xf>
    <xf numFmtId="0" fontId="110" fillId="44" borderId="8" xfId="552" applyFont="1" applyFill="1" applyBorder="1" applyAlignment="1">
      <alignment horizontal="center" vertical="center" wrapText="1"/>
    </xf>
    <xf numFmtId="0" fontId="110" fillId="44" borderId="0" xfId="552" applyFont="1" applyFill="1" applyBorder="1" applyAlignment="1">
      <alignment horizontal="center" vertical="center" wrapText="1"/>
    </xf>
    <xf numFmtId="0" fontId="110" fillId="44" borderId="27" xfId="552" applyFont="1" applyFill="1" applyBorder="1" applyAlignment="1">
      <alignment horizontal="center" vertical="center"/>
    </xf>
    <xf numFmtId="0" fontId="110" fillId="43" borderId="28" xfId="552" applyFont="1" applyFill="1" applyBorder="1" applyAlignment="1">
      <alignment horizontal="center" vertical="center"/>
    </xf>
    <xf numFmtId="0" fontId="110" fillId="43" borderId="78" xfId="552" applyFont="1" applyFill="1" applyBorder="1" applyAlignment="1">
      <alignment horizontal="center" vertical="center"/>
    </xf>
    <xf numFmtId="0" fontId="110" fillId="43" borderId="9" xfId="552" applyFont="1" applyFill="1" applyBorder="1" applyAlignment="1">
      <alignment horizontal="center" vertical="center"/>
    </xf>
    <xf numFmtId="0" fontId="110" fillId="43" borderId="8" xfId="552" applyFont="1" applyFill="1" applyBorder="1" applyAlignment="1">
      <alignment horizontal="center" vertical="center"/>
    </xf>
    <xf numFmtId="0" fontId="110" fillId="43" borderId="30" xfId="552" applyFont="1" applyFill="1" applyBorder="1" applyAlignment="1">
      <alignment horizontal="center" vertical="center"/>
    </xf>
    <xf numFmtId="0" fontId="110" fillId="43" borderId="79" xfId="552" applyFont="1" applyFill="1" applyBorder="1" applyAlignment="1">
      <alignment horizontal="center" vertical="center"/>
    </xf>
    <xf numFmtId="0" fontId="110" fillId="44" borderId="29" xfId="552" applyFont="1" applyFill="1" applyBorder="1" applyAlignment="1">
      <alignment horizontal="center"/>
    </xf>
    <xf numFmtId="0" fontId="110" fillId="44" borderId="78" xfId="552" applyFont="1" applyFill="1" applyBorder="1" applyAlignment="1">
      <alignment horizontal="center"/>
    </xf>
    <xf numFmtId="0" fontId="110" fillId="43" borderId="29" xfId="552" applyFont="1" applyFill="1" applyBorder="1" applyAlignment="1">
      <alignment horizontal="center" vertical="center"/>
    </xf>
    <xf numFmtId="0" fontId="110" fillId="43" borderId="0" xfId="552" applyFont="1" applyFill="1" applyBorder="1" applyAlignment="1">
      <alignment horizontal="center" vertical="center"/>
    </xf>
    <xf numFmtId="0" fontId="110" fillId="43" borderId="28" xfId="552" applyFont="1" applyFill="1" applyBorder="1" applyAlignment="1">
      <alignment horizontal="center"/>
    </xf>
    <xf numFmtId="0" fontId="110" fillId="43" borderId="29" xfId="552" applyFont="1" applyFill="1" applyBorder="1" applyAlignment="1">
      <alignment horizontal="center"/>
    </xf>
    <xf numFmtId="0" fontId="110" fillId="43" borderId="78" xfId="552" applyFont="1" applyFill="1" applyBorder="1" applyAlignment="1">
      <alignment horizontal="center"/>
    </xf>
    <xf numFmtId="0" fontId="110" fillId="44" borderId="28" xfId="552" applyFont="1" applyFill="1" applyBorder="1" applyAlignment="1">
      <alignment horizontal="center" vertical="center"/>
    </xf>
    <xf numFmtId="0" fontId="110" fillId="44" borderId="29" xfId="552" applyFont="1" applyFill="1" applyBorder="1" applyAlignment="1">
      <alignment horizontal="center" vertical="center"/>
    </xf>
    <xf numFmtId="0" fontId="110" fillId="44" borderId="74" xfId="552" applyFont="1" applyFill="1" applyBorder="1" applyAlignment="1">
      <alignment horizontal="center" vertical="center"/>
    </xf>
    <xf numFmtId="0" fontId="110" fillId="43" borderId="77" xfId="552" applyFont="1" applyFill="1" applyBorder="1" applyAlignment="1">
      <alignment horizontal="center" vertical="center" wrapText="1"/>
    </xf>
    <xf numFmtId="0" fontId="110" fillId="43" borderId="0" xfId="552" applyFont="1" applyFill="1" applyBorder="1" applyAlignment="1">
      <alignment horizontal="center" vertical="center" wrapText="1"/>
    </xf>
    <xf numFmtId="0" fontId="110" fillId="43" borderId="31" xfId="552" applyFont="1" applyFill="1" applyBorder="1" applyAlignment="1">
      <alignment horizontal="center" vertical="center" wrapText="1"/>
    </xf>
    <xf numFmtId="0" fontId="110" fillId="43" borderId="69" xfId="552" applyFont="1" applyFill="1" applyBorder="1" applyAlignment="1">
      <alignment horizontal="center"/>
    </xf>
    <xf numFmtId="0" fontId="110" fillId="43" borderId="68" xfId="552" applyFont="1" applyFill="1" applyBorder="1" applyAlignment="1">
      <alignment horizontal="center"/>
    </xf>
    <xf numFmtId="0" fontId="110" fillId="43" borderId="0" xfId="552" applyFont="1" applyFill="1" applyBorder="1" applyAlignment="1">
      <alignment horizontal="center"/>
    </xf>
    <xf numFmtId="0" fontId="110" fillId="43" borderId="76" xfId="552" applyFont="1" applyFill="1" applyBorder="1" applyAlignment="1">
      <alignment horizontal="center" vertical="center"/>
    </xf>
    <xf numFmtId="0" fontId="110" fillId="43" borderId="70" xfId="552" applyFont="1" applyFill="1" applyBorder="1" applyAlignment="1">
      <alignment horizontal="center" vertical="center"/>
    </xf>
    <xf numFmtId="0" fontId="110" fillId="43" borderId="30" xfId="552" applyFont="1" applyFill="1" applyBorder="1" applyAlignment="1">
      <alignment horizontal="center"/>
    </xf>
    <xf numFmtId="0" fontId="110" fillId="43" borderId="31" xfId="552" applyFont="1" applyFill="1" applyBorder="1" applyAlignment="1">
      <alignment horizontal="center"/>
    </xf>
    <xf numFmtId="0" fontId="110" fillId="43" borderId="79" xfId="552" applyFont="1" applyFill="1" applyBorder="1" applyAlignment="1">
      <alignment horizontal="center"/>
    </xf>
    <xf numFmtId="0" fontId="122" fillId="44" borderId="8" xfId="552" applyFont="1" applyFill="1" applyBorder="1" applyAlignment="1">
      <alignment horizontal="center" vertical="center"/>
    </xf>
    <xf numFmtId="0" fontId="122" fillId="43" borderId="28" xfId="552" applyFont="1" applyFill="1" applyBorder="1" applyAlignment="1">
      <alignment horizontal="center" vertical="center"/>
    </xf>
    <xf numFmtId="0" fontId="122" fillId="43" borderId="29" xfId="552" applyFont="1" applyFill="1" applyBorder="1" applyAlignment="1">
      <alignment horizontal="center" vertical="center"/>
    </xf>
    <xf numFmtId="0" fontId="122" fillId="43" borderId="78" xfId="552" applyFont="1" applyFill="1" applyBorder="1" applyAlignment="1">
      <alignment horizontal="center" vertical="center"/>
    </xf>
    <xf numFmtId="0" fontId="122" fillId="43" borderId="9" xfId="552" applyFont="1" applyFill="1" applyBorder="1" applyAlignment="1">
      <alignment horizontal="center" vertical="center"/>
    </xf>
    <xf numFmtId="0" fontId="122" fillId="43" borderId="0" xfId="552" applyFont="1" applyFill="1" applyBorder="1" applyAlignment="1">
      <alignment horizontal="center" vertical="center"/>
    </xf>
    <xf numFmtId="0" fontId="122" fillId="43" borderId="8" xfId="552" applyFont="1" applyFill="1" applyBorder="1" applyAlignment="1">
      <alignment horizontal="center" vertical="center"/>
    </xf>
    <xf numFmtId="0" fontId="122" fillId="43" borderId="30" xfId="552" applyFont="1" applyFill="1" applyBorder="1" applyAlignment="1">
      <alignment horizontal="center" vertical="center"/>
    </xf>
    <xf numFmtId="0" fontId="122" fillId="43" borderId="31" xfId="552" applyFont="1" applyFill="1" applyBorder="1" applyAlignment="1">
      <alignment horizontal="center" vertical="center"/>
    </xf>
    <xf numFmtId="0" fontId="122" fillId="43" borderId="79" xfId="552" applyFont="1" applyFill="1" applyBorder="1" applyAlignment="1">
      <alignment horizontal="center" vertical="center"/>
    </xf>
    <xf numFmtId="0" fontId="110" fillId="44" borderId="9" xfId="552" applyFont="1" applyFill="1" applyBorder="1" applyAlignment="1">
      <alignment horizontal="center" vertical="center"/>
    </xf>
    <xf numFmtId="0" fontId="110" fillId="44" borderId="68" xfId="552" applyFont="1" applyFill="1" applyBorder="1" applyAlignment="1">
      <alignment horizontal="center" vertical="center"/>
    </xf>
    <xf numFmtId="0" fontId="110" fillId="43" borderId="73" xfId="552" applyFont="1" applyFill="1" applyBorder="1" applyAlignment="1">
      <alignment horizontal="center" vertical="center"/>
    </xf>
    <xf numFmtId="0" fontId="110" fillId="43" borderId="74" xfId="552" applyFont="1" applyFill="1" applyBorder="1" applyAlignment="1">
      <alignment horizontal="center" vertical="center"/>
    </xf>
    <xf numFmtId="0" fontId="110" fillId="43" borderId="68" xfId="552" applyFont="1" applyFill="1" applyBorder="1" applyAlignment="1">
      <alignment horizontal="center" vertical="center"/>
    </xf>
    <xf numFmtId="0" fontId="110" fillId="43" borderId="31" xfId="552" applyFont="1" applyFill="1" applyBorder="1" applyAlignment="1">
      <alignment horizontal="center" vertical="center"/>
    </xf>
    <xf numFmtId="0" fontId="110" fillId="43" borderId="71" xfId="552" applyFont="1" applyFill="1" applyBorder="1" applyAlignment="1">
      <alignment horizontal="center" vertical="center"/>
    </xf>
    <xf numFmtId="0" fontId="110" fillId="43" borderId="75" xfId="552" applyFont="1" applyFill="1" applyBorder="1" applyAlignment="1">
      <alignment horizontal="center"/>
    </xf>
    <xf numFmtId="0" fontId="110" fillId="43" borderId="74" xfId="552" applyFont="1" applyFill="1" applyBorder="1" applyAlignment="1">
      <alignment horizontal="center"/>
    </xf>
    <xf numFmtId="0" fontId="64" fillId="40" borderId="0" xfId="552" applyFont="1" applyFill="1" applyBorder="1" applyAlignment="1">
      <alignment horizontal="center"/>
    </xf>
    <xf numFmtId="0" fontId="110" fillId="43" borderId="64" xfId="552" applyFont="1" applyFill="1" applyBorder="1" applyAlignment="1">
      <alignment horizontal="left" vertical="center"/>
    </xf>
    <xf numFmtId="0" fontId="110" fillId="43" borderId="68" xfId="552" applyFont="1" applyFill="1" applyBorder="1" applyAlignment="1">
      <alignment horizontal="left" vertical="center"/>
    </xf>
    <xf numFmtId="0" fontId="110" fillId="43" borderId="71" xfId="552" applyFont="1" applyFill="1" applyBorder="1" applyAlignment="1">
      <alignment horizontal="left" vertical="center"/>
    </xf>
    <xf numFmtId="0" fontId="110" fillId="43" borderId="65" xfId="552" applyFont="1" applyFill="1" applyBorder="1" applyAlignment="1">
      <alignment horizontal="center" vertical="center" wrapText="1"/>
    </xf>
    <xf numFmtId="0" fontId="110" fillId="43" borderId="64" xfId="552" applyFont="1" applyFill="1" applyBorder="1" applyAlignment="1">
      <alignment horizontal="center" vertical="center" wrapText="1"/>
    </xf>
    <xf numFmtId="0" fontId="110" fillId="43" borderId="68" xfId="552" applyFont="1" applyFill="1" applyBorder="1" applyAlignment="1">
      <alignment horizontal="center" vertical="center" wrapText="1"/>
    </xf>
    <xf numFmtId="0" fontId="110" fillId="43" borderId="71" xfId="552" applyFont="1" applyFill="1" applyBorder="1" applyAlignment="1">
      <alignment horizontal="center" vertical="center" wrapText="1"/>
    </xf>
    <xf numFmtId="0" fontId="110" fillId="43" borderId="66" xfId="552" applyFont="1" applyFill="1" applyBorder="1" applyAlignment="1">
      <alignment horizontal="center"/>
    </xf>
    <xf numFmtId="0" fontId="110" fillId="43" borderId="65" xfId="552" applyFont="1" applyFill="1" applyBorder="1" applyAlignment="1">
      <alignment horizontal="center"/>
    </xf>
    <xf numFmtId="0" fontId="110" fillId="43" borderId="64" xfId="552" applyFont="1" applyFill="1" applyBorder="1" applyAlignment="1">
      <alignment horizontal="center"/>
    </xf>
    <xf numFmtId="0" fontId="110" fillId="43" borderId="67" xfId="552" applyFont="1" applyFill="1" applyBorder="1" applyAlignment="1">
      <alignment horizontal="center" vertical="center"/>
    </xf>
    <xf numFmtId="0" fontId="28" fillId="40" borderId="0" xfId="98" applyNumberFormat="1" applyFont="1" applyFill="1" applyBorder="1" applyAlignment="1" applyProtection="1">
      <alignment horizontal="center"/>
    </xf>
    <xf numFmtId="0" fontId="64" fillId="40" borderId="0" xfId="98" applyNumberFormat="1" applyFont="1" applyFill="1" applyBorder="1" applyAlignment="1" applyProtection="1">
      <alignment horizontal="center"/>
    </xf>
    <xf numFmtId="170" fontId="64" fillId="40" borderId="0" xfId="205" applyNumberFormat="1" applyFont="1" applyFill="1" applyBorder="1" applyAlignment="1">
      <alignment horizontal="center" vertical="top"/>
    </xf>
    <xf numFmtId="0" fontId="26" fillId="40" borderId="0" xfId="98" applyNumberFormat="1" applyFont="1" applyFill="1" applyBorder="1" applyAlignment="1" applyProtection="1">
      <alignment horizontal="center"/>
    </xf>
    <xf numFmtId="170" fontId="35" fillId="40" borderId="0" xfId="0" applyNumberFormat="1" applyFont="1" applyFill="1" applyBorder="1" applyAlignment="1">
      <alignment horizontal="center"/>
    </xf>
    <xf numFmtId="169" fontId="35" fillId="40" borderId="0" xfId="98" applyFont="1" applyFill="1" applyBorder="1" applyAlignment="1" applyProtection="1">
      <alignment horizontal="center" vertical="top"/>
    </xf>
    <xf numFmtId="0" fontId="90" fillId="41" borderId="32" xfId="0" applyFont="1" applyFill="1" applyBorder="1" applyAlignment="1">
      <alignment horizontal="center" vertical="center"/>
    </xf>
    <xf numFmtId="0" fontId="90" fillId="41" borderId="0" xfId="0" applyFont="1" applyFill="1" applyBorder="1" applyAlignment="1">
      <alignment horizontal="center" vertical="center"/>
    </xf>
    <xf numFmtId="0" fontId="90" fillId="41" borderId="0" xfId="0" applyFont="1" applyFill="1" applyBorder="1" applyAlignment="1">
      <alignment horizontal="center" vertical="center" wrapText="1"/>
    </xf>
    <xf numFmtId="0" fontId="26" fillId="40" borderId="0" xfId="98" applyNumberFormat="1" applyFont="1" applyFill="1" applyBorder="1" applyAlignment="1" applyProtection="1">
      <alignment horizontal="center" wrapText="1"/>
    </xf>
    <xf numFmtId="0" fontId="89" fillId="41" borderId="49" xfId="0" applyFont="1" applyFill="1" applyBorder="1" applyAlignment="1">
      <alignment horizontal="center" vertical="center" wrapText="1"/>
    </xf>
    <xf numFmtId="0" fontId="89" fillId="41" borderId="0" xfId="0" applyFont="1" applyFill="1" applyBorder="1" applyAlignment="1">
      <alignment horizontal="center" vertical="center" wrapText="1"/>
    </xf>
    <xf numFmtId="0" fontId="89" fillId="41" borderId="33" xfId="0" applyFont="1" applyFill="1" applyBorder="1" applyAlignment="1">
      <alignment horizontal="center" vertical="center" wrapText="1"/>
    </xf>
    <xf numFmtId="0" fontId="89" fillId="41" borderId="12" xfId="0" applyFont="1" applyFill="1" applyBorder="1" applyAlignment="1">
      <alignment horizontal="center" vertical="center" wrapText="1"/>
    </xf>
    <xf numFmtId="170" fontId="26" fillId="40" borderId="0" xfId="0" applyNumberFormat="1" applyFont="1" applyFill="1" applyBorder="1" applyAlignment="1">
      <alignment horizontal="center"/>
    </xf>
    <xf numFmtId="169" fontId="26" fillId="40" borderId="0" xfId="98" applyFont="1" applyFill="1" applyBorder="1" applyAlignment="1" applyProtection="1">
      <alignment horizontal="center"/>
    </xf>
    <xf numFmtId="0" fontId="89" fillId="41" borderId="50" xfId="0" applyFont="1" applyFill="1" applyBorder="1" applyAlignment="1">
      <alignment horizontal="center" vertical="center" wrapText="1"/>
    </xf>
    <xf numFmtId="0" fontId="89" fillId="41" borderId="32" xfId="0" applyFont="1" applyFill="1" applyBorder="1" applyAlignment="1">
      <alignment horizontal="center"/>
    </xf>
    <xf numFmtId="0" fontId="89" fillId="41" borderId="0" xfId="0" applyFont="1" applyFill="1" applyBorder="1" applyAlignment="1">
      <alignment horizontal="center"/>
    </xf>
    <xf numFmtId="0" fontId="89" fillId="41" borderId="12" xfId="0" applyFont="1" applyFill="1" applyBorder="1" applyAlignment="1">
      <alignment horizontal="center" vertical="center"/>
    </xf>
    <xf numFmtId="0" fontId="98" fillId="44" borderId="0" xfId="0" applyFont="1" applyFill="1" applyAlignment="1">
      <alignment horizontal="center" wrapText="1"/>
    </xf>
    <xf numFmtId="0" fontId="26" fillId="40" borderId="0" xfId="99" applyNumberFormat="1" applyFont="1" applyFill="1" applyBorder="1" applyAlignment="1" applyProtection="1">
      <alignment horizontal="center"/>
    </xf>
    <xf numFmtId="0" fontId="58" fillId="0" borderId="0" xfId="0" applyFont="1"/>
    <xf numFmtId="170" fontId="35" fillId="40" borderId="0" xfId="278" applyNumberFormat="1" applyFont="1" applyFill="1" applyBorder="1" applyAlignment="1">
      <alignment horizontal="center"/>
    </xf>
    <xf numFmtId="0" fontId="0" fillId="0" borderId="0" xfId="0"/>
    <xf numFmtId="0" fontId="60" fillId="40" borderId="0" xfId="98" applyNumberFormat="1" applyFont="1" applyFill="1" applyBorder="1" applyAlignment="1" applyProtection="1">
      <alignment horizontal="center"/>
    </xf>
    <xf numFmtId="3" fontId="36" fillId="40" borderId="0" xfId="302" applyNumberFormat="1" applyFont="1" applyFill="1" applyBorder="1" applyAlignment="1">
      <alignment horizontal="left" wrapText="1"/>
    </xf>
    <xf numFmtId="3" fontId="43" fillId="40" borderId="0" xfId="99" applyNumberFormat="1" applyFont="1" applyFill="1" applyBorder="1" applyAlignment="1" applyProtection="1">
      <alignment horizontal="right" wrapText="1"/>
    </xf>
    <xf numFmtId="0" fontId="91" fillId="41" borderId="0" xfId="0" applyFont="1" applyFill="1" applyBorder="1" applyAlignment="1">
      <alignment horizontal="center" vertical="center"/>
    </xf>
    <xf numFmtId="0" fontId="26" fillId="40" borderId="0" xfId="98" applyNumberFormat="1" applyFont="1" applyFill="1" applyBorder="1" applyAlignment="1" applyProtection="1">
      <alignment horizontal="center" vertical="center" wrapText="1"/>
    </xf>
    <xf numFmtId="0" fontId="91" fillId="41" borderId="34" xfId="0" applyFont="1" applyFill="1" applyBorder="1" applyAlignment="1">
      <alignment horizontal="left" vertical="center"/>
    </xf>
    <xf numFmtId="0" fontId="91" fillId="41" borderId="35" xfId="0" applyFont="1" applyFill="1" applyBorder="1" applyAlignment="1">
      <alignment horizontal="left" vertical="center"/>
    </xf>
    <xf numFmtId="170" fontId="26" fillId="40" borderId="0" xfId="0" applyNumberFormat="1" applyFont="1" applyFill="1" applyBorder="1" applyAlignment="1">
      <alignment horizontal="center" vertical="center" wrapText="1"/>
    </xf>
    <xf numFmtId="170" fontId="26" fillId="40" borderId="0" xfId="0" applyNumberFormat="1" applyFont="1" applyFill="1" applyBorder="1" applyAlignment="1">
      <alignment horizontal="center" wrapText="1"/>
    </xf>
    <xf numFmtId="0" fontId="36" fillId="40" borderId="0" xfId="302" applyFont="1" applyFill="1" applyBorder="1" applyAlignment="1">
      <alignment horizontal="left" wrapText="1"/>
    </xf>
    <xf numFmtId="3" fontId="43" fillId="0" borderId="0" xfId="99" applyNumberFormat="1" applyFont="1" applyFill="1" applyBorder="1" applyAlignment="1" applyProtection="1">
      <alignment horizontal="right" wrapText="1"/>
    </xf>
    <xf numFmtId="0" fontId="90" fillId="41" borderId="36" xfId="0" applyFont="1" applyFill="1" applyBorder="1" applyAlignment="1">
      <alignment horizontal="center" vertical="center"/>
    </xf>
    <xf numFmtId="0" fontId="36" fillId="43" borderId="0" xfId="0" applyFont="1" applyFill="1" applyBorder="1" applyAlignment="1">
      <alignment horizontal="center" vertical="center"/>
    </xf>
    <xf numFmtId="0" fontId="36" fillId="43" borderId="0" xfId="0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/>
    </xf>
    <xf numFmtId="170" fontId="35" fillId="40" borderId="0" xfId="0" applyNumberFormat="1" applyFont="1" applyFill="1" applyBorder="1" applyAlignment="1">
      <alignment horizontal="center" vertical="center"/>
    </xf>
    <xf numFmtId="0" fontId="36" fillId="43" borderId="0" xfId="0" applyFont="1" applyFill="1" applyBorder="1" applyAlignment="1">
      <alignment horizontal="center"/>
    </xf>
    <xf numFmtId="0" fontId="36" fillId="43" borderId="0" xfId="0" applyFont="1" applyFill="1" applyBorder="1" applyAlignment="1">
      <alignment horizontal="left" vertical="center"/>
    </xf>
    <xf numFmtId="0" fontId="35" fillId="40" borderId="0" xfId="0" applyFont="1" applyFill="1" applyBorder="1" applyAlignment="1">
      <alignment horizontal="center" wrapText="1"/>
    </xf>
    <xf numFmtId="0" fontId="98" fillId="44" borderId="32" xfId="0" applyFont="1" applyFill="1" applyBorder="1" applyAlignment="1">
      <alignment horizontal="center" wrapText="1"/>
    </xf>
    <xf numFmtId="0" fontId="98" fillId="44" borderId="0" xfId="0" applyFont="1" applyFill="1" applyBorder="1" applyAlignment="1">
      <alignment horizontal="center" wrapText="1"/>
    </xf>
    <xf numFmtId="0" fontId="0" fillId="40" borderId="0" xfId="0" applyFill="1"/>
    <xf numFmtId="0" fontId="18" fillId="40" borderId="0" xfId="0" applyFont="1" applyFill="1" applyBorder="1"/>
    <xf numFmtId="0" fontId="35" fillId="40" borderId="0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left" vertical="center"/>
    </xf>
    <xf numFmtId="0" fontId="98" fillId="44" borderId="0" xfId="0" applyFont="1" applyFill="1" applyAlignment="1">
      <alignment horizontal="center" vertical="center" wrapText="1"/>
    </xf>
    <xf numFmtId="0" fontId="40" fillId="43" borderId="37" xfId="0" applyFont="1" applyFill="1" applyBorder="1" applyAlignment="1">
      <alignment horizontal="left" vertical="center"/>
    </xf>
    <xf numFmtId="172" fontId="89" fillId="0" borderId="0" xfId="0" applyNumberFormat="1" applyFont="1" applyFill="1" applyBorder="1" applyAlignment="1">
      <alignment horizontal="center"/>
    </xf>
    <xf numFmtId="0" fontId="45" fillId="40" borderId="0" xfId="0" applyFont="1" applyFill="1" applyBorder="1" applyAlignment="1">
      <alignment horizontal="center"/>
    </xf>
    <xf numFmtId="172" fontId="89" fillId="41" borderId="0" xfId="0" applyNumberFormat="1" applyFont="1" applyFill="1" applyBorder="1" applyAlignment="1">
      <alignment horizontal="center"/>
    </xf>
    <xf numFmtId="0" fontId="89" fillId="41" borderId="0" xfId="0" applyFont="1" applyFill="1" applyBorder="1" applyAlignment="1">
      <alignment horizontal="right" vertical="center" wrapText="1"/>
    </xf>
    <xf numFmtId="0" fontId="91" fillId="41" borderId="0" xfId="0" applyFont="1" applyFill="1" applyBorder="1" applyAlignment="1">
      <alignment horizontal="right" vertical="center" wrapText="1"/>
    </xf>
    <xf numFmtId="0" fontId="35" fillId="40" borderId="0" xfId="713" applyFont="1" applyFill="1" applyAlignment="1">
      <alignment horizontal="center"/>
    </xf>
    <xf numFmtId="177" fontId="35" fillId="40" borderId="0" xfId="713" applyNumberFormat="1" applyFont="1" applyFill="1" applyAlignment="1">
      <alignment horizontal="center"/>
    </xf>
    <xf numFmtId="0" fontId="48" fillId="0" borderId="18" xfId="713" applyFont="1" applyFill="1" applyBorder="1" applyAlignment="1">
      <alignment horizontal="left" vertical="center"/>
    </xf>
    <xf numFmtId="0" fontId="89" fillId="41" borderId="52" xfId="713" applyFont="1" applyFill="1" applyBorder="1" applyAlignment="1">
      <alignment horizontal="center" vertical="center"/>
    </xf>
    <xf numFmtId="0" fontId="89" fillId="41" borderId="63" xfId="713" applyFont="1" applyFill="1" applyBorder="1" applyAlignment="1">
      <alignment horizontal="center" vertical="center"/>
    </xf>
    <xf numFmtId="0" fontId="89" fillId="41" borderId="96" xfId="713" applyFont="1" applyFill="1" applyBorder="1" applyAlignment="1">
      <alignment horizontal="center"/>
    </xf>
    <xf numFmtId="0" fontId="89" fillId="41" borderId="97" xfId="713" applyFont="1" applyFill="1" applyBorder="1" applyAlignment="1">
      <alignment horizontal="center"/>
    </xf>
    <xf numFmtId="0" fontId="89" fillId="41" borderId="98" xfId="713" applyFont="1" applyFill="1" applyBorder="1" applyAlignment="1">
      <alignment horizontal="center"/>
    </xf>
    <xf numFmtId="0" fontId="48" fillId="0" borderId="90" xfId="713" applyFont="1" applyFill="1" applyBorder="1" applyAlignment="1">
      <alignment horizontal="left" vertical="center"/>
    </xf>
    <xf numFmtId="0" fontId="48" fillId="0" borderId="93" xfId="713" applyFont="1" applyFill="1" applyBorder="1" applyAlignment="1">
      <alignment horizontal="left" vertical="center"/>
    </xf>
    <xf numFmtId="0" fontId="89" fillId="41" borderId="81" xfId="713" applyFont="1" applyFill="1" applyBorder="1" applyAlignment="1">
      <alignment horizontal="center"/>
    </xf>
    <xf numFmtId="0" fontId="89" fillId="41" borderId="38" xfId="713" applyFont="1" applyFill="1" applyBorder="1" applyAlignment="1">
      <alignment horizontal="center"/>
    </xf>
    <xf numFmtId="0" fontId="48" fillId="0" borderId="0" xfId="713" applyFont="1" applyFill="1" applyBorder="1" applyAlignment="1">
      <alignment vertical="center"/>
    </xf>
    <xf numFmtId="0" fontId="48" fillId="0" borderId="58" xfId="713" applyFont="1" applyFill="1" applyBorder="1" applyAlignment="1">
      <alignment vertical="center"/>
    </xf>
    <xf numFmtId="0" fontId="48" fillId="0" borderId="51" xfId="713" applyFont="1" applyFill="1" applyBorder="1" applyAlignment="1">
      <alignment vertical="center"/>
    </xf>
    <xf numFmtId="0" fontId="48" fillId="0" borderId="56" xfId="713" applyFont="1" applyFill="1" applyBorder="1" applyAlignment="1">
      <alignment vertical="center"/>
    </xf>
    <xf numFmtId="0" fontId="89" fillId="41" borderId="52" xfId="713" applyFont="1" applyFill="1" applyBorder="1" applyAlignment="1">
      <alignment horizontal="center" vertical="center" wrapText="1"/>
    </xf>
    <xf numFmtId="0" fontId="89" fillId="41" borderId="55" xfId="713" applyFont="1" applyFill="1" applyBorder="1" applyAlignment="1">
      <alignment horizontal="center" vertical="center" wrapText="1"/>
    </xf>
    <xf numFmtId="0" fontId="89" fillId="41" borderId="52" xfId="713" applyFont="1" applyFill="1" applyBorder="1" applyAlignment="1">
      <alignment horizontal="left" vertical="center"/>
    </xf>
    <xf numFmtId="0" fontId="89" fillId="41" borderId="55" xfId="713" applyFont="1" applyFill="1" applyBorder="1" applyAlignment="1">
      <alignment horizontal="left" vertical="center"/>
    </xf>
    <xf numFmtId="4" fontId="48" fillId="0" borderId="90" xfId="713" applyNumberFormat="1" applyFont="1" applyBorder="1" applyAlignment="1">
      <alignment vertical="center"/>
    </xf>
    <xf numFmtId="4" fontId="48" fillId="0" borderId="99" xfId="713" applyNumberFormat="1" applyFont="1" applyBorder="1" applyAlignment="1">
      <alignment vertical="center"/>
    </xf>
    <xf numFmtId="4" fontId="48" fillId="0" borderId="93" xfId="713" applyNumberFormat="1" applyFont="1" applyBorder="1" applyAlignment="1">
      <alignment vertical="center"/>
    </xf>
    <xf numFmtId="0" fontId="89" fillId="41" borderId="52" xfId="713" applyFont="1" applyFill="1" applyBorder="1" applyAlignment="1">
      <alignment vertical="center"/>
    </xf>
    <xf numFmtId="0" fontId="89" fillId="41" borderId="55" xfId="713" applyFont="1" applyFill="1" applyBorder="1" applyAlignment="1">
      <alignment vertical="center"/>
    </xf>
    <xf numFmtId="0" fontId="26" fillId="40" borderId="0" xfId="713" applyFont="1" applyFill="1" applyAlignment="1">
      <alignment horizontal="center"/>
    </xf>
    <xf numFmtId="177" fontId="26" fillId="40" borderId="0" xfId="713" applyNumberFormat="1" applyFont="1" applyFill="1" applyAlignment="1">
      <alignment horizontal="center"/>
    </xf>
    <xf numFmtId="0" fontId="89" fillId="41" borderId="1" xfId="713" applyFont="1" applyFill="1" applyBorder="1" applyAlignment="1">
      <alignment horizontal="center"/>
    </xf>
    <xf numFmtId="0" fontId="89" fillId="41" borderId="53" xfId="713" applyFont="1" applyFill="1" applyBorder="1" applyAlignment="1">
      <alignment horizontal="center"/>
    </xf>
    <xf numFmtId="0" fontId="18" fillId="0" borderId="0" xfId="129" applyFont="1" applyFill="1" applyBorder="1" applyAlignment="1">
      <alignment vertical="center" wrapText="1"/>
    </xf>
    <xf numFmtId="0" fontId="42" fillId="0" borderId="0" xfId="129" applyFont="1" applyFill="1" applyBorder="1" applyAlignment="1">
      <alignment vertical="center"/>
    </xf>
    <xf numFmtId="0" fontId="35" fillId="40" borderId="0" xfId="129" applyFont="1" applyFill="1" applyBorder="1" applyAlignment="1">
      <alignment horizontal="center"/>
    </xf>
    <xf numFmtId="0" fontId="90" fillId="41" borderId="0" xfId="129" applyFont="1" applyFill="1" applyBorder="1" applyAlignment="1">
      <alignment horizontal="center" vertical="center"/>
    </xf>
    <xf numFmtId="0" fontId="90" fillId="41" borderId="6" xfId="129" applyFont="1" applyFill="1" applyBorder="1" applyAlignment="1">
      <alignment horizontal="center" vertical="center"/>
    </xf>
    <xf numFmtId="0" fontId="90" fillId="41" borderId="0" xfId="129" applyFont="1" applyFill="1" applyBorder="1" applyAlignment="1">
      <alignment horizontal="center" vertical="center" wrapText="1"/>
    </xf>
    <xf numFmtId="0" fontId="90" fillId="41" borderId="6" xfId="129" applyFont="1" applyFill="1" applyBorder="1" applyAlignment="1">
      <alignment horizontal="center" vertical="center" wrapText="1"/>
    </xf>
    <xf numFmtId="0" fontId="90" fillId="41" borderId="39" xfId="129" applyFont="1" applyFill="1" applyBorder="1" applyAlignment="1">
      <alignment horizontal="center"/>
    </xf>
    <xf numFmtId="0" fontId="18" fillId="0" borderId="0" xfId="129" applyFont="1" applyFill="1" applyBorder="1" applyAlignment="1">
      <alignment horizontal="left" vertical="center" wrapText="1"/>
    </xf>
    <xf numFmtId="0" fontId="27" fillId="40" borderId="0" xfId="129" applyFont="1" applyFill="1" applyBorder="1" applyAlignment="1">
      <alignment horizontal="center"/>
    </xf>
    <xf numFmtId="180" fontId="27" fillId="40" borderId="0" xfId="129" applyNumberFormat="1" applyFont="1" applyFill="1" applyBorder="1" applyAlignment="1">
      <alignment horizontal="center"/>
    </xf>
    <xf numFmtId="0" fontId="89" fillId="41" borderId="0" xfId="129" applyFont="1" applyFill="1" applyBorder="1" applyAlignment="1">
      <alignment horizontal="left" vertical="center"/>
    </xf>
    <xf numFmtId="0" fontId="89" fillId="41" borderId="6" xfId="129" applyFont="1" applyFill="1" applyBorder="1" applyAlignment="1">
      <alignment horizontal="center" vertical="center"/>
    </xf>
    <xf numFmtId="0" fontId="89" fillId="41" borderId="6" xfId="129" applyFont="1" applyFill="1" applyBorder="1" applyAlignment="1">
      <alignment horizontal="center" vertical="center" wrapText="1"/>
    </xf>
    <xf numFmtId="0" fontId="89" fillId="41" borderId="39" xfId="129" applyFont="1" applyFill="1" applyBorder="1" applyAlignment="1">
      <alignment horizontal="center"/>
    </xf>
    <xf numFmtId="0" fontId="27" fillId="40" borderId="0" xfId="129" applyFont="1" applyFill="1" applyBorder="1" applyAlignment="1">
      <alignment horizontal="center" wrapText="1"/>
    </xf>
    <xf numFmtId="0" fontId="89" fillId="41" borderId="6" xfId="129" applyFont="1" applyFill="1" applyBorder="1" applyAlignment="1">
      <alignment horizontal="left" vertical="center"/>
    </xf>
    <xf numFmtId="0" fontId="89" fillId="41" borderId="0" xfId="129" applyFont="1" applyFill="1" applyBorder="1" applyAlignment="1">
      <alignment horizontal="right" vertical="center" wrapText="1"/>
    </xf>
    <xf numFmtId="0" fontId="89" fillId="41" borderId="6" xfId="129" applyFont="1" applyFill="1" applyBorder="1" applyAlignment="1">
      <alignment horizontal="right" vertical="center" wrapText="1"/>
    </xf>
    <xf numFmtId="0" fontId="26" fillId="40" borderId="0" xfId="129" applyFont="1" applyFill="1" applyBorder="1" applyAlignment="1">
      <alignment horizontal="center"/>
    </xf>
    <xf numFmtId="180" fontId="26" fillId="40" borderId="0" xfId="129" applyNumberFormat="1" applyFont="1" applyFill="1" applyBorder="1" applyAlignment="1">
      <alignment horizontal="center"/>
    </xf>
    <xf numFmtId="0" fontId="18" fillId="0" borderId="0" xfId="129" applyFont="1" applyFill="1" applyBorder="1" applyAlignment="1">
      <alignment horizontal="left"/>
    </xf>
    <xf numFmtId="180" fontId="37" fillId="0" borderId="0" xfId="129" applyNumberFormat="1" applyFont="1" applyFill="1" applyBorder="1" applyAlignment="1">
      <alignment horizontal="left"/>
    </xf>
    <xf numFmtId="180" fontId="26" fillId="40" borderId="0" xfId="205" applyNumberFormat="1" applyFont="1" applyFill="1" applyBorder="1" applyAlignment="1">
      <alignment horizontal="center" vertical="top"/>
    </xf>
    <xf numFmtId="41" fontId="66" fillId="0" borderId="0" xfId="96" applyFont="1" applyAlignment="1">
      <alignment horizontal="left" vertical="center" wrapText="1"/>
    </xf>
    <xf numFmtId="0" fontId="112" fillId="39" borderId="0" xfId="129" applyFont="1" applyFill="1" applyAlignment="1">
      <alignment horizontal="center" wrapText="1"/>
    </xf>
    <xf numFmtId="0" fontId="113" fillId="0" borderId="0" xfId="129" applyFont="1" applyAlignment="1">
      <alignment wrapText="1"/>
    </xf>
    <xf numFmtId="0" fontId="106" fillId="39" borderId="0" xfId="129" applyFont="1" applyFill="1" applyAlignment="1">
      <alignment horizontal="center" wrapText="1"/>
    </xf>
    <xf numFmtId="0" fontId="66" fillId="0" borderId="0" xfId="129" applyAlignment="1">
      <alignment wrapText="1"/>
    </xf>
    <xf numFmtId="0" fontId="83" fillId="44" borderId="0" xfId="129" applyFont="1" applyFill="1" applyAlignment="1">
      <alignment horizontal="center" wrapText="1"/>
    </xf>
    <xf numFmtId="0" fontId="66" fillId="0" borderId="0" xfId="129" applyAlignment="1">
      <alignment horizontal="left" vertical="center" wrapText="1"/>
    </xf>
    <xf numFmtId="0" fontId="107" fillId="39" borderId="0" xfId="129" applyFont="1" applyFill="1" applyAlignment="1">
      <alignment horizontal="center" wrapText="1"/>
    </xf>
    <xf numFmtId="0" fontId="108" fillId="0" borderId="0" xfId="129" applyFont="1" applyAlignment="1">
      <alignment wrapText="1"/>
    </xf>
    <xf numFmtId="0" fontId="66" fillId="0" borderId="0" xfId="129" applyNumberFormat="1" applyAlignment="1">
      <alignment horizontal="center" wrapText="1"/>
    </xf>
    <xf numFmtId="195" fontId="66" fillId="0" borderId="0" xfId="129" applyNumberFormat="1" applyAlignment="1">
      <alignment horizontal="center" wrapText="1"/>
    </xf>
    <xf numFmtId="180" fontId="101" fillId="40" borderId="0" xfId="129" applyNumberFormat="1" applyFont="1" applyFill="1" applyBorder="1" applyAlignment="1">
      <alignment horizontal="center"/>
    </xf>
    <xf numFmtId="0" fontId="101" fillId="40" borderId="0" xfId="129" applyFont="1" applyFill="1" applyBorder="1" applyAlignment="1">
      <alignment horizontal="center"/>
    </xf>
    <xf numFmtId="180" fontId="35" fillId="40" borderId="0" xfId="129" applyNumberFormat="1" applyFont="1" applyFill="1" applyBorder="1" applyAlignment="1">
      <alignment horizontal="center"/>
    </xf>
    <xf numFmtId="0" fontId="18" fillId="0" borderId="26" xfId="129" applyFont="1" applyFill="1" applyBorder="1" applyAlignment="1">
      <alignment vertical="center" wrapText="1"/>
    </xf>
    <xf numFmtId="0" fontId="18" fillId="0" borderId="25" xfId="129" applyFont="1" applyFill="1" applyBorder="1" applyAlignment="1">
      <alignment vertical="center" wrapText="1"/>
    </xf>
    <xf numFmtId="0" fontId="18" fillId="0" borderId="26" xfId="129" applyFont="1" applyFill="1" applyBorder="1" applyAlignment="1">
      <alignment horizontal="left" vertical="center" wrapText="1"/>
    </xf>
    <xf numFmtId="0" fontId="18" fillId="0" borderId="25" xfId="129" applyFont="1" applyFill="1" applyBorder="1" applyAlignment="1">
      <alignment horizontal="left" vertical="center" wrapText="1"/>
    </xf>
    <xf numFmtId="180" fontId="27" fillId="40" borderId="0" xfId="205" applyNumberFormat="1" applyFont="1" applyFill="1" applyBorder="1" applyAlignment="1">
      <alignment horizontal="center"/>
    </xf>
    <xf numFmtId="0" fontId="27" fillId="40" borderId="0" xfId="205" applyFont="1" applyFill="1" applyBorder="1" applyAlignment="1">
      <alignment horizontal="center"/>
    </xf>
    <xf numFmtId="0" fontId="18" fillId="0" borderId="0" xfId="205" applyFont="1" applyFill="1" applyBorder="1" applyAlignment="1">
      <alignment vertical="center" wrapText="1"/>
    </xf>
    <xf numFmtId="0" fontId="18" fillId="0" borderId="25" xfId="205" applyFont="1" applyFill="1" applyBorder="1" applyAlignment="1">
      <alignment vertical="center" wrapText="1"/>
    </xf>
    <xf numFmtId="0" fontId="18" fillId="0" borderId="2" xfId="205" applyFont="1" applyFill="1" applyBorder="1" applyAlignment="1">
      <alignment vertical="center" wrapText="1"/>
    </xf>
    <xf numFmtId="0" fontId="18" fillId="0" borderId="26" xfId="205" applyFont="1" applyFill="1" applyBorder="1" applyAlignment="1">
      <alignment vertical="center" wrapText="1"/>
    </xf>
    <xf numFmtId="0" fontId="18" fillId="40" borderId="25" xfId="205" applyFont="1" applyFill="1" applyBorder="1" applyAlignment="1">
      <alignment horizontal="center" vertical="center" wrapText="1"/>
    </xf>
    <xf numFmtId="0" fontId="49" fillId="0" borderId="0" xfId="129" applyFont="1" applyFill="1" applyBorder="1" applyAlignment="1">
      <alignment horizontal="left" vertical="center"/>
    </xf>
    <xf numFmtId="0" fontId="37" fillId="0" borderId="0" xfId="129" applyFont="1" applyFill="1" applyBorder="1" applyAlignment="1">
      <alignment horizontal="left" vertical="center"/>
    </xf>
    <xf numFmtId="0" fontId="66" fillId="0" borderId="0" xfId="129" applyFont="1" applyAlignment="1">
      <alignment horizontal="left" vertical="center"/>
    </xf>
    <xf numFmtId="0" fontId="66" fillId="0" borderId="0" xfId="129" applyFont="1" applyAlignment="1">
      <alignment vertical="center" wrapText="1"/>
    </xf>
    <xf numFmtId="0" fontId="37" fillId="54" borderId="0" xfId="129" applyFont="1" applyFill="1" applyBorder="1" applyAlignment="1">
      <alignment horizontal="center" vertical="center"/>
    </xf>
    <xf numFmtId="0" fontId="95" fillId="41" borderId="6" xfId="129" applyFont="1" applyFill="1" applyBorder="1" applyAlignment="1">
      <alignment horizontal="left" vertical="center" wrapText="1"/>
    </xf>
    <xf numFmtId="0" fontId="95" fillId="41" borderId="6" xfId="129" applyFont="1" applyFill="1" applyBorder="1" applyAlignment="1">
      <alignment horizontal="center" vertical="center" wrapText="1"/>
    </xf>
    <xf numFmtId="0" fontId="95" fillId="41" borderId="39" xfId="129" applyFont="1" applyFill="1" applyBorder="1" applyAlignment="1">
      <alignment horizontal="center"/>
    </xf>
    <xf numFmtId="0" fontId="64" fillId="39" borderId="0" xfId="205" applyFont="1" applyFill="1" applyAlignment="1">
      <alignment horizontal="center" vertical="center" wrapText="1"/>
    </xf>
    <xf numFmtId="0" fontId="64" fillId="39" borderId="0" xfId="205" applyFont="1" applyFill="1" applyAlignment="1">
      <alignment horizontal="center"/>
    </xf>
    <xf numFmtId="0" fontId="65" fillId="39" borderId="0" xfId="205" applyFont="1" applyFill="1" applyAlignment="1">
      <alignment horizontal="center"/>
    </xf>
    <xf numFmtId="0" fontId="31" fillId="44" borderId="0" xfId="206" applyFont="1" applyFill="1" applyBorder="1" applyAlignment="1">
      <alignment horizontal="center" vertical="center"/>
    </xf>
    <xf numFmtId="0" fontId="31" fillId="44" borderId="0" xfId="206" applyFont="1" applyFill="1" applyBorder="1" applyAlignment="1">
      <alignment horizontal="center" vertical="center" wrapText="1"/>
    </xf>
    <xf numFmtId="0" fontId="43" fillId="0" borderId="0" xfId="245" applyFont="1" applyFill="1" applyAlignment="1">
      <alignment horizontal="left" vertical="top"/>
    </xf>
    <xf numFmtId="0" fontId="60" fillId="40" borderId="0" xfId="245" applyFont="1" applyFill="1" applyBorder="1" applyAlignment="1">
      <alignment horizontal="center"/>
    </xf>
    <xf numFmtId="170" fontId="26" fillId="40" borderId="0" xfId="245" applyNumberFormat="1" applyFont="1" applyFill="1" applyBorder="1" applyAlignment="1">
      <alignment horizontal="center" vertical="center"/>
    </xf>
    <xf numFmtId="0" fontId="26" fillId="40" borderId="0" xfId="245" applyFont="1" applyFill="1" applyBorder="1" applyAlignment="1">
      <alignment horizontal="center"/>
    </xf>
    <xf numFmtId="0" fontId="52" fillId="40" borderId="0" xfId="245" applyFont="1" applyFill="1" applyAlignment="1">
      <alignment horizontal="center" vertical="top" wrapText="1"/>
    </xf>
    <xf numFmtId="2" fontId="43" fillId="0" borderId="0" xfId="245" applyNumberFormat="1" applyFont="1" applyFill="1" applyAlignment="1">
      <alignment horizontal="left" vertical="top"/>
    </xf>
    <xf numFmtId="170" fontId="26" fillId="40" borderId="0" xfId="129" applyNumberFormat="1" applyFont="1" applyFill="1" applyBorder="1" applyAlignment="1">
      <alignment horizontal="center"/>
    </xf>
    <xf numFmtId="0" fontId="45" fillId="40" borderId="0" xfId="129" applyFont="1" applyFill="1" applyBorder="1" applyAlignment="1">
      <alignment horizontal="center"/>
    </xf>
    <xf numFmtId="0" fontId="27" fillId="40" borderId="0" xfId="0" applyFont="1" applyFill="1" applyBorder="1" applyAlignment="1">
      <alignment horizontal="center"/>
    </xf>
    <xf numFmtId="170" fontId="27" fillId="40" borderId="0" xfId="0" applyNumberFormat="1" applyFont="1" applyFill="1" applyBorder="1" applyAlignment="1">
      <alignment horizontal="center"/>
    </xf>
    <xf numFmtId="0" fontId="84" fillId="40" borderId="0" xfId="0" applyFont="1" applyFill="1" applyBorder="1" applyAlignment="1">
      <alignment horizontal="center"/>
    </xf>
    <xf numFmtId="170" fontId="84" fillId="40" borderId="0" xfId="0" applyNumberFormat="1" applyFont="1" applyFill="1" applyBorder="1" applyAlignment="1">
      <alignment horizontal="center"/>
    </xf>
    <xf numFmtId="170" fontId="26" fillId="40" borderId="0" xfId="245" applyNumberFormat="1" applyFont="1" applyFill="1" applyBorder="1" applyAlignment="1">
      <alignment horizontal="center"/>
    </xf>
    <xf numFmtId="0" fontId="35" fillId="40" borderId="0" xfId="205" applyFont="1" applyFill="1" applyBorder="1" applyAlignment="1">
      <alignment horizontal="center"/>
    </xf>
    <xf numFmtId="0" fontId="35" fillId="40" borderId="0" xfId="205" applyFont="1" applyFill="1" applyAlignment="1">
      <alignment horizontal="center"/>
    </xf>
    <xf numFmtId="0" fontId="35" fillId="40" borderId="0" xfId="0" applyFont="1" applyFill="1" applyBorder="1" applyAlignment="1">
      <alignment horizontal="center"/>
    </xf>
  </cellXfs>
  <cellStyles count="899">
    <cellStyle name="20% - Énfasis1" xfId="1"/>
    <cellStyle name="20% - Énfasis1 10" xfId="714"/>
    <cellStyle name="20% - Énfasis1 11" xfId="823"/>
    <cellStyle name="20% - Énfasis1 2" xfId="353"/>
    <cellStyle name="20% - Énfasis1 2 2" xfId="631"/>
    <cellStyle name="20% - Énfasis1 3" xfId="390"/>
    <cellStyle name="20% - Énfasis1 4" xfId="409"/>
    <cellStyle name="20% - Énfasis1 5" xfId="425"/>
    <cellStyle name="20% - Énfasis1 6" xfId="442"/>
    <cellStyle name="20% - Énfasis1 7" xfId="462"/>
    <cellStyle name="20% - Énfasis1 8" xfId="477"/>
    <cellStyle name="20% - Énfasis1 9" xfId="556"/>
    <cellStyle name="20% - Énfasis2" xfId="2"/>
    <cellStyle name="20% - Énfasis2 10" xfId="715"/>
    <cellStyle name="20% - Énfasis2 11" xfId="824"/>
    <cellStyle name="20% - Énfasis2 2" xfId="354"/>
    <cellStyle name="20% - Énfasis2 2 2" xfId="627"/>
    <cellStyle name="20% - Énfasis2 3" xfId="391"/>
    <cellStyle name="20% - Énfasis2 4" xfId="410"/>
    <cellStyle name="20% - Énfasis2 5" xfId="426"/>
    <cellStyle name="20% - Énfasis2 6" xfId="443"/>
    <cellStyle name="20% - Énfasis2 7" xfId="463"/>
    <cellStyle name="20% - Énfasis2 8" xfId="478"/>
    <cellStyle name="20% - Énfasis2 9" xfId="557"/>
    <cellStyle name="20% - Énfasis3" xfId="3"/>
    <cellStyle name="20% - Énfasis3 10" xfId="716"/>
    <cellStyle name="20% - Énfasis3 11" xfId="825"/>
    <cellStyle name="20% - Énfasis3 2" xfId="355"/>
    <cellStyle name="20% - Énfasis3 2 2" xfId="623"/>
    <cellStyle name="20% - Énfasis3 3" xfId="392"/>
    <cellStyle name="20% - Énfasis3 4" xfId="411"/>
    <cellStyle name="20% - Énfasis3 5" xfId="427"/>
    <cellStyle name="20% - Énfasis3 6" xfId="444"/>
    <cellStyle name="20% - Énfasis3 7" xfId="464"/>
    <cellStyle name="20% - Énfasis3 8" xfId="479"/>
    <cellStyle name="20% - Énfasis3 9" xfId="558"/>
    <cellStyle name="20% - Énfasis4" xfId="4"/>
    <cellStyle name="20% - Énfasis4 10" xfId="717"/>
    <cellStyle name="20% - Énfasis4 11" xfId="826"/>
    <cellStyle name="20% - Énfasis4 2" xfId="356"/>
    <cellStyle name="20% - Énfasis4 2 2" xfId="619"/>
    <cellStyle name="20% - Énfasis4 3" xfId="393"/>
    <cellStyle name="20% - Énfasis4 4" xfId="412"/>
    <cellStyle name="20% - Énfasis4 5" xfId="428"/>
    <cellStyle name="20% - Énfasis4 6" xfId="445"/>
    <cellStyle name="20% - Énfasis4 7" xfId="465"/>
    <cellStyle name="20% - Énfasis4 8" xfId="480"/>
    <cellStyle name="20% - Énfasis4 9" xfId="559"/>
    <cellStyle name="20% - Énfasis5" xfId="5"/>
    <cellStyle name="20% - Énfasis5 10" xfId="718"/>
    <cellStyle name="20% - Énfasis5 11" xfId="827"/>
    <cellStyle name="20% - Énfasis5 2" xfId="357"/>
    <cellStyle name="20% - Énfasis5 2 2" xfId="578"/>
    <cellStyle name="20% - Énfasis5 3" xfId="394"/>
    <cellStyle name="20% - Énfasis5 4" xfId="413"/>
    <cellStyle name="20% - Énfasis5 5" xfId="429"/>
    <cellStyle name="20% - Énfasis5 6" xfId="446"/>
    <cellStyle name="20% - Énfasis5 7" xfId="466"/>
    <cellStyle name="20% - Énfasis5 8" xfId="481"/>
    <cellStyle name="20% - Énfasis5 9" xfId="560"/>
    <cellStyle name="20% - Énfasis6" xfId="6"/>
    <cellStyle name="20% - Énfasis6 10" xfId="719"/>
    <cellStyle name="20% - Énfasis6 11" xfId="828"/>
    <cellStyle name="20% - Énfasis6 2" xfId="358"/>
    <cellStyle name="20% - Énfasis6 2 2" xfId="579"/>
    <cellStyle name="20% - Énfasis6 3" xfId="395"/>
    <cellStyle name="20% - Énfasis6 4" xfId="414"/>
    <cellStyle name="20% - Énfasis6 5" xfId="430"/>
    <cellStyle name="20% - Énfasis6 6" xfId="447"/>
    <cellStyle name="20% - Énfasis6 7" xfId="467"/>
    <cellStyle name="20% - Énfasis6 8" xfId="482"/>
    <cellStyle name="20% - Énfasis6 9" xfId="561"/>
    <cellStyle name="40% - Énfasis1" xfId="7"/>
    <cellStyle name="40% - Énfasis1 10" xfId="720"/>
    <cellStyle name="40% - Énfasis1 11" xfId="829"/>
    <cellStyle name="40% - Énfasis1 2" xfId="359"/>
    <cellStyle name="40% - Énfasis1 2 2" xfId="580"/>
    <cellStyle name="40% - Énfasis1 3" xfId="396"/>
    <cellStyle name="40% - Énfasis1 4" xfId="415"/>
    <cellStyle name="40% - Énfasis1 5" xfId="431"/>
    <cellStyle name="40% - Énfasis1 6" xfId="448"/>
    <cellStyle name="40% - Énfasis1 7" xfId="468"/>
    <cellStyle name="40% - Énfasis1 8" xfId="483"/>
    <cellStyle name="40% - Énfasis1 9" xfId="562"/>
    <cellStyle name="40% - Énfasis2" xfId="8"/>
    <cellStyle name="40% - Énfasis2 10" xfId="721"/>
    <cellStyle name="40% - Énfasis2 11" xfId="830"/>
    <cellStyle name="40% - Énfasis2 2" xfId="360"/>
    <cellStyle name="40% - Énfasis2 2 2" xfId="581"/>
    <cellStyle name="40% - Énfasis2 3" xfId="397"/>
    <cellStyle name="40% - Énfasis2 4" xfId="416"/>
    <cellStyle name="40% - Énfasis2 5" xfId="432"/>
    <cellStyle name="40% - Énfasis2 6" xfId="449"/>
    <cellStyle name="40% - Énfasis2 7" xfId="469"/>
    <cellStyle name="40% - Énfasis2 8" xfId="484"/>
    <cellStyle name="40% - Énfasis2 9" xfId="563"/>
    <cellStyle name="40% - Énfasis3" xfId="9"/>
    <cellStyle name="40% - Énfasis3 10" xfId="722"/>
    <cellStyle name="40% - Énfasis3 11" xfId="831"/>
    <cellStyle name="40% - Énfasis3 2" xfId="361"/>
    <cellStyle name="40% - Énfasis3 2 2" xfId="582"/>
    <cellStyle name="40% - Énfasis3 3" xfId="398"/>
    <cellStyle name="40% - Énfasis3 4" xfId="417"/>
    <cellStyle name="40% - Énfasis3 5" xfId="433"/>
    <cellStyle name="40% - Énfasis3 6" xfId="450"/>
    <cellStyle name="40% - Énfasis3 7" xfId="470"/>
    <cellStyle name="40% - Énfasis3 8" xfId="485"/>
    <cellStyle name="40% - Énfasis3 9" xfId="564"/>
    <cellStyle name="40% - Énfasis4" xfId="10"/>
    <cellStyle name="40% - Énfasis4 10" xfId="723"/>
    <cellStyle name="40% - Énfasis4 11" xfId="832"/>
    <cellStyle name="40% - Énfasis4 2" xfId="362"/>
    <cellStyle name="40% - Énfasis4 2 2" xfId="583"/>
    <cellStyle name="40% - Énfasis4 3" xfId="399"/>
    <cellStyle name="40% - Énfasis4 4" xfId="418"/>
    <cellStyle name="40% - Énfasis4 5" xfId="434"/>
    <cellStyle name="40% - Énfasis4 6" xfId="451"/>
    <cellStyle name="40% - Énfasis4 7" xfId="471"/>
    <cellStyle name="40% - Énfasis4 8" xfId="486"/>
    <cellStyle name="40% - Énfasis4 9" xfId="565"/>
    <cellStyle name="40% - Énfasis5" xfId="11"/>
    <cellStyle name="40% - Énfasis5 10" xfId="724"/>
    <cellStyle name="40% - Énfasis5 11" xfId="833"/>
    <cellStyle name="40% - Énfasis5 2" xfId="363"/>
    <cellStyle name="40% - Énfasis5 2 2" xfId="584"/>
    <cellStyle name="40% - Énfasis5 3" xfId="400"/>
    <cellStyle name="40% - Énfasis5 4" xfId="419"/>
    <cellStyle name="40% - Énfasis5 5" xfId="435"/>
    <cellStyle name="40% - Énfasis5 6" xfId="452"/>
    <cellStyle name="40% - Énfasis5 7" xfId="472"/>
    <cellStyle name="40% - Énfasis5 8" xfId="487"/>
    <cellStyle name="40% - Énfasis5 9" xfId="566"/>
    <cellStyle name="40% - Énfasis6" xfId="12"/>
    <cellStyle name="40% - Énfasis6 10" xfId="725"/>
    <cellStyle name="40% - Énfasis6 11" xfId="834"/>
    <cellStyle name="40% - Énfasis6 2" xfId="364"/>
    <cellStyle name="40% - Énfasis6 2 2" xfId="585"/>
    <cellStyle name="40% - Énfasis6 3" xfId="401"/>
    <cellStyle name="40% - Énfasis6 4" xfId="420"/>
    <cellStyle name="40% - Énfasis6 5" xfId="436"/>
    <cellStyle name="40% - Énfasis6 6" xfId="453"/>
    <cellStyle name="40% - Énfasis6 7" xfId="473"/>
    <cellStyle name="40% - Énfasis6 8" xfId="488"/>
    <cellStyle name="40% - Énfasis6 9" xfId="567"/>
    <cellStyle name="60% - Énfasis1" xfId="13"/>
    <cellStyle name="60% - Énfasis1 2" xfId="586"/>
    <cellStyle name="60% - Énfasis2" xfId="14"/>
    <cellStyle name="60% - Énfasis2 2" xfId="587"/>
    <cellStyle name="60% - Énfasis3" xfId="15"/>
    <cellStyle name="60% - Énfasis3 2" xfId="588"/>
    <cellStyle name="60% - Énfasis4" xfId="16"/>
    <cellStyle name="60% - Énfasis4 2" xfId="589"/>
    <cellStyle name="60% - Énfasis5" xfId="17"/>
    <cellStyle name="60% - Énfasis5 2" xfId="590"/>
    <cellStyle name="60% - Énfasis6" xfId="18"/>
    <cellStyle name="60% - Énfasis6 2" xfId="591"/>
    <cellStyle name="Body" xfId="19"/>
    <cellStyle name="Buena" xfId="20"/>
    <cellStyle name="Buena 2" xfId="592"/>
    <cellStyle name="Bueno 2" xfId="421"/>
    <cellStyle name="Calc Currency (0)" xfId="21"/>
    <cellStyle name="Cálculo" xfId="22"/>
    <cellStyle name="Cálculo 2" xfId="593"/>
    <cellStyle name="Celda de comprobación" xfId="23"/>
    <cellStyle name="Celda de comprobación 2" xfId="594"/>
    <cellStyle name="Celda vinculada" xfId="24"/>
    <cellStyle name="Celda vinculada 2" xfId="595"/>
    <cellStyle name="Comma [0] 2" xfId="25"/>
    <cellStyle name="Comma [0] 3" xfId="26"/>
    <cellStyle name="Comma [0] 3 2" xfId="387"/>
    <cellStyle name="Comma [0] 3 3" xfId="597"/>
    <cellStyle name="Comma [0] 3 4" xfId="742"/>
    <cellStyle name="Comma 10" xfId="27"/>
    <cellStyle name="Comma 10 2" xfId="406"/>
    <cellStyle name="Comma 10 2 2" xfId="681"/>
    <cellStyle name="Comma 11" xfId="28"/>
    <cellStyle name="Comma 12" xfId="29"/>
    <cellStyle name="Comma 13" xfId="30"/>
    <cellStyle name="Comma 14" xfId="31"/>
    <cellStyle name="Comma 15" xfId="32"/>
    <cellStyle name="Comma 16" xfId="33"/>
    <cellStyle name="Comma 17" xfId="34"/>
    <cellStyle name="Comma 18" xfId="35"/>
    <cellStyle name="Comma 19" xfId="36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1" xfId="49"/>
    <cellStyle name="Comma 22" xfId="50"/>
    <cellStyle name="Comma 23" xfId="51"/>
    <cellStyle name="Comma 24" xfId="52"/>
    <cellStyle name="Comma 25" xfId="53"/>
    <cellStyle name="Comma 26" xfId="54"/>
    <cellStyle name="Comma 27" xfId="55"/>
    <cellStyle name="Comma 28 2" xfId="56"/>
    <cellStyle name="Comma 29 2" xfId="57"/>
    <cellStyle name="Comma 3" xfId="58"/>
    <cellStyle name="Comma 3 2" xfId="454"/>
    <cellStyle name="Comma 3 3" xfId="568"/>
    <cellStyle name="Comma 34" xfId="59"/>
    <cellStyle name="Comma 35" xfId="60"/>
    <cellStyle name="Comma 36" xfId="61"/>
    <cellStyle name="Comma 37" xfId="62"/>
    <cellStyle name="Comma 38" xfId="63"/>
    <cellStyle name="Comma 39" xfId="64"/>
    <cellStyle name="Comma 4" xfId="65"/>
    <cellStyle name="Comma 4 2" xfId="66"/>
    <cellStyle name="Comma 40" xfId="67"/>
    <cellStyle name="Comma 5" xfId="68"/>
    <cellStyle name="Comma 6" xfId="69"/>
    <cellStyle name="Comma 7" xfId="70"/>
    <cellStyle name="Comma 8" xfId="71"/>
    <cellStyle name="Comma 9" xfId="72"/>
    <cellStyle name="Copied" xfId="73"/>
    <cellStyle name="Encabezado 1" xfId="74"/>
    <cellStyle name="Encabezado 4" xfId="75"/>
    <cellStyle name="Encabezado 4 2" xfId="602"/>
    <cellStyle name="Énfasis1" xfId="76"/>
    <cellStyle name="Énfasis1 2" xfId="612"/>
    <cellStyle name="Énfasis2" xfId="77"/>
    <cellStyle name="Énfasis2 2" xfId="621"/>
    <cellStyle name="Énfasis3" xfId="78"/>
    <cellStyle name="Énfasis3 2" xfId="625"/>
    <cellStyle name="Énfasis4" xfId="79"/>
    <cellStyle name="Énfasis4 2" xfId="629"/>
    <cellStyle name="Énfasis5" xfId="80"/>
    <cellStyle name="Énfasis5 2" xfId="633"/>
    <cellStyle name="Énfasis6" xfId="81"/>
    <cellStyle name="Énfasis6 2" xfId="636"/>
    <cellStyle name="Entered" xfId="82"/>
    <cellStyle name="Entrada" xfId="83"/>
    <cellStyle name="Entrada 2" xfId="640"/>
    <cellStyle name="Euro" xfId="84"/>
    <cellStyle name="Grey" xfId="85"/>
    <cellStyle name="Header1" xfId="86"/>
    <cellStyle name="Header2" xfId="87"/>
    <cellStyle name="Hipervínculo" xfId="88" builtinId="8"/>
    <cellStyle name="Hyperlink 2" xfId="89"/>
    <cellStyle name="Incorrecto" xfId="90"/>
    <cellStyle name="Incorrecto 2" xfId="643"/>
    <cellStyle name="Input [yellow]" xfId="91"/>
    <cellStyle name="Millares" xfId="92" builtinId="3"/>
    <cellStyle name="Millares [0] 10" xfId="863"/>
    <cellStyle name="Millares [0] 2" xfId="93"/>
    <cellStyle name="Millares [0] 3" xfId="94"/>
    <cellStyle name="Millares [0] 4" xfId="95"/>
    <cellStyle name="Millares [0] 5" xfId="96"/>
    <cellStyle name="Millares [0] 5 2" xfId="97"/>
    <cellStyle name="Millares [0] 6" xfId="365"/>
    <cellStyle name="Millares [0] 7" xfId="402"/>
    <cellStyle name="Millares [0] 8" xfId="494"/>
    <cellStyle name="Millares [0] 9" xfId="730"/>
    <cellStyle name="Millares [0]_~4875972" xfId="98"/>
    <cellStyle name="Millares [0]_ESTADO DE RESULTADOS 20.11.03" xfId="99"/>
    <cellStyle name="Millares 10" xfId="100"/>
    <cellStyle name="Millares 100" xfId="849"/>
    <cellStyle name="Millares 101" xfId="864"/>
    <cellStyle name="Millares 102" xfId="848"/>
    <cellStyle name="Millares 103" xfId="865"/>
    <cellStyle name="Millares 104" xfId="847"/>
    <cellStyle name="Millares 105" xfId="866"/>
    <cellStyle name="Millares 106" xfId="835"/>
    <cellStyle name="Millares 107" xfId="867"/>
    <cellStyle name="Millares 108" xfId="836"/>
    <cellStyle name="Millares 109" xfId="868"/>
    <cellStyle name="Millares 11" xfId="101"/>
    <cellStyle name="Millares 110" xfId="837"/>
    <cellStyle name="Millares 111" xfId="869"/>
    <cellStyle name="Millares 112" xfId="838"/>
    <cellStyle name="Millares 12" xfId="102"/>
    <cellStyle name="Millares 13" xfId="103"/>
    <cellStyle name="Millares 14" xfId="104"/>
    <cellStyle name="Millares 15" xfId="105"/>
    <cellStyle name="Millares 16" xfId="106"/>
    <cellStyle name="Millares 17" xfId="107"/>
    <cellStyle name="Millares 18" xfId="108"/>
    <cellStyle name="Millares 19" xfId="109"/>
    <cellStyle name="Millares 2" xfId="110"/>
    <cellStyle name="Millares 2 12" xfId="111"/>
    <cellStyle name="Millares 2 13" xfId="112"/>
    <cellStyle name="Millares 2 2" xfId="113"/>
    <cellStyle name="Millares 2 20" xfId="551"/>
    <cellStyle name="Millares 2 3" xfId="114"/>
    <cellStyle name="Millares 2 4" xfId="115"/>
    <cellStyle name="Millares 2 5" xfId="422"/>
    <cellStyle name="Millares 20" xfId="367"/>
    <cellStyle name="Millares 21" xfId="455"/>
    <cellStyle name="Millares 22" xfId="489"/>
    <cellStyle name="Millares 23" xfId="495"/>
    <cellStyle name="Millares 24" xfId="521"/>
    <cellStyle name="Millares 25" xfId="510"/>
    <cellStyle name="Millares 26" xfId="522"/>
    <cellStyle name="Millares 27" xfId="525"/>
    <cellStyle name="Millares 28" xfId="516"/>
    <cellStyle name="Millares 29" xfId="526"/>
    <cellStyle name="Millares 3" xfId="116"/>
    <cellStyle name="Millares 30" xfId="505"/>
    <cellStyle name="Millares 31" xfId="527"/>
    <cellStyle name="Millares 32" xfId="504"/>
    <cellStyle name="Millares 33" xfId="529"/>
    <cellStyle name="Millares 34" xfId="509"/>
    <cellStyle name="Millares 35" xfId="530"/>
    <cellStyle name="Millares 36" xfId="508"/>
    <cellStyle name="Millares 37" xfId="531"/>
    <cellStyle name="Millares 38" xfId="507"/>
    <cellStyle name="Millares 39" xfId="532"/>
    <cellStyle name="Millares 4" xfId="117"/>
    <cellStyle name="Millares 40" xfId="506"/>
    <cellStyle name="Millares 41" xfId="533"/>
    <cellStyle name="Millares 42" xfId="503"/>
    <cellStyle name="Millares 43" xfId="577"/>
    <cellStyle name="Millares 44" xfId="603"/>
    <cellStyle name="Millares 45" xfId="576"/>
    <cellStyle name="Millares 46" xfId="604"/>
    <cellStyle name="Millares 47" xfId="575"/>
    <cellStyle name="Millares 48" xfId="605"/>
    <cellStyle name="Millares 49" xfId="574"/>
    <cellStyle name="Millares 5" xfId="118"/>
    <cellStyle name="Millares 50" xfId="606"/>
    <cellStyle name="Millares 51" xfId="573"/>
    <cellStyle name="Millares 52" xfId="607"/>
    <cellStyle name="Millares 53" xfId="572"/>
    <cellStyle name="Millares 54" xfId="608"/>
    <cellStyle name="Millares 55" xfId="571"/>
    <cellStyle name="Millares 56" xfId="609"/>
    <cellStyle name="Millares 57" xfId="570"/>
    <cellStyle name="Millares 58" xfId="658"/>
    <cellStyle name="Millares 59" xfId="659"/>
    <cellStyle name="Millares 6" xfId="119"/>
    <cellStyle name="Millares 60" xfId="657"/>
    <cellStyle name="Millares 61" xfId="644"/>
    <cellStyle name="Millares 62" xfId="656"/>
    <cellStyle name="Millares 63" xfId="660"/>
    <cellStyle name="Millares 64" xfId="655"/>
    <cellStyle name="Millares 65" xfId="645"/>
    <cellStyle name="Millares 66" xfId="689"/>
    <cellStyle name="Millares 67" xfId="690"/>
    <cellStyle name="Millares 68" xfId="695"/>
    <cellStyle name="Millares 69" xfId="683"/>
    <cellStyle name="Millares 7" xfId="120"/>
    <cellStyle name="Millares 7 2" xfId="121"/>
    <cellStyle name="Millares 7 3" xfId="122"/>
    <cellStyle name="Millares 7 4" xfId="123"/>
    <cellStyle name="Millares 70" xfId="694"/>
    <cellStyle name="Millares 71" xfId="684"/>
    <cellStyle name="Millares 72" xfId="696"/>
    <cellStyle name="Millares 73" xfId="685"/>
    <cellStyle name="Millares 74" xfId="682"/>
    <cellStyle name="Millares 75" xfId="693"/>
    <cellStyle name="Millares 76" xfId="706"/>
    <cellStyle name="Millares 77" xfId="708"/>
    <cellStyle name="Millares 78" xfId="710"/>
    <cellStyle name="Millares 79" xfId="712"/>
    <cellStyle name="Millares 8" xfId="124"/>
    <cellStyle name="Millares 8 2" xfId="125"/>
    <cellStyle name="Millares 80" xfId="727"/>
    <cellStyle name="Millares 81" xfId="731"/>
    <cellStyle name="Millares 82" xfId="726"/>
    <cellStyle name="Millares 83" xfId="732"/>
    <cellStyle name="Millares 84" xfId="750"/>
    <cellStyle name="Millares 85" xfId="740"/>
    <cellStyle name="Millares 86" xfId="803"/>
    <cellStyle name="Millares 87" xfId="743"/>
    <cellStyle name="Millares 88" xfId="805"/>
    <cellStyle name="Millares 89" xfId="744"/>
    <cellStyle name="Millares 9" xfId="126"/>
    <cellStyle name="Millares 90" xfId="802"/>
    <cellStyle name="Millares 91" xfId="745"/>
    <cellStyle name="Millares 92" xfId="804"/>
    <cellStyle name="Millares 93" xfId="746"/>
    <cellStyle name="Millares 94" xfId="796"/>
    <cellStyle name="Millares 95" xfId="843"/>
    <cellStyle name="Millares 96" xfId="851"/>
    <cellStyle name="Millares 97" xfId="862"/>
    <cellStyle name="Millares 98" xfId="850"/>
    <cellStyle name="Millares 99" xfId="861"/>
    <cellStyle name="Neutral" xfId="127" builtinId="28" customBuiltin="1"/>
    <cellStyle name="Normal" xfId="0" builtinId="0"/>
    <cellStyle name="Normal - Style1" xfId="128"/>
    <cellStyle name="Normal 10" xfId="129"/>
    <cellStyle name="Normal 100" xfId="130"/>
    <cellStyle name="Normal 101" xfId="131"/>
    <cellStyle name="Normal 102" xfId="132"/>
    <cellStyle name="Normal 103" xfId="133"/>
    <cellStyle name="Normal 104" xfId="134"/>
    <cellStyle name="Normal 105" xfId="135"/>
    <cellStyle name="Normal 106" xfId="136"/>
    <cellStyle name="Normal 107" xfId="137"/>
    <cellStyle name="Normal 108" xfId="138"/>
    <cellStyle name="Normal 109" xfId="139"/>
    <cellStyle name="Normal 11" xfId="140"/>
    <cellStyle name="Normal 110" xfId="141"/>
    <cellStyle name="Normal 111" xfId="142"/>
    <cellStyle name="Normal 112" xfId="143"/>
    <cellStyle name="Normal 113" xfId="144"/>
    <cellStyle name="Normal 114" xfId="145"/>
    <cellStyle name="Normal 115" xfId="146"/>
    <cellStyle name="Normal 116" xfId="147"/>
    <cellStyle name="Normal 117" xfId="148"/>
    <cellStyle name="Normal 118" xfId="149"/>
    <cellStyle name="Normal 119" xfId="150"/>
    <cellStyle name="Normal 12" xfId="151"/>
    <cellStyle name="Normal 120" xfId="152"/>
    <cellStyle name="Normal 121" xfId="153"/>
    <cellStyle name="Normal 122" xfId="154"/>
    <cellStyle name="Normal 123" xfId="155"/>
    <cellStyle name="Normal 124" xfId="156"/>
    <cellStyle name="Normal 125" xfId="157"/>
    <cellStyle name="Normal 126" xfId="158"/>
    <cellStyle name="Normal 127" xfId="159"/>
    <cellStyle name="Normal 128" xfId="160"/>
    <cellStyle name="Normal 129" xfId="161"/>
    <cellStyle name="Normal 13" xfId="162"/>
    <cellStyle name="Normal 130" xfId="163"/>
    <cellStyle name="Normal 131" xfId="164"/>
    <cellStyle name="Normal 132" xfId="165"/>
    <cellStyle name="Normal 133" xfId="166"/>
    <cellStyle name="Normal 134" xfId="167"/>
    <cellStyle name="Normal 135" xfId="168"/>
    <cellStyle name="Normal 136" xfId="169"/>
    <cellStyle name="Normal 137" xfId="170"/>
    <cellStyle name="Normal 138" xfId="171"/>
    <cellStyle name="Normal 139" xfId="172"/>
    <cellStyle name="Normal 14" xfId="173"/>
    <cellStyle name="Normal 140" xfId="174"/>
    <cellStyle name="Normal 141" xfId="175"/>
    <cellStyle name="Normal 142" xfId="176"/>
    <cellStyle name="Normal 143" xfId="177"/>
    <cellStyle name="Normal 144" xfId="178"/>
    <cellStyle name="Normal 145" xfId="179"/>
    <cellStyle name="Normal 146" xfId="180"/>
    <cellStyle name="Normal 147" xfId="181"/>
    <cellStyle name="Normal 148" xfId="182"/>
    <cellStyle name="Normal 149" xfId="183"/>
    <cellStyle name="Normal 15" xfId="184"/>
    <cellStyle name="Normal 150" xfId="185"/>
    <cellStyle name="Normal 151" xfId="186"/>
    <cellStyle name="Normal 152" xfId="187"/>
    <cellStyle name="Normal 153" xfId="188"/>
    <cellStyle name="Normal 154" xfId="189"/>
    <cellStyle name="Normal 155" xfId="190"/>
    <cellStyle name="Normal 156" xfId="191"/>
    <cellStyle name="Normal 157" xfId="192"/>
    <cellStyle name="Normal 158" xfId="193"/>
    <cellStyle name="Normal 159" xfId="194"/>
    <cellStyle name="Normal 16" xfId="195"/>
    <cellStyle name="Normal 160" xfId="196"/>
    <cellStyle name="Normal 161" xfId="197"/>
    <cellStyle name="Normal 162" xfId="198"/>
    <cellStyle name="Normal 163" xfId="199"/>
    <cellStyle name="Normal 164" xfId="200"/>
    <cellStyle name="Normal 165" xfId="201"/>
    <cellStyle name="Normal 166" xfId="349"/>
    <cellStyle name="Normal 167" xfId="350"/>
    <cellStyle name="Normal 168" xfId="351"/>
    <cellStyle name="Normal 169" xfId="375"/>
    <cellStyle name="Normal 17" xfId="202"/>
    <cellStyle name="Normal 170" xfId="370"/>
    <cellStyle name="Normal 171" xfId="378"/>
    <cellStyle name="Normal 172" xfId="379"/>
    <cellStyle name="Normal 173" xfId="380"/>
    <cellStyle name="Normal 174" xfId="381"/>
    <cellStyle name="Normal 175" xfId="382"/>
    <cellStyle name="Normal 176" xfId="383"/>
    <cellStyle name="Normal 177" xfId="384"/>
    <cellStyle name="Normal 178" xfId="376"/>
    <cellStyle name="Normal 179" xfId="385"/>
    <cellStyle name="Normal 18" xfId="203"/>
    <cellStyle name="Normal 180" xfId="386"/>
    <cellStyle name="Normal 181" xfId="377"/>
    <cellStyle name="Normal 182" xfId="389"/>
    <cellStyle name="Normal 183" xfId="405"/>
    <cellStyle name="Normal 184" xfId="408"/>
    <cellStyle name="Normal 185" xfId="424"/>
    <cellStyle name="Normal 186" xfId="439"/>
    <cellStyle name="Normal 187" xfId="440"/>
    <cellStyle name="Normal 188" xfId="438"/>
    <cellStyle name="Normal 189" xfId="441"/>
    <cellStyle name="Normal 19" xfId="204"/>
    <cellStyle name="Normal 190" xfId="460"/>
    <cellStyle name="Normal 191" xfId="461"/>
    <cellStyle name="Normal 192" xfId="476"/>
    <cellStyle name="Normal 193" xfId="493"/>
    <cellStyle name="Normal 194" xfId="496"/>
    <cellStyle name="Normal 195" xfId="497"/>
    <cellStyle name="Normal 196" xfId="498"/>
    <cellStyle name="Normal 197" xfId="499"/>
    <cellStyle name="Normal 198" xfId="500"/>
    <cellStyle name="Normal 199" xfId="501"/>
    <cellStyle name="Normal 2" xfId="205"/>
    <cellStyle name="Normal 2 2" xfId="206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0" xfId="492"/>
    <cellStyle name="Normal 201" xfId="512"/>
    <cellStyle name="Normal 202" xfId="502"/>
    <cellStyle name="Normal 203" xfId="514"/>
    <cellStyle name="Normal 204" xfId="515"/>
    <cellStyle name="Normal 205" xfId="513"/>
    <cellStyle name="Normal 206" xfId="519"/>
    <cellStyle name="Normal 207" xfId="511"/>
    <cellStyle name="Normal 208" xfId="523"/>
    <cellStyle name="Normal 209" xfId="524"/>
    <cellStyle name="Normal 21" xfId="215"/>
    <cellStyle name="Normal 210" xfId="520"/>
    <cellStyle name="Normal 211" xfId="528"/>
    <cellStyle name="Normal 212" xfId="518"/>
    <cellStyle name="Normal 213" xfId="534"/>
    <cellStyle name="Normal 214" xfId="535"/>
    <cellStyle name="Normal 215" xfId="536"/>
    <cellStyle name="Normal 216" xfId="517"/>
    <cellStyle name="Normal 217" xfId="537"/>
    <cellStyle name="Normal 218" xfId="538"/>
    <cellStyle name="Normal 219" xfId="539"/>
    <cellStyle name="Normal 22" xfId="216"/>
    <cellStyle name="Normal 220" xfId="540"/>
    <cellStyle name="Normal 221" xfId="541"/>
    <cellStyle name="Normal 222" xfId="542"/>
    <cellStyle name="Normal 223" xfId="543"/>
    <cellStyle name="Normal 224" xfId="544"/>
    <cellStyle name="Normal 225" xfId="545"/>
    <cellStyle name="Normal 226" xfId="546"/>
    <cellStyle name="Normal 227" xfId="547"/>
    <cellStyle name="Normal 228" xfId="548"/>
    <cellStyle name="Normal 229" xfId="549"/>
    <cellStyle name="Normal 23" xfId="217"/>
    <cellStyle name="Normal 230" xfId="550"/>
    <cellStyle name="Normal 231" xfId="552"/>
    <cellStyle name="Normal 232" xfId="553"/>
    <cellStyle name="Normal 233" xfId="554"/>
    <cellStyle name="Normal 234" xfId="555"/>
    <cellStyle name="Normal 235" xfId="611"/>
    <cellStyle name="Normal 236" xfId="614"/>
    <cellStyle name="Normal 237" xfId="615"/>
    <cellStyle name="Normal 238" xfId="616"/>
    <cellStyle name="Normal 239" xfId="617"/>
    <cellStyle name="Normal 24" xfId="218"/>
    <cellStyle name="Normal 240" xfId="618"/>
    <cellStyle name="Normal 241" xfId="610"/>
    <cellStyle name="Normal 242" xfId="569"/>
    <cellStyle name="Normal 243" xfId="613"/>
    <cellStyle name="Normal 244" xfId="620"/>
    <cellStyle name="Normal 245" xfId="622"/>
    <cellStyle name="Normal 246" xfId="624"/>
    <cellStyle name="Normal 247" xfId="626"/>
    <cellStyle name="Normal 248" xfId="628"/>
    <cellStyle name="Normal 249" xfId="630"/>
    <cellStyle name="Normal 25" xfId="219"/>
    <cellStyle name="Normal 250" xfId="632"/>
    <cellStyle name="Normal 251" xfId="634"/>
    <cellStyle name="Normal 252" xfId="635"/>
    <cellStyle name="Normal 253" xfId="637"/>
    <cellStyle name="Normal 254" xfId="639"/>
    <cellStyle name="Normal 255" xfId="641"/>
    <cellStyle name="Normal 256" xfId="642"/>
    <cellStyle name="Normal 257" xfId="638"/>
    <cellStyle name="Normal 258" xfId="647"/>
    <cellStyle name="Normal 259" xfId="661"/>
    <cellStyle name="Normal 26" xfId="220"/>
    <cellStyle name="Normal 260" xfId="662"/>
    <cellStyle name="Normal 261" xfId="663"/>
    <cellStyle name="Normal 262" xfId="664"/>
    <cellStyle name="Normal 263" xfId="665"/>
    <cellStyle name="Normal 264" xfId="666"/>
    <cellStyle name="Normal 265" xfId="667"/>
    <cellStyle name="Normal 266" xfId="668"/>
    <cellStyle name="Normal 267" xfId="669"/>
    <cellStyle name="Normal 268" xfId="670"/>
    <cellStyle name="Normal 269" xfId="671"/>
    <cellStyle name="Normal 27" xfId="221"/>
    <cellStyle name="Normal 270" xfId="672"/>
    <cellStyle name="Normal 271" xfId="673"/>
    <cellStyle name="Normal 272" xfId="600"/>
    <cellStyle name="Normal 273" xfId="674"/>
    <cellStyle name="Normal 274" xfId="675"/>
    <cellStyle name="Normal 275" xfId="676"/>
    <cellStyle name="Normal 276" xfId="677"/>
    <cellStyle name="Normal 277" xfId="678"/>
    <cellStyle name="Normal 278" xfId="679"/>
    <cellStyle name="Normal 279" xfId="680"/>
    <cellStyle name="Normal 28" xfId="222"/>
    <cellStyle name="Normal 280" xfId="691"/>
    <cellStyle name="Normal 281" xfId="688"/>
    <cellStyle name="Normal 282" xfId="698"/>
    <cellStyle name="Normal 283" xfId="687"/>
    <cellStyle name="Normal 284" xfId="699"/>
    <cellStyle name="Normal 285" xfId="700"/>
    <cellStyle name="Normal 286" xfId="701"/>
    <cellStyle name="Normal 287" xfId="702"/>
    <cellStyle name="Normal 288" xfId="703"/>
    <cellStyle name="Normal 289" xfId="704"/>
    <cellStyle name="Normal 29" xfId="223"/>
    <cellStyle name="Normal 290" xfId="686"/>
    <cellStyle name="Normal 291" xfId="692"/>
    <cellStyle name="Normal 292" xfId="705"/>
    <cellStyle name="Normal 293" xfId="707"/>
    <cellStyle name="Normal 294" xfId="709"/>
    <cellStyle name="Normal 295" xfId="711"/>
    <cellStyle name="Normal 296" xfId="713"/>
    <cellStyle name="Normal 297" xfId="729"/>
    <cellStyle name="Normal 298" xfId="733"/>
    <cellStyle name="Normal 299" xfId="734"/>
    <cellStyle name="Normal 3" xfId="224"/>
    <cellStyle name="Normal 3 2" xfId="225"/>
    <cellStyle name="Normal 3 3" xfId="226"/>
    <cellStyle name="Normal 3 4" xfId="227"/>
    <cellStyle name="Normal 30" xfId="228"/>
    <cellStyle name="Normal 300" xfId="735"/>
    <cellStyle name="Normal 301" xfId="752"/>
    <cellStyle name="Normal 302" xfId="736"/>
    <cellStyle name="Normal 303" xfId="753"/>
    <cellStyle name="Normal 304" xfId="754"/>
    <cellStyle name="Normal 305" xfId="755"/>
    <cellStyle name="Normal 306" xfId="756"/>
    <cellStyle name="Normal 307" xfId="757"/>
    <cellStyle name="Normal 308" xfId="737"/>
    <cellStyle name="Normal 309" xfId="759"/>
    <cellStyle name="Normal 31" xfId="352"/>
    <cellStyle name="Normal 31 2" xfId="229"/>
    <cellStyle name="Normal 310" xfId="760"/>
    <cellStyle name="Normal 311" xfId="761"/>
    <cellStyle name="Normal 312" xfId="762"/>
    <cellStyle name="Normal 313" xfId="763"/>
    <cellStyle name="Normal 314" xfId="764"/>
    <cellStyle name="Normal 315" xfId="765"/>
    <cellStyle name="Normal 316" xfId="766"/>
    <cellStyle name="Normal 317" xfId="767"/>
    <cellStyle name="Normal 318" xfId="768"/>
    <cellStyle name="Normal 319" xfId="769"/>
    <cellStyle name="Normal 32" xfId="366"/>
    <cellStyle name="Normal 32 2" xfId="230"/>
    <cellStyle name="Normal 320" xfId="738"/>
    <cellStyle name="Normal 321" xfId="770"/>
    <cellStyle name="Normal 322" xfId="739"/>
    <cellStyle name="Normal 323" xfId="771"/>
    <cellStyle name="Normal 324" xfId="772"/>
    <cellStyle name="Normal 325" xfId="773"/>
    <cellStyle name="Normal 326" xfId="774"/>
    <cellStyle name="Normal 327" xfId="775"/>
    <cellStyle name="Normal 328" xfId="776"/>
    <cellStyle name="Normal 329" xfId="777"/>
    <cellStyle name="Normal 33" xfId="371"/>
    <cellStyle name="Normal 330" xfId="778"/>
    <cellStyle name="Normal 331" xfId="779"/>
    <cellStyle name="Normal 332" xfId="780"/>
    <cellStyle name="Normal 333" xfId="781"/>
    <cellStyle name="Normal 334" xfId="782"/>
    <cellStyle name="Normal 335" xfId="758"/>
    <cellStyle name="Normal 336" xfId="783"/>
    <cellStyle name="Normal 337" xfId="751"/>
    <cellStyle name="Normal 338" xfId="786"/>
    <cellStyle name="Normal 339" xfId="787"/>
    <cellStyle name="Normal 34" xfId="372"/>
    <cellStyle name="Normal 340" xfId="785"/>
    <cellStyle name="Normal 341" xfId="789"/>
    <cellStyle name="Normal 342" xfId="784"/>
    <cellStyle name="Normal 343" xfId="790"/>
    <cellStyle name="Normal 344" xfId="791"/>
    <cellStyle name="Normal 345" xfId="792"/>
    <cellStyle name="Normal 346" xfId="741"/>
    <cellStyle name="Normal 347" xfId="793"/>
    <cellStyle name="Normal 348" xfId="794"/>
    <cellStyle name="Normal 349" xfId="788"/>
    <cellStyle name="Normal 35" xfId="373"/>
    <cellStyle name="Normal 350" xfId="797"/>
    <cellStyle name="Normal 351" xfId="798"/>
    <cellStyle name="Normal 352" xfId="799"/>
    <cellStyle name="Normal 353" xfId="800"/>
    <cellStyle name="Normal 354" xfId="801"/>
    <cellStyle name="Normal 355" xfId="748"/>
    <cellStyle name="Normal 356" xfId="808"/>
    <cellStyle name="Normal 357" xfId="747"/>
    <cellStyle name="Normal 358" xfId="809"/>
    <cellStyle name="Normal 359" xfId="810"/>
    <cellStyle name="Normal 36" xfId="374"/>
    <cellStyle name="Normal 360" xfId="811"/>
    <cellStyle name="Normal 361" xfId="812"/>
    <cellStyle name="Normal 362" xfId="813"/>
    <cellStyle name="Normal 363" xfId="814"/>
    <cellStyle name="Normal 364" xfId="807"/>
    <cellStyle name="Normal 365" xfId="815"/>
    <cellStyle name="Normal 366" xfId="806"/>
    <cellStyle name="Normal 367" xfId="816"/>
    <cellStyle name="Normal 368" xfId="817"/>
    <cellStyle name="Normal 369" xfId="818"/>
    <cellStyle name="Normal 37" xfId="231"/>
    <cellStyle name="Normal 370" xfId="819"/>
    <cellStyle name="Normal 371" xfId="821"/>
    <cellStyle name="Normal 372" xfId="822"/>
    <cellStyle name="Normal 373" xfId="846"/>
    <cellStyle name="Normal 374" xfId="852"/>
    <cellStyle name="Normal 375" xfId="842"/>
    <cellStyle name="Normal 376" xfId="855"/>
    <cellStyle name="Normal 377" xfId="841"/>
    <cellStyle name="Normal 378" xfId="856"/>
    <cellStyle name="Normal 379" xfId="858"/>
    <cellStyle name="Normal 38" xfId="232"/>
    <cellStyle name="Normal 380" xfId="859"/>
    <cellStyle name="Normal 381" xfId="857"/>
    <cellStyle name="Normal 382" xfId="860"/>
    <cellStyle name="Normal 383" xfId="839"/>
    <cellStyle name="Normal 384" xfId="870"/>
    <cellStyle name="Normal 385" xfId="871"/>
    <cellStyle name="Normal 386" xfId="872"/>
    <cellStyle name="Normal 387" xfId="873"/>
    <cellStyle name="Normal 388" xfId="874"/>
    <cellStyle name="Normal 389" xfId="875"/>
    <cellStyle name="Normal 39" xfId="233"/>
    <cellStyle name="Normal 390" xfId="876"/>
    <cellStyle name="Normal 391" xfId="877"/>
    <cellStyle name="Normal 392" xfId="878"/>
    <cellStyle name="Normal 393" xfId="879"/>
    <cellStyle name="Normal 394" xfId="880"/>
    <cellStyle name="Normal 395" xfId="881"/>
    <cellStyle name="Normal 396" xfId="882"/>
    <cellStyle name="Normal 397" xfId="883"/>
    <cellStyle name="Normal 398" xfId="884"/>
    <cellStyle name="Normal 399" xfId="885"/>
    <cellStyle name="Normal 4" xfId="234"/>
    <cellStyle name="Normal 40" xfId="235"/>
    <cellStyle name="Normal 400" xfId="886"/>
    <cellStyle name="Normal 401" xfId="887"/>
    <cellStyle name="Normal 402" xfId="888"/>
    <cellStyle name="Normal 403" xfId="889"/>
    <cellStyle name="Normal 404" xfId="890"/>
    <cellStyle name="Normal 405" xfId="891"/>
    <cellStyle name="Normal 406" xfId="892"/>
    <cellStyle name="Normal 407" xfId="893"/>
    <cellStyle name="Normal 408" xfId="894"/>
    <cellStyle name="Normal 409" xfId="895"/>
    <cellStyle name="Normal 41" xfId="236"/>
    <cellStyle name="Normal 410" xfId="896"/>
    <cellStyle name="Normal 411" xfId="897"/>
    <cellStyle name="Normal 412" xfId="898"/>
    <cellStyle name="Normal 42" xfId="237"/>
    <cellStyle name="Normal 43" xfId="238"/>
    <cellStyle name="Normal 44" xfId="239"/>
    <cellStyle name="Normal 45" xfId="240"/>
    <cellStyle name="Normal 46" xfId="241"/>
    <cellStyle name="Normal 47" xfId="242"/>
    <cellStyle name="Normal 48" xfId="243"/>
    <cellStyle name="Normal 49" xfId="244"/>
    <cellStyle name="Normal 5" xfId="245"/>
    <cellStyle name="Normal 5 2" xfId="388"/>
    <cellStyle name="Normal 5 3" xfId="456"/>
    <cellStyle name="Normal 5 4" xfId="596"/>
    <cellStyle name="Normal 5 5" xfId="795"/>
    <cellStyle name="Normal 50" xfId="246"/>
    <cellStyle name="Normal 51" xfId="247"/>
    <cellStyle name="Normal 52" xfId="248"/>
    <cellStyle name="Normal 53" xfId="249"/>
    <cellStyle name="Normal 54" xfId="250"/>
    <cellStyle name="Normal 55" xfId="251"/>
    <cellStyle name="Normal 56" xfId="252"/>
    <cellStyle name="Normal 57" xfId="253"/>
    <cellStyle name="Normal 58" xfId="254"/>
    <cellStyle name="Normal 59" xfId="255"/>
    <cellStyle name="Normal 6" xfId="256"/>
    <cellStyle name="Normal 60" xfId="257"/>
    <cellStyle name="Normal 61" xfId="258"/>
    <cellStyle name="Normal 62" xfId="259"/>
    <cellStyle name="Normal 63" xfId="260"/>
    <cellStyle name="Normal 64" xfId="261"/>
    <cellStyle name="Normal 65" xfId="262"/>
    <cellStyle name="Normal 66" xfId="263"/>
    <cellStyle name="Normal 67" xfId="264"/>
    <cellStyle name="Normal 68" xfId="265"/>
    <cellStyle name="Normal 69" xfId="266"/>
    <cellStyle name="Normal 7" xfId="267"/>
    <cellStyle name="Normal 70" xfId="268"/>
    <cellStyle name="Normal 71" xfId="269"/>
    <cellStyle name="Normal 72" xfId="270"/>
    <cellStyle name="Normal 73" xfId="271"/>
    <cellStyle name="Normal 74" xfId="272"/>
    <cellStyle name="Normal 75" xfId="273"/>
    <cellStyle name="Normal 76" xfId="274"/>
    <cellStyle name="Normal 77" xfId="275"/>
    <cellStyle name="Normal 78" xfId="276"/>
    <cellStyle name="Normal 79" xfId="277"/>
    <cellStyle name="Normal 8" xfId="278"/>
    <cellStyle name="Normal 80" xfId="279"/>
    <cellStyle name="Normal 81" xfId="280"/>
    <cellStyle name="Normal 82" xfId="281"/>
    <cellStyle name="Normal 83" xfId="282"/>
    <cellStyle name="Normal 84" xfId="283"/>
    <cellStyle name="Normal 85" xfId="284"/>
    <cellStyle name="Normal 86" xfId="285"/>
    <cellStyle name="Normal 87" xfId="286"/>
    <cellStyle name="Normal 88" xfId="287"/>
    <cellStyle name="Normal 89" xfId="288"/>
    <cellStyle name="Normal 9" xfId="289"/>
    <cellStyle name="Normal 90" xfId="290"/>
    <cellStyle name="Normal 91" xfId="291"/>
    <cellStyle name="Normal 92" xfId="292"/>
    <cellStyle name="Normal 93" xfId="293"/>
    <cellStyle name="Normal 94" xfId="294"/>
    <cellStyle name="Normal 95" xfId="295"/>
    <cellStyle name="Normal 96" xfId="296"/>
    <cellStyle name="Normal 97" xfId="297"/>
    <cellStyle name="Normal 98" xfId="298"/>
    <cellStyle name="Normal 99" xfId="299"/>
    <cellStyle name="Normal_boletin-valores-reporte de Emisiones Vigentes Resumen al 31 marzo 2010" xfId="300"/>
    <cellStyle name="Normal_Hoja1" xfId="301"/>
    <cellStyle name="Normal_Hoja1_1" xfId="853"/>
    <cellStyle name="Normal_Hoja2" xfId="302"/>
    <cellStyle name="Normal_Sheet4" xfId="303"/>
    <cellStyle name="Notas" xfId="304"/>
    <cellStyle name="Notas 10" xfId="728"/>
    <cellStyle name="Notas 11" xfId="844"/>
    <cellStyle name="Notas 2" xfId="368"/>
    <cellStyle name="Notas 2 2" xfId="646"/>
    <cellStyle name="Notas 3" xfId="403"/>
    <cellStyle name="Notas 4" xfId="423"/>
    <cellStyle name="Notas 5" xfId="437"/>
    <cellStyle name="Notas 6" xfId="457"/>
    <cellStyle name="Notas 7" xfId="474"/>
    <cellStyle name="Notas 8" xfId="490"/>
    <cellStyle name="Notas 9" xfId="598"/>
    <cellStyle name="Note 2" xfId="305"/>
    <cellStyle name="Note 2 2" xfId="458"/>
    <cellStyle name="Note 2 3" xfId="599"/>
    <cellStyle name="Percent [2]" xfId="306"/>
    <cellStyle name="Percent 10" xfId="307"/>
    <cellStyle name="Percent 10 2" xfId="407"/>
    <cellStyle name="Percent 11" xfId="308"/>
    <cellStyle name="Percent 12" xfId="309"/>
    <cellStyle name="Percent 13" xfId="310"/>
    <cellStyle name="Percent 14" xfId="311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3" xfId="601"/>
    <cellStyle name="Percent 4" xfId="324"/>
    <cellStyle name="Percent 5" xfId="325"/>
    <cellStyle name="Percent 6" xfId="326"/>
    <cellStyle name="Percent 7" xfId="327"/>
    <cellStyle name="Percent 8" xfId="328"/>
    <cellStyle name="Percent 9" xfId="329"/>
    <cellStyle name="Porcentaje" xfId="330" builtinId="5"/>
    <cellStyle name="Porcentaje 10" xfId="845"/>
    <cellStyle name="Porcentaje 2" xfId="331"/>
    <cellStyle name="Porcentaje 2 2" xfId="332"/>
    <cellStyle name="Porcentaje 3" xfId="369"/>
    <cellStyle name="Porcentaje 4" xfId="404"/>
    <cellStyle name="Porcentaje 5" xfId="475"/>
    <cellStyle name="Porcentaje 6" xfId="491"/>
    <cellStyle name="Porcentaje 7" xfId="697"/>
    <cellStyle name="Porcentaje 8" xfId="749"/>
    <cellStyle name="Porcentaje 9" xfId="820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RevList" xfId="338"/>
    <cellStyle name="Salida" xfId="339"/>
    <cellStyle name="Salida 2" xfId="648"/>
    <cellStyle name="Subtotal" xfId="340"/>
    <cellStyle name="Texto de advertencia" xfId="341"/>
    <cellStyle name="Texto de advertencia 2" xfId="649"/>
    <cellStyle name="Texto explicativo" xfId="342"/>
    <cellStyle name="Texto explicativo 2" xfId="650"/>
    <cellStyle name="Título" xfId="343"/>
    <cellStyle name="Título 1" xfId="344"/>
    <cellStyle name="Título 1 2" xfId="652"/>
    <cellStyle name="Título 2" xfId="345"/>
    <cellStyle name="Título 2 2" xfId="653"/>
    <cellStyle name="Título 3" xfId="346"/>
    <cellStyle name="Título 3 2" xfId="654"/>
    <cellStyle name="Título 4" xfId="347"/>
    <cellStyle name="Título 4 2" xfId="651"/>
    <cellStyle name="Total" xfId="348" builtinId="25" customBuiltin="1"/>
  </cellStyles>
  <dxfs count="10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6"/>
  <sheetViews>
    <sheetView showGridLines="0" zoomScaleNormal="100" zoomScaleSheetLayoutView="115" workbookViewId="0">
      <selection activeCell="B5" sqref="B5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2:3" ht="6.75" customHeight="1" x14ac:dyDescent="0.2">
      <c r="B1" s="6"/>
      <c r="C1" s="6"/>
    </row>
    <row r="2" spans="2:3" ht="30" customHeight="1" x14ac:dyDescent="0.2">
      <c r="B2" s="165" t="s">
        <v>883</v>
      </c>
      <c r="C2" s="164"/>
    </row>
    <row r="3" spans="2:3" ht="30" customHeight="1" x14ac:dyDescent="0.2">
      <c r="B3" s="165" t="s">
        <v>1621</v>
      </c>
      <c r="C3" s="164"/>
    </row>
    <row r="4" spans="2:3" ht="19.5" customHeight="1" x14ac:dyDescent="0.25">
      <c r="B4" s="16" t="s">
        <v>169</v>
      </c>
      <c r="C4" s="9"/>
    </row>
    <row r="5" spans="2:3" ht="15.75" customHeight="1" x14ac:dyDescent="0.2">
      <c r="B5" s="102" t="s">
        <v>881</v>
      </c>
      <c r="C5" s="1">
        <v>1</v>
      </c>
    </row>
    <row r="6" spans="2:3" ht="15.75" customHeight="1" x14ac:dyDescent="0.2">
      <c r="B6" s="102" t="s">
        <v>85</v>
      </c>
      <c r="C6" s="1">
        <v>2</v>
      </c>
    </row>
    <row r="7" spans="2:3" ht="15.75" customHeight="1" x14ac:dyDescent="0.2">
      <c r="B7" s="102" t="s">
        <v>882</v>
      </c>
      <c r="C7" s="1">
        <v>3</v>
      </c>
    </row>
    <row r="8" spans="2:3" ht="9.75" customHeight="1" x14ac:dyDescent="0.2">
      <c r="B8" s="102"/>
    </row>
    <row r="9" spans="2:3" ht="15.75" customHeight="1" x14ac:dyDescent="0.2">
      <c r="B9" s="167" t="s">
        <v>884</v>
      </c>
    </row>
    <row r="10" spans="2:3" ht="15.75" customHeight="1" x14ac:dyDescent="0.2">
      <c r="B10" s="166" t="s">
        <v>886</v>
      </c>
      <c r="C10" s="1">
        <v>4</v>
      </c>
    </row>
    <row r="11" spans="2:3" ht="15.75" customHeight="1" x14ac:dyDescent="0.2">
      <c r="B11" s="166" t="s">
        <v>887</v>
      </c>
      <c r="C11" s="1">
        <v>5</v>
      </c>
    </row>
    <row r="12" spans="2:3" ht="15.75" customHeight="1" x14ac:dyDescent="0.2">
      <c r="B12" s="166" t="s">
        <v>888</v>
      </c>
      <c r="C12" s="1">
        <v>6</v>
      </c>
    </row>
    <row r="13" spans="2:3" ht="15.75" customHeight="1" x14ac:dyDescent="0.2">
      <c r="B13" s="166" t="s">
        <v>889</v>
      </c>
      <c r="C13" s="1">
        <v>7</v>
      </c>
    </row>
    <row r="14" spans="2:3" ht="15.75" customHeight="1" x14ac:dyDescent="0.2">
      <c r="B14" s="167" t="s">
        <v>885</v>
      </c>
    </row>
    <row r="15" spans="2:3" ht="15.75" customHeight="1" x14ac:dyDescent="0.2">
      <c r="B15" s="166" t="s">
        <v>886</v>
      </c>
      <c r="C15" s="1">
        <v>8</v>
      </c>
    </row>
    <row r="16" spans="2:3" ht="15.75" customHeight="1" x14ac:dyDescent="0.2">
      <c r="B16" s="166" t="s">
        <v>887</v>
      </c>
      <c r="C16" s="1">
        <v>8</v>
      </c>
    </row>
    <row r="17" spans="2:3" ht="15.75" customHeight="1" x14ac:dyDescent="0.2">
      <c r="B17" s="166" t="s">
        <v>888</v>
      </c>
      <c r="C17" s="1">
        <v>9</v>
      </c>
    </row>
    <row r="18" spans="2:3" ht="15.75" customHeight="1" x14ac:dyDescent="0.2">
      <c r="B18" s="166" t="s">
        <v>889</v>
      </c>
      <c r="C18" s="1">
        <v>9</v>
      </c>
    </row>
    <row r="19" spans="2:3" ht="15.75" customHeight="1" x14ac:dyDescent="0.2">
      <c r="B19" s="167" t="s">
        <v>890</v>
      </c>
    </row>
    <row r="20" spans="2:3" ht="15.75" customHeight="1" x14ac:dyDescent="0.2">
      <c r="B20" s="166" t="s">
        <v>886</v>
      </c>
      <c r="C20" s="1">
        <v>10</v>
      </c>
    </row>
    <row r="21" spans="2:3" ht="15.75" customHeight="1" x14ac:dyDescent="0.2">
      <c r="B21" s="166" t="s">
        <v>887</v>
      </c>
      <c r="C21" s="1">
        <v>10</v>
      </c>
    </row>
    <row r="22" spans="2:3" ht="15.75" customHeight="1" x14ac:dyDescent="0.2">
      <c r="B22" s="166" t="s">
        <v>888</v>
      </c>
      <c r="C22" s="1">
        <v>11</v>
      </c>
    </row>
    <row r="23" spans="2:3" ht="15.75" customHeight="1" x14ac:dyDescent="0.2">
      <c r="B23" s="166" t="s">
        <v>889</v>
      </c>
      <c r="C23" s="1">
        <v>11</v>
      </c>
    </row>
    <row r="24" spans="2:3" ht="8.25" customHeight="1" x14ac:dyDescent="0.2">
      <c r="B24" s="166"/>
    </row>
    <row r="25" spans="2:3" ht="14.25" customHeight="1" x14ac:dyDescent="0.2">
      <c r="B25" s="168" t="s">
        <v>920</v>
      </c>
    </row>
    <row r="26" spans="2:3" ht="15.75" customHeight="1" x14ac:dyDescent="0.2">
      <c r="B26" s="102" t="s">
        <v>893</v>
      </c>
      <c r="C26" s="1">
        <v>12</v>
      </c>
    </row>
    <row r="27" spans="2:3" ht="15.75" customHeight="1" x14ac:dyDescent="0.2">
      <c r="B27" s="102" t="s">
        <v>892</v>
      </c>
      <c r="C27" s="1">
        <v>13</v>
      </c>
    </row>
    <row r="28" spans="2:3" ht="15.75" customHeight="1" x14ac:dyDescent="0.2">
      <c r="B28" s="102" t="s">
        <v>891</v>
      </c>
      <c r="C28" s="1">
        <v>14</v>
      </c>
    </row>
    <row r="29" spans="2:3" ht="15.75" customHeight="1" x14ac:dyDescent="0.2">
      <c r="B29" s="102"/>
    </row>
    <row r="30" spans="2:3" ht="15.75" customHeight="1" x14ac:dyDescent="0.2">
      <c r="B30" s="167" t="s">
        <v>894</v>
      </c>
    </row>
    <row r="31" spans="2:3" ht="15.75" customHeight="1" x14ac:dyDescent="0.2">
      <c r="B31" s="166" t="s">
        <v>922</v>
      </c>
      <c r="C31" s="1">
        <v>15</v>
      </c>
    </row>
    <row r="32" spans="2:3" ht="15.75" customHeight="1" x14ac:dyDescent="0.2">
      <c r="B32" s="166" t="s">
        <v>921</v>
      </c>
      <c r="C32" s="1">
        <v>15</v>
      </c>
    </row>
    <row r="33" spans="1:3" ht="15.75" customHeight="1" x14ac:dyDescent="0.2">
      <c r="B33" s="166" t="s">
        <v>895</v>
      </c>
      <c r="C33" s="1">
        <v>16</v>
      </c>
    </row>
    <row r="34" spans="1:3" ht="15.75" customHeight="1" x14ac:dyDescent="0.2">
      <c r="B34" s="102"/>
    </row>
    <row r="35" spans="1:3" ht="15.75" customHeight="1" x14ac:dyDescent="0.2">
      <c r="A35" s="3"/>
      <c r="B35" s="169" t="s">
        <v>901</v>
      </c>
    </row>
    <row r="36" spans="1:3" ht="15.75" customHeight="1" x14ac:dyDescent="0.2">
      <c r="A36" s="3"/>
      <c r="B36" s="166" t="s">
        <v>906</v>
      </c>
      <c r="C36" s="1">
        <v>17</v>
      </c>
    </row>
    <row r="37" spans="1:3" ht="15.75" customHeight="1" x14ac:dyDescent="0.2">
      <c r="A37" s="3"/>
      <c r="B37" s="166" t="s">
        <v>907</v>
      </c>
      <c r="C37" s="1">
        <v>18</v>
      </c>
    </row>
    <row r="38" spans="1:3" ht="15.75" customHeight="1" x14ac:dyDescent="0.2">
      <c r="A38" s="3"/>
      <c r="B38" s="166" t="s">
        <v>908</v>
      </c>
      <c r="C38" s="1">
        <v>18</v>
      </c>
    </row>
    <row r="39" spans="1:3" ht="15.75" customHeight="1" x14ac:dyDescent="0.2">
      <c r="B39" s="166" t="s">
        <v>909</v>
      </c>
      <c r="C39" s="1">
        <v>19</v>
      </c>
    </row>
    <row r="40" spans="1:3" ht="15.75" customHeight="1" x14ac:dyDescent="0.2">
      <c r="B40" s="166" t="s">
        <v>911</v>
      </c>
      <c r="C40" s="1">
        <v>20</v>
      </c>
    </row>
    <row r="41" spans="1:3" ht="15.75" customHeight="1" x14ac:dyDescent="0.2">
      <c r="B41" s="166" t="s">
        <v>910</v>
      </c>
      <c r="C41" s="1">
        <v>21</v>
      </c>
    </row>
    <row r="42" spans="1:3" ht="15.75" customHeight="1" x14ac:dyDescent="0.2">
      <c r="B42" s="166" t="s">
        <v>912</v>
      </c>
      <c r="C42" s="1">
        <v>22</v>
      </c>
    </row>
    <row r="43" spans="1:3" ht="15.75" customHeight="1" x14ac:dyDescent="0.2">
      <c r="B43" s="166" t="s">
        <v>913</v>
      </c>
      <c r="C43" s="1">
        <v>23</v>
      </c>
    </row>
    <row r="44" spans="1:3" ht="15.75" customHeight="1" x14ac:dyDescent="0.2">
      <c r="B44" s="166" t="s">
        <v>914</v>
      </c>
      <c r="C44" s="1">
        <v>24</v>
      </c>
    </row>
    <row r="45" spans="1:3" ht="15.75" customHeight="1" x14ac:dyDescent="0.2">
      <c r="B45" s="166" t="s">
        <v>915</v>
      </c>
      <c r="C45" s="1">
        <v>24</v>
      </c>
    </row>
    <row r="46" spans="1:3" ht="15.75" customHeight="1" x14ac:dyDescent="0.2">
      <c r="B46" s="166" t="s">
        <v>916</v>
      </c>
      <c r="C46" s="1">
        <v>24</v>
      </c>
    </row>
    <row r="47" spans="1:3" x14ac:dyDescent="0.2">
      <c r="B47" s="166" t="s">
        <v>917</v>
      </c>
      <c r="C47" s="1">
        <v>25</v>
      </c>
    </row>
    <row r="48" spans="1:3" x14ac:dyDescent="0.2">
      <c r="B48" s="166"/>
    </row>
    <row r="49" spans="2:4" ht="15.75" customHeight="1" x14ac:dyDescent="0.2">
      <c r="B49" s="169" t="s">
        <v>923</v>
      </c>
    </row>
    <row r="50" spans="2:4" ht="15.75" customHeight="1" x14ac:dyDescent="0.2">
      <c r="B50" s="166" t="s">
        <v>904</v>
      </c>
      <c r="C50" s="1">
        <v>26</v>
      </c>
    </row>
    <row r="51" spans="2:4" ht="15.75" customHeight="1" x14ac:dyDescent="0.2">
      <c r="B51" s="166" t="s">
        <v>905</v>
      </c>
      <c r="C51" s="1">
        <v>26</v>
      </c>
    </row>
    <row r="52" spans="2:4" ht="15.75" customHeight="1" x14ac:dyDescent="0.2">
      <c r="B52" s="166" t="s">
        <v>1256</v>
      </c>
      <c r="C52" s="1">
        <v>27</v>
      </c>
      <c r="D52" s="4"/>
    </row>
    <row r="53" spans="2:4" ht="15.75" customHeight="1" x14ac:dyDescent="0.2">
      <c r="D53" s="4"/>
    </row>
    <row r="54" spans="2:4" ht="15.75" customHeight="1" x14ac:dyDescent="0.2">
      <c r="B54" s="169" t="s">
        <v>896</v>
      </c>
    </row>
    <row r="55" spans="2:4" ht="15.75" customHeight="1" x14ac:dyDescent="0.2">
      <c r="B55" s="166" t="s">
        <v>897</v>
      </c>
      <c r="C55" s="1">
        <v>28</v>
      </c>
    </row>
    <row r="56" spans="2:4" ht="15.75" customHeight="1" x14ac:dyDescent="0.2">
      <c r="B56" s="166" t="s">
        <v>898</v>
      </c>
      <c r="C56" s="1">
        <v>29</v>
      </c>
    </row>
    <row r="57" spans="2:4" ht="15.75" customHeight="1" x14ac:dyDescent="0.2">
      <c r="B57" s="166" t="s">
        <v>899</v>
      </c>
      <c r="C57" s="1">
        <v>29</v>
      </c>
    </row>
    <row r="58" spans="2:4" ht="15.75" customHeight="1" x14ac:dyDescent="0.2">
      <c r="B58" s="166" t="s">
        <v>900</v>
      </c>
      <c r="C58" s="1">
        <v>30</v>
      </c>
    </row>
    <row r="59" spans="2:4" ht="15.75" customHeight="1" x14ac:dyDescent="0.2"/>
    <row r="60" spans="2:4" ht="15.75" customHeight="1" x14ac:dyDescent="0.2">
      <c r="B60" s="169" t="s">
        <v>902</v>
      </c>
    </row>
    <row r="61" spans="2:4" ht="15.75" customHeight="1" x14ac:dyDescent="0.2">
      <c r="B61" s="166" t="s">
        <v>918</v>
      </c>
      <c r="C61" s="1">
        <v>31</v>
      </c>
    </row>
    <row r="62" spans="2:4" ht="15.75" customHeight="1" x14ac:dyDescent="0.2">
      <c r="B62" s="166" t="s">
        <v>919</v>
      </c>
      <c r="C62" s="1">
        <v>31</v>
      </c>
    </row>
    <row r="63" spans="2:4" ht="15.75" customHeight="1" x14ac:dyDescent="0.2"/>
    <row r="64" spans="2:4" ht="15.75" customHeight="1" x14ac:dyDescent="0.2">
      <c r="B64" s="169" t="s">
        <v>944</v>
      </c>
    </row>
    <row r="65" spans="2:3" ht="15.75" customHeight="1" x14ac:dyDescent="0.2">
      <c r="B65" s="166" t="s">
        <v>918</v>
      </c>
      <c r="C65" s="1">
        <v>32</v>
      </c>
    </row>
    <row r="66" spans="2:3" ht="15.75" customHeight="1" x14ac:dyDescent="0.2">
      <c r="B66" s="166" t="s">
        <v>919</v>
      </c>
      <c r="C66" s="1">
        <v>32</v>
      </c>
    </row>
    <row r="67" spans="2:3" ht="15.75" customHeight="1" x14ac:dyDescent="0.2"/>
    <row r="68" spans="2:3" ht="15.75" customHeight="1" x14ac:dyDescent="0.2">
      <c r="B68" s="167" t="s">
        <v>903</v>
      </c>
    </row>
    <row r="69" spans="2:3" ht="15.75" customHeight="1" x14ac:dyDescent="0.2">
      <c r="B69" s="166" t="s">
        <v>1257</v>
      </c>
      <c r="C69" s="1">
        <v>33</v>
      </c>
    </row>
    <row r="70" spans="2:3" ht="15.75" customHeight="1" x14ac:dyDescent="0.2">
      <c r="B70" s="166" t="s">
        <v>1258</v>
      </c>
      <c r="C70" s="1">
        <v>33</v>
      </c>
    </row>
    <row r="71" spans="2:3" ht="15.75" customHeight="1" x14ac:dyDescent="0.2">
      <c r="B71" s="166" t="s">
        <v>1259</v>
      </c>
      <c r="C71" s="1">
        <v>33</v>
      </c>
    </row>
    <row r="72" spans="2:3" ht="15.75" customHeight="1" x14ac:dyDescent="0.2">
      <c r="B72" s="102"/>
    </row>
    <row r="73" spans="2:3" ht="15.75" customHeight="1" x14ac:dyDescent="0.2">
      <c r="B73" s="102" t="s">
        <v>102</v>
      </c>
    </row>
    <row r="74" spans="2:3" ht="6.75" customHeight="1" x14ac:dyDescent="0.2">
      <c r="B74" s="7"/>
      <c r="C74" s="6"/>
    </row>
    <row r="75" spans="2:3" ht="21.75" hidden="1" customHeight="1" x14ac:dyDescent="0.2">
      <c r="B75" s="2"/>
    </row>
    <row r="76" spans="2:3" ht="20.25" hidden="1" customHeight="1" x14ac:dyDescent="0.2">
      <c r="B76" s="2"/>
    </row>
    <row r="77" spans="2:3" ht="18.75" hidden="1" customHeight="1" x14ac:dyDescent="0.2">
      <c r="B77" s="2"/>
    </row>
    <row r="78" spans="2:3" ht="26.25" hidden="1" customHeight="1" x14ac:dyDescent="0.2">
      <c r="B78" s="2"/>
    </row>
    <row r="79" spans="2:3" x14ac:dyDescent="0.2">
      <c r="B79" s="8"/>
    </row>
    <row r="80" spans="2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sheetProtection selectLockedCells="1" selectUnlockedCells="1"/>
  <hyperlinks>
    <hyperlink ref="B5" location="'1'!A1" display="Emisiones de Depósitos a Plazo Fijo  "/>
    <hyperlink ref="B6" location="'2'!A1" display="Reporte de emisiones vigentes "/>
    <hyperlink ref="B7" location="'3'!A1" display="Calificaciones de Riesgo según Nomenclatura ASFI  "/>
    <hyperlink ref="B10" location="'4'!A1" display="          Empresas de suministro de electricidad, gas y agua"/>
    <hyperlink ref="B11" location="'5'!A1" display="          Empresas manufactureras, de agricultura-ganadería y de construcción"/>
    <hyperlink ref="B12" location="'6'!A1" display="          Empresas de comercio, de actvidades inmobiliarias, mineras y de otros servicios financieros"/>
    <hyperlink ref="B13" location="'7'!A1" display="          Empresas petroleras, de hoteles-restaurantes y de transporte-comunicaciones"/>
    <hyperlink ref="B26" location="'12'!A1" display="Volumen de operaciones en el Mercado de Valores por lugar de negociación"/>
    <hyperlink ref="B27" location="'13'!A1" display="Volumen de operaciones en Ruedo de Bolsa"/>
    <hyperlink ref="B28" location="'14'!A1" display="Volumen de operaciones en Mercado Primario Extrabursátil por instrumento"/>
    <hyperlink ref="B56" location="'29'!A1" display="          Patrimonio"/>
    <hyperlink ref="B57" location="'29'!A1" display="          Número de clientes activos"/>
    <hyperlink ref="B58" location="'30'!A1" display="          Margen operativo, financiero y resultado operacional"/>
    <hyperlink ref="B31" location="'15'!A1" display="          Operaciones en Bolsa: mercado primario compra venta. "/>
    <hyperlink ref="B32" location="'15'!A1" display="          Operaciones en Bolsa: mercado secundario compra-venta. "/>
    <hyperlink ref="B33" location="'16'!A1" display="          Operaciones en Bolsa: reporto."/>
    <hyperlink ref="B61" location="'32'!A1" display="          Balance general"/>
    <hyperlink ref="B55" location="'28'!A1" display="          Balance general y estado de resultados"/>
    <hyperlink ref="B36" location="'17'!A1" display="          Cartera, participantes y tasas de rendimiento en dólares estadounidenses"/>
    <hyperlink ref="B37" location="'18'!A1" display="          Cartera, participantes y tasas de rendimiento en bolivianos"/>
    <hyperlink ref="B38" location="'18'!A1" display="          Cartera, participantes y tasas de rendimiento en bolivianos indexados a las UFV"/>
    <hyperlink ref="B39" location="'19'!A1" display="          Evolución de la cartera"/>
    <hyperlink ref="B44" location="'24'!A1" display="          Evolución de la tasa de rendimiento promedio ponderada a 30 días en dólares estadounidenses"/>
    <hyperlink ref="B45" location="'24'!A1" display="          Evolución de la tasa de rendimiento promedio ponderada a 30 días en bolivianos"/>
    <hyperlink ref="B46" location="'24'!A1" display="          Evolución de la tasa de rendimiento promedio ponderada a 30 días en bolivianos indexados a la UFV"/>
    <hyperlink ref="B50" location="'26'!A1" display="Cartera, participantes y tasas de rendimiento de los Fondos de Inversión Cerrados"/>
    <hyperlink ref="B51" location="'26'!A1" display="Evolución de la cartera de los Fondos de Inversión Cerrados"/>
    <hyperlink ref="B42" location="'22'!A1" display="          Diversificación de la cartera por valor y emisor (en dólares estadounidenses)"/>
    <hyperlink ref="B43" location="'23'!A1" display="          Diversificación de la cartera por valor y emisor (por porcentajes)"/>
    <hyperlink ref="B41" location="'21'!A1" display="          Evolución de la cartera, participantes, crecimientos y tasas de rendimiento"/>
    <hyperlink ref="B47" location="'25'!A1" display="          Evolución del valor cuota para fondos en dólares, bolivianos y UFV"/>
    <hyperlink ref="B69" location="'34'!A1" display="          Diversificación por emisor y valor de la cartera"/>
    <hyperlink ref="B70" location="'34'!A1" display="          Diversificación por instrumento"/>
    <hyperlink ref="B73" location="ABREVIATURAS!A1" display="ABREVIATURAS"/>
    <hyperlink ref="B15" location="'8'!A1" display="          Empresas de suministro de electricidad, gas y agua"/>
    <hyperlink ref="B16" location="'8'!A1" display="          Empresas manufactureras, de agricultura-ganadería y de construcción"/>
    <hyperlink ref="B17" location="'9'!A1" display="          Empresas de comercio, de actvidades inmobiliarias, mineras y de otros servicios financieros"/>
    <hyperlink ref="B18" location="'9'!A1" display="          Empresas petroleras, de hoteles-restaurantes y de transporte-comunicaciones"/>
    <hyperlink ref="B20" location="'10'!A1" display="          Empresas de suministro de electricidad, gas y agua"/>
    <hyperlink ref="B21" location="'10'!A1" display="          Empresas manufactureras, de agricultura-ganadería y de construcción"/>
    <hyperlink ref="B22" location="'11'!A1" display="          Empresas de comercio, de actvidades inmobiliarias, mineras y de otros servicios financieros"/>
    <hyperlink ref="B23" location="'11'!A1" display="          Empresas petroleras, de hoteles-restaurantes y de transporte-comunicaciones"/>
    <hyperlink ref="B62" location="'32'!A1" display="          Estado de resultados"/>
    <hyperlink ref="B65" location="'33'!A1" display="          Balance general"/>
    <hyperlink ref="B66" location="'33'!A1" display="          Estado de resultados"/>
    <hyperlink ref="B71" location="'34'!A1" display="          Evolutivo de la cartera de inversiones y valor del fondo"/>
    <hyperlink ref="B40" location="'20'!A1" display="          Evolución del número de participantes"/>
    <hyperlink ref="B52" location="'27'!A1" display="          Estratificación de la cartera de los fondos de inversión abiertos y cerrados por plazo de vida"/>
    <hyperlink ref="B61:B62" location="'31'!A1" display="          Balance general"/>
    <hyperlink ref="B65:B66" location="'32'!A1" display="          Balance general"/>
    <hyperlink ref="B69:B71" location="'33'!A1" display="          Diversificación por emisor y valor de la cartera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topLeftCell="A22" workbookViewId="0">
      <selection activeCell="G74" sqref="G74"/>
    </sheetView>
  </sheetViews>
  <sheetFormatPr baseColWidth="10" defaultColWidth="13.7109375" defaultRowHeight="12.75" x14ac:dyDescent="0.2"/>
  <cols>
    <col min="1" max="1" width="55" customWidth="1"/>
    <col min="2" max="5" width="14.5703125" customWidth="1"/>
    <col min="6" max="6" width="14.5703125" bestFit="1" customWidth="1"/>
    <col min="7" max="7" width="14" bestFit="1" customWidth="1"/>
    <col min="8" max="8" width="14.5703125" bestFit="1" customWidth="1"/>
    <col min="9" max="9" width="14.5703125" customWidth="1"/>
    <col min="10" max="10" width="15.5703125" bestFit="1" customWidth="1"/>
    <col min="11" max="11" width="14.5703125" bestFit="1" customWidth="1"/>
    <col min="12" max="12" width="13.85546875" bestFit="1" customWidth="1"/>
    <col min="13" max="13" width="15.5703125" bestFit="1" customWidth="1"/>
  </cols>
  <sheetData>
    <row r="1" spans="1:17" ht="15" x14ac:dyDescent="0.2">
      <c r="A1" s="56"/>
      <c r="G1" s="218"/>
      <c r="H1" s="218"/>
      <c r="I1" s="218"/>
      <c r="J1" s="22"/>
    </row>
    <row r="2" spans="1:17" ht="15.75" customHeight="1" x14ac:dyDescent="0.2">
      <c r="A2" s="1247" t="s">
        <v>1089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</row>
    <row r="3" spans="1:17" ht="15.75" x14ac:dyDescent="0.25">
      <c r="A3" s="1221" t="s">
        <v>1621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</row>
    <row r="4" spans="1:17" ht="15.75" x14ac:dyDescent="0.25">
      <c r="A4" s="1232" t="s">
        <v>880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</row>
    <row r="5" spans="1:17" ht="3" customHeight="1" x14ac:dyDescent="0.2">
      <c r="A5" s="48"/>
      <c r="B5" s="49"/>
      <c r="C5" s="49"/>
      <c r="D5" s="49"/>
      <c r="E5" s="49"/>
      <c r="F5" s="49"/>
      <c r="G5" s="61"/>
      <c r="H5" s="20"/>
      <c r="I5" s="20"/>
      <c r="J5" s="20"/>
    </row>
    <row r="6" spans="1:17" ht="30" customHeight="1" x14ac:dyDescent="0.25">
      <c r="A6" s="1254" t="s">
        <v>489</v>
      </c>
      <c r="B6" s="1238" t="s">
        <v>848</v>
      </c>
      <c r="C6" s="1238"/>
      <c r="D6" s="1238"/>
      <c r="E6" s="1238"/>
      <c r="F6" s="1238"/>
      <c r="G6" s="1238" t="s">
        <v>850</v>
      </c>
      <c r="H6" s="1238"/>
      <c r="I6" s="1238" t="s">
        <v>1242</v>
      </c>
      <c r="J6" s="1238"/>
      <c r="K6" s="1238"/>
      <c r="L6" s="194" t="s">
        <v>1243</v>
      </c>
    </row>
    <row r="7" spans="1:17" ht="15" x14ac:dyDescent="0.25">
      <c r="A7" s="1254"/>
      <c r="B7" s="781" t="s">
        <v>1546</v>
      </c>
      <c r="C7" s="781" t="s">
        <v>932</v>
      </c>
      <c r="D7" s="781" t="s">
        <v>1289</v>
      </c>
      <c r="E7" s="781" t="s">
        <v>165</v>
      </c>
      <c r="F7" s="781" t="s">
        <v>33</v>
      </c>
      <c r="G7" s="781" t="s">
        <v>1605</v>
      </c>
      <c r="H7" s="781" t="s">
        <v>91</v>
      </c>
      <c r="I7" s="781" t="s">
        <v>36</v>
      </c>
      <c r="J7" s="781" t="s">
        <v>101</v>
      </c>
      <c r="K7" s="781" t="s">
        <v>1074</v>
      </c>
      <c r="L7" s="781" t="s">
        <v>38</v>
      </c>
    </row>
    <row r="8" spans="1:17" x14ac:dyDescent="0.2">
      <c r="A8" s="798" t="s">
        <v>477</v>
      </c>
      <c r="B8" s="786">
        <v>520595221.75999999</v>
      </c>
      <c r="C8" s="786">
        <v>2728320</v>
      </c>
      <c r="D8" s="786">
        <v>826832746</v>
      </c>
      <c r="E8" s="786">
        <v>874330368.90999997</v>
      </c>
      <c r="F8" s="786">
        <v>5674005.7400000002</v>
      </c>
      <c r="G8" s="786">
        <v>8152921.2999999998</v>
      </c>
      <c r="H8" s="786">
        <v>32365070.890000001</v>
      </c>
      <c r="I8" s="786">
        <v>0</v>
      </c>
      <c r="J8" s="786">
        <v>17387786</v>
      </c>
      <c r="K8" s="786">
        <v>31222835</v>
      </c>
      <c r="L8" s="786">
        <v>645184.29</v>
      </c>
      <c r="M8" s="58"/>
      <c r="N8" s="58"/>
      <c r="O8" s="58"/>
      <c r="P8" s="58"/>
      <c r="Q8" s="58"/>
    </row>
    <row r="9" spans="1:17" x14ac:dyDescent="0.2">
      <c r="A9" s="799" t="s">
        <v>478</v>
      </c>
      <c r="B9" s="786">
        <v>-380579015.19</v>
      </c>
      <c r="C9" s="786">
        <v>-1293135.32</v>
      </c>
      <c r="D9" s="786">
        <v>-631963641</v>
      </c>
      <c r="E9" s="786">
        <v>-641932621.51999998</v>
      </c>
      <c r="F9" s="786">
        <v>0</v>
      </c>
      <c r="G9" s="786">
        <v>0</v>
      </c>
      <c r="H9" s="786">
        <v>-21348906.34</v>
      </c>
      <c r="I9" s="786">
        <v>0</v>
      </c>
      <c r="J9" s="786">
        <v>-10273798.85</v>
      </c>
      <c r="K9" s="786">
        <v>-18100716</v>
      </c>
      <c r="L9" s="786">
        <v>0</v>
      </c>
      <c r="M9" s="58"/>
      <c r="N9" s="58"/>
      <c r="O9" s="58"/>
      <c r="P9" s="58"/>
      <c r="Q9" s="58"/>
    </row>
    <row r="10" spans="1:17" s="37" customFormat="1" x14ac:dyDescent="0.2">
      <c r="A10" s="800" t="s">
        <v>479</v>
      </c>
      <c r="B10" s="801">
        <f t="shared" ref="B10" si="0">B8+B9</f>
        <v>140016206.56999999</v>
      </c>
      <c r="C10" s="801">
        <f t="shared" ref="C10" si="1">C8+C9</f>
        <v>1435184.68</v>
      </c>
      <c r="D10" s="801">
        <f t="shared" ref="D10" si="2">D8+D9</f>
        <v>194869105</v>
      </c>
      <c r="E10" s="801">
        <f t="shared" ref="E10" si="3">E8+E9</f>
        <v>232397747.38999999</v>
      </c>
      <c r="F10" s="801">
        <f t="shared" ref="F10" si="4">F8+F9</f>
        <v>5674005.7400000002</v>
      </c>
      <c r="G10" s="801">
        <f t="shared" ref="G10" si="5">G8+G9</f>
        <v>8152921.2999999998</v>
      </c>
      <c r="H10" s="801">
        <f t="shared" ref="H10" si="6">H8+H9</f>
        <v>11016164.550000001</v>
      </c>
      <c r="I10" s="801">
        <f t="shared" ref="I10" si="7">I8+I9</f>
        <v>0</v>
      </c>
      <c r="J10" s="801">
        <f t="shared" ref="J10:K10" si="8">J8+J9</f>
        <v>7113987.1500000004</v>
      </c>
      <c r="K10" s="801">
        <f t="shared" si="8"/>
        <v>13122119</v>
      </c>
      <c r="L10" s="801">
        <f t="shared" ref="L10" si="9">L8+L9</f>
        <v>645184.29</v>
      </c>
      <c r="M10" s="229"/>
      <c r="N10" s="229"/>
      <c r="O10" s="229"/>
      <c r="P10" s="229"/>
      <c r="Q10" s="229"/>
    </row>
    <row r="11" spans="1:17" x14ac:dyDescent="0.2">
      <c r="A11" s="800" t="s">
        <v>480</v>
      </c>
      <c r="B11" s="801">
        <f t="shared" ref="B11" si="10">B12+B13</f>
        <v>-77609076.329999998</v>
      </c>
      <c r="C11" s="801">
        <f t="shared" ref="C11" si="11">C12+C13</f>
        <v>-976544.6399999999</v>
      </c>
      <c r="D11" s="801">
        <f t="shared" ref="D11" si="12">D12+D13</f>
        <v>-128454050</v>
      </c>
      <c r="E11" s="801">
        <f t="shared" ref="E11" si="13">E12+E13</f>
        <v>-155520796.79000002</v>
      </c>
      <c r="F11" s="801">
        <f t="shared" ref="F11" si="14">F12+F13</f>
        <v>-7477881.5899999999</v>
      </c>
      <c r="G11" s="801">
        <f t="shared" ref="G11" si="15">G12+G13</f>
        <v>-10940094.689999999</v>
      </c>
      <c r="H11" s="801">
        <f t="shared" ref="H11" si="16">H12+H13</f>
        <v>-7662777.96</v>
      </c>
      <c r="I11" s="801">
        <f t="shared" ref="I11" si="17">I12+I13</f>
        <v>-1165070.44</v>
      </c>
      <c r="J11" s="801">
        <f t="shared" ref="J11:K11" si="18">J12+J13</f>
        <v>-6298391.1799999997</v>
      </c>
      <c r="K11" s="801">
        <f t="shared" si="18"/>
        <v>-9660016</v>
      </c>
      <c r="L11" s="801">
        <f t="shared" ref="L11" si="19">L12+L13</f>
        <v>-1832502.58</v>
      </c>
      <c r="M11" s="58"/>
      <c r="N11" s="58"/>
      <c r="O11" s="58"/>
      <c r="P11" s="58"/>
      <c r="Q11" s="58"/>
    </row>
    <row r="12" spans="1:17" x14ac:dyDescent="0.2">
      <c r="A12" s="799" t="s">
        <v>1231</v>
      </c>
      <c r="B12" s="786">
        <v>-49412149.75</v>
      </c>
      <c r="C12" s="786">
        <v>-936488.32</v>
      </c>
      <c r="D12" s="786">
        <v>-96399070</v>
      </c>
      <c r="E12" s="786">
        <v>-76960197.920000002</v>
      </c>
      <c r="F12" s="786">
        <v>-7477881.5899999999</v>
      </c>
      <c r="G12" s="786">
        <v>-10940094.689999999</v>
      </c>
      <c r="H12" s="786">
        <v>-7662777.96</v>
      </c>
      <c r="I12" s="786">
        <v>-1165070.44</v>
      </c>
      <c r="J12" s="786">
        <v>-6298391.1799999997</v>
      </c>
      <c r="K12" s="786">
        <v>-7259125</v>
      </c>
      <c r="L12" s="786">
        <v>-1832502.58</v>
      </c>
      <c r="M12" s="58"/>
      <c r="N12" s="58"/>
      <c r="O12" s="58"/>
      <c r="P12" s="58"/>
      <c r="Q12" s="58"/>
    </row>
    <row r="13" spans="1:17" x14ac:dyDescent="0.2">
      <c r="A13" s="799" t="s">
        <v>1232</v>
      </c>
      <c r="B13" s="786">
        <v>-28196926.579999998</v>
      </c>
      <c r="C13" s="786">
        <v>-40056.32</v>
      </c>
      <c r="D13" s="786">
        <v>-32054980</v>
      </c>
      <c r="E13" s="786">
        <v>-78560598.870000005</v>
      </c>
      <c r="F13" s="786">
        <v>0</v>
      </c>
      <c r="G13" s="786">
        <v>0</v>
      </c>
      <c r="H13" s="786">
        <v>0</v>
      </c>
      <c r="I13" s="786">
        <v>0</v>
      </c>
      <c r="J13" s="786">
        <v>0</v>
      </c>
      <c r="K13" s="786">
        <v>-2400891</v>
      </c>
      <c r="L13" s="786">
        <v>0</v>
      </c>
      <c r="M13" s="58"/>
      <c r="N13" s="58"/>
      <c r="O13" s="58"/>
      <c r="P13" s="58"/>
      <c r="Q13" s="58"/>
    </row>
    <row r="14" spans="1:17" s="37" customFormat="1" x14ac:dyDescent="0.2">
      <c r="A14" s="800" t="s">
        <v>481</v>
      </c>
      <c r="B14" s="801">
        <f t="shared" ref="B14" si="20">B10+B11</f>
        <v>62407130.239999995</v>
      </c>
      <c r="C14" s="801">
        <f t="shared" ref="C14:J14" si="21">C10+C11</f>
        <v>458640.04000000004</v>
      </c>
      <c r="D14" s="801">
        <f t="shared" si="21"/>
        <v>66415055</v>
      </c>
      <c r="E14" s="801">
        <f t="shared" si="21"/>
        <v>76876950.599999964</v>
      </c>
      <c r="F14" s="801">
        <f t="shared" si="21"/>
        <v>-1803875.8499999996</v>
      </c>
      <c r="G14" s="801">
        <f t="shared" si="21"/>
        <v>-2787173.3899999997</v>
      </c>
      <c r="H14" s="801">
        <f t="shared" si="21"/>
        <v>3353386.5900000008</v>
      </c>
      <c r="I14" s="801">
        <f t="shared" si="21"/>
        <v>-1165070.44</v>
      </c>
      <c r="J14" s="801">
        <f t="shared" si="21"/>
        <v>815595.97000000067</v>
      </c>
      <c r="K14" s="801">
        <f t="shared" ref="K14" si="22">K10+K11</f>
        <v>3462103</v>
      </c>
      <c r="L14" s="801">
        <f>L10+L11</f>
        <v>-1187318.29</v>
      </c>
      <c r="M14" s="229"/>
      <c r="N14" s="229"/>
      <c r="O14" s="229"/>
      <c r="P14" s="229"/>
      <c r="Q14" s="229"/>
    </row>
    <row r="15" spans="1:17" x14ac:dyDescent="0.2">
      <c r="A15" s="799" t="s">
        <v>482</v>
      </c>
      <c r="B15" s="786">
        <f t="shared" ref="B15:L15" si="23">SUM(B16:B18)</f>
        <v>11323475.57</v>
      </c>
      <c r="C15" s="786">
        <f t="shared" si="23"/>
        <v>0</v>
      </c>
      <c r="D15" s="786">
        <f t="shared" si="23"/>
        <v>51114407</v>
      </c>
      <c r="E15" s="786">
        <f t="shared" si="23"/>
        <v>23058091.5</v>
      </c>
      <c r="F15" s="786">
        <f t="shared" si="23"/>
        <v>5.31</v>
      </c>
      <c r="G15" s="786">
        <f t="shared" si="23"/>
        <v>23375833.130000003</v>
      </c>
      <c r="H15" s="786">
        <f t="shared" si="23"/>
        <v>1872698.66</v>
      </c>
      <c r="I15" s="786">
        <f t="shared" si="23"/>
        <v>1889118.8199999998</v>
      </c>
      <c r="J15" s="786">
        <f t="shared" si="23"/>
        <v>63124.509999999995</v>
      </c>
      <c r="K15" s="786">
        <f t="shared" si="23"/>
        <v>3273953</v>
      </c>
      <c r="L15" s="786">
        <f t="shared" si="23"/>
        <v>608.9</v>
      </c>
      <c r="M15" s="58"/>
      <c r="N15" s="58"/>
      <c r="O15" s="58"/>
      <c r="P15" s="58"/>
      <c r="Q15" s="58"/>
    </row>
    <row r="16" spans="1:17" x14ac:dyDescent="0.2">
      <c r="A16" s="802" t="s">
        <v>1547</v>
      </c>
      <c r="B16" s="786">
        <v>0</v>
      </c>
      <c r="C16" s="786">
        <v>0</v>
      </c>
      <c r="D16" s="786">
        <v>0</v>
      </c>
      <c r="E16" s="786">
        <v>0</v>
      </c>
      <c r="F16" s="786">
        <v>0</v>
      </c>
      <c r="G16" s="786">
        <v>17243345.73</v>
      </c>
      <c r="H16" s="786">
        <v>0</v>
      </c>
      <c r="I16" s="786">
        <v>1761516.88</v>
      </c>
      <c r="J16" s="786">
        <v>48064.17</v>
      </c>
      <c r="K16" s="786">
        <v>0</v>
      </c>
      <c r="L16" s="786">
        <v>0</v>
      </c>
      <c r="M16" s="58"/>
      <c r="N16" s="58"/>
      <c r="O16" s="58"/>
      <c r="P16" s="58"/>
      <c r="Q16" s="58"/>
    </row>
    <row r="17" spans="1:17" s="598" customFormat="1" x14ac:dyDescent="0.2">
      <c r="A17" s="802" t="s">
        <v>1548</v>
      </c>
      <c r="B17" s="786">
        <v>0</v>
      </c>
      <c r="C17" s="786">
        <v>0</v>
      </c>
      <c r="D17" s="786">
        <v>0</v>
      </c>
      <c r="E17" s="786">
        <v>0</v>
      </c>
      <c r="F17" s="786">
        <v>0</v>
      </c>
      <c r="G17" s="786">
        <v>0</v>
      </c>
      <c r="H17" s="786">
        <v>0</v>
      </c>
      <c r="I17" s="786">
        <v>0</v>
      </c>
      <c r="J17" s="786">
        <v>0</v>
      </c>
      <c r="K17" s="786">
        <v>0</v>
      </c>
      <c r="L17" s="786">
        <v>0</v>
      </c>
      <c r="M17" s="58"/>
      <c r="N17" s="58"/>
      <c r="O17" s="58"/>
      <c r="P17" s="58"/>
      <c r="Q17" s="58"/>
    </row>
    <row r="18" spans="1:17" x14ac:dyDescent="0.2">
      <c r="A18" s="802" t="s">
        <v>1549</v>
      </c>
      <c r="B18" s="786">
        <v>11323475.57</v>
      </c>
      <c r="C18" s="786">
        <v>0</v>
      </c>
      <c r="D18" s="786">
        <v>51114407</v>
      </c>
      <c r="E18" s="786">
        <v>23058091.5</v>
      </c>
      <c r="F18" s="786">
        <v>5.31</v>
      </c>
      <c r="G18" s="786">
        <v>6132487.4000000004</v>
      </c>
      <c r="H18" s="786">
        <v>1872698.66</v>
      </c>
      <c r="I18" s="786">
        <v>127601.94</v>
      </c>
      <c r="J18" s="786">
        <v>15060.34</v>
      </c>
      <c r="K18" s="786">
        <v>3273953</v>
      </c>
      <c r="L18" s="786">
        <v>608.9</v>
      </c>
      <c r="M18" s="58"/>
      <c r="N18" s="58"/>
      <c r="O18" s="58"/>
      <c r="P18" s="58"/>
      <c r="Q18" s="58"/>
    </row>
    <row r="19" spans="1:17" x14ac:dyDescent="0.2">
      <c r="A19" s="799" t="s">
        <v>483</v>
      </c>
      <c r="B19" s="786">
        <f t="shared" ref="B19" si="24">SUM(B20:B22)</f>
        <v>-12215933.01</v>
      </c>
      <c r="C19" s="786">
        <f t="shared" ref="C19" si="25">SUM(C20:C22)</f>
        <v>79443.829999999987</v>
      </c>
      <c r="D19" s="786">
        <f t="shared" ref="D19" si="26">SUM(D20:D22)</f>
        <v>-12053296</v>
      </c>
      <c r="E19" s="786">
        <f t="shared" ref="E19" si="27">SUM(E20:E22)</f>
        <v>-41836281.119999997</v>
      </c>
      <c r="F19" s="786">
        <f t="shared" ref="F19" si="28">SUM(F20:F22)</f>
        <v>139826.51</v>
      </c>
      <c r="G19" s="786">
        <f t="shared" ref="G19" si="29">SUM(G20:G22)</f>
        <v>-1422536.4200000002</v>
      </c>
      <c r="H19" s="786">
        <f t="shared" ref="H19" si="30">SUM(H20:H22)</f>
        <v>686337.17</v>
      </c>
      <c r="I19" s="786">
        <f t="shared" ref="I19" si="31">SUM(I20:I22)</f>
        <v>-393993.69</v>
      </c>
      <c r="J19" s="786">
        <f t="shared" ref="J19:K19" si="32">SUM(J20:J22)</f>
        <v>-485373.47</v>
      </c>
      <c r="K19" s="786">
        <f t="shared" si="32"/>
        <v>14437251</v>
      </c>
      <c r="L19" s="786">
        <f t="shared" ref="L19" si="33">SUM(L20:L22)</f>
        <v>641704.14</v>
      </c>
      <c r="M19" s="58"/>
      <c r="N19" s="58"/>
      <c r="O19" s="58"/>
      <c r="P19" s="58"/>
      <c r="Q19" s="58"/>
    </row>
    <row r="20" spans="1:17" x14ac:dyDescent="0.2">
      <c r="A20" s="799" t="s">
        <v>484</v>
      </c>
      <c r="B20" s="786">
        <v>0</v>
      </c>
      <c r="C20" s="786">
        <v>95852.09</v>
      </c>
      <c r="D20" s="786">
        <v>0</v>
      </c>
      <c r="E20" s="786">
        <v>3823529.05</v>
      </c>
      <c r="F20" s="786">
        <v>0</v>
      </c>
      <c r="G20" s="786">
        <v>-657881.22</v>
      </c>
      <c r="H20" s="786">
        <v>0</v>
      </c>
      <c r="I20" s="786">
        <v>-393993.69</v>
      </c>
      <c r="J20" s="786">
        <v>0</v>
      </c>
      <c r="K20" s="786">
        <v>14408682</v>
      </c>
      <c r="L20" s="786">
        <v>0</v>
      </c>
      <c r="M20" s="58"/>
      <c r="N20" s="58"/>
      <c r="O20" s="58"/>
      <c r="P20" s="58"/>
      <c r="Q20" s="58"/>
    </row>
    <row r="21" spans="1:17" x14ac:dyDescent="0.2">
      <c r="A21" s="799" t="s">
        <v>1233</v>
      </c>
      <c r="B21" s="786">
        <v>-12215933.01</v>
      </c>
      <c r="C21" s="786">
        <v>-10455.74</v>
      </c>
      <c r="D21" s="786">
        <v>-12053296</v>
      </c>
      <c r="E21" s="786">
        <v>-44533578.549999997</v>
      </c>
      <c r="F21" s="786">
        <v>0</v>
      </c>
      <c r="G21" s="786">
        <v>-746228.36</v>
      </c>
      <c r="H21" s="786">
        <v>686337.17</v>
      </c>
      <c r="I21" s="786">
        <v>0</v>
      </c>
      <c r="J21" s="786">
        <v>-276798.19</v>
      </c>
      <c r="K21" s="786">
        <v>56316</v>
      </c>
      <c r="L21" s="786">
        <v>-1498.11</v>
      </c>
      <c r="M21" s="58"/>
      <c r="N21" s="58"/>
      <c r="O21" s="58"/>
      <c r="P21" s="58"/>
      <c r="Q21" s="58"/>
    </row>
    <row r="22" spans="1:17" x14ac:dyDescent="0.2">
      <c r="A22" s="799" t="s">
        <v>1234</v>
      </c>
      <c r="B22" s="786">
        <v>0</v>
      </c>
      <c r="C22" s="786">
        <v>-5952.52</v>
      </c>
      <c r="D22" s="786">
        <v>0</v>
      </c>
      <c r="E22" s="786">
        <v>-1126231.6200000001</v>
      </c>
      <c r="F22" s="786">
        <v>139826.51</v>
      </c>
      <c r="G22" s="786">
        <v>-18426.84</v>
      </c>
      <c r="H22" s="786">
        <v>0</v>
      </c>
      <c r="I22" s="786">
        <v>0</v>
      </c>
      <c r="J22" s="786">
        <v>-208575.28</v>
      </c>
      <c r="K22" s="786">
        <v>-27747</v>
      </c>
      <c r="L22" s="786">
        <v>643202.25</v>
      </c>
      <c r="M22" s="58"/>
      <c r="N22" s="58"/>
      <c r="O22" s="58"/>
      <c r="P22" s="58"/>
      <c r="Q22" s="58"/>
    </row>
    <row r="23" spans="1:17" s="37" customFormat="1" x14ac:dyDescent="0.2">
      <c r="A23" s="800" t="s">
        <v>485</v>
      </c>
      <c r="B23" s="801">
        <f t="shared" ref="B23:L23" si="34">B15+B19</f>
        <v>-892457.43999999948</v>
      </c>
      <c r="C23" s="801">
        <f t="shared" si="34"/>
        <v>79443.829999999987</v>
      </c>
      <c r="D23" s="801">
        <f t="shared" si="34"/>
        <v>39061111</v>
      </c>
      <c r="E23" s="801">
        <f t="shared" si="34"/>
        <v>-18778189.619999997</v>
      </c>
      <c r="F23" s="801">
        <f t="shared" si="34"/>
        <v>139831.82</v>
      </c>
      <c r="G23" s="801">
        <f t="shared" si="34"/>
        <v>21953296.710000001</v>
      </c>
      <c r="H23" s="801">
        <f t="shared" si="34"/>
        <v>2559035.83</v>
      </c>
      <c r="I23" s="801">
        <f t="shared" si="34"/>
        <v>1495125.13</v>
      </c>
      <c r="J23" s="801">
        <f t="shared" si="34"/>
        <v>-422248.95999999996</v>
      </c>
      <c r="K23" s="801">
        <f t="shared" si="34"/>
        <v>17711204</v>
      </c>
      <c r="L23" s="801">
        <f t="shared" si="34"/>
        <v>642313.04</v>
      </c>
      <c r="M23" s="229"/>
      <c r="N23" s="229"/>
      <c r="O23" s="229"/>
      <c r="P23" s="229"/>
      <c r="Q23" s="229"/>
    </row>
    <row r="24" spans="1:17" s="37" customFormat="1" x14ac:dyDescent="0.2">
      <c r="A24" s="800" t="s">
        <v>486</v>
      </c>
      <c r="B24" s="803">
        <f t="shared" ref="B24:L24" si="35">B14+B23</f>
        <v>61514672.799999997</v>
      </c>
      <c r="C24" s="803">
        <f t="shared" si="35"/>
        <v>538083.87</v>
      </c>
      <c r="D24" s="803">
        <f t="shared" si="35"/>
        <v>105476166</v>
      </c>
      <c r="E24" s="803">
        <f t="shared" si="35"/>
        <v>58098760.979999967</v>
      </c>
      <c r="F24" s="803">
        <f t="shared" si="35"/>
        <v>-1664044.0299999996</v>
      </c>
      <c r="G24" s="803">
        <f t="shared" si="35"/>
        <v>19166123.32</v>
      </c>
      <c r="H24" s="803">
        <f t="shared" si="35"/>
        <v>5912422.4200000009</v>
      </c>
      <c r="I24" s="803">
        <f t="shared" si="35"/>
        <v>330054.68999999994</v>
      </c>
      <c r="J24" s="803">
        <f t="shared" si="35"/>
        <v>393347.01000000071</v>
      </c>
      <c r="K24" s="803">
        <f t="shared" si="35"/>
        <v>21173307</v>
      </c>
      <c r="L24" s="803">
        <f t="shared" si="35"/>
        <v>-545005.25</v>
      </c>
      <c r="M24" s="229"/>
      <c r="N24" s="229"/>
      <c r="O24" s="229"/>
      <c r="P24" s="229"/>
      <c r="Q24" s="229"/>
    </row>
    <row r="25" spans="1:17" x14ac:dyDescent="0.2">
      <c r="A25" s="799" t="s">
        <v>1235</v>
      </c>
      <c r="B25" s="786">
        <v>0</v>
      </c>
      <c r="C25" s="786">
        <v>0</v>
      </c>
      <c r="D25" s="786">
        <v>0</v>
      </c>
      <c r="E25" s="786">
        <v>1345436.48</v>
      </c>
      <c r="F25" s="786">
        <v>2578.88</v>
      </c>
      <c r="G25" s="786">
        <v>0</v>
      </c>
      <c r="H25" s="786">
        <v>0</v>
      </c>
      <c r="I25" s="786">
        <v>117947.17</v>
      </c>
      <c r="J25" s="786">
        <v>0</v>
      </c>
      <c r="K25" s="786">
        <v>0</v>
      </c>
      <c r="L25" s="786">
        <v>0</v>
      </c>
      <c r="M25" s="58"/>
      <c r="N25" s="58"/>
      <c r="O25" s="58"/>
      <c r="P25" s="58"/>
      <c r="Q25" s="58"/>
    </row>
    <row r="26" spans="1:17" x14ac:dyDescent="0.2">
      <c r="A26" s="799" t="s">
        <v>1236</v>
      </c>
      <c r="B26" s="786">
        <v>0</v>
      </c>
      <c r="C26" s="786">
        <v>0</v>
      </c>
      <c r="D26" s="786">
        <v>0</v>
      </c>
      <c r="E26" s="786">
        <v>0</v>
      </c>
      <c r="F26" s="786">
        <v>0</v>
      </c>
      <c r="G26" s="786">
        <v>0</v>
      </c>
      <c r="H26" s="786">
        <v>0</v>
      </c>
      <c r="I26" s="786">
        <v>-58022.32</v>
      </c>
      <c r="J26" s="786">
        <v>0</v>
      </c>
      <c r="K26" s="786">
        <v>0</v>
      </c>
      <c r="L26" s="786">
        <v>0</v>
      </c>
      <c r="M26" s="58"/>
      <c r="N26" s="58"/>
      <c r="O26" s="58"/>
      <c r="P26" s="58"/>
      <c r="Q26" s="58"/>
    </row>
    <row r="27" spans="1:17" x14ac:dyDescent="0.2">
      <c r="A27" s="799" t="s">
        <v>1237</v>
      </c>
      <c r="B27" s="786">
        <v>0</v>
      </c>
      <c r="C27" s="786">
        <v>0</v>
      </c>
      <c r="D27" s="786">
        <v>0</v>
      </c>
      <c r="E27" s="786">
        <v>0</v>
      </c>
      <c r="F27" s="786">
        <v>0</v>
      </c>
      <c r="G27" s="786">
        <v>0</v>
      </c>
      <c r="H27" s="786">
        <v>0</v>
      </c>
      <c r="I27" s="786">
        <v>157648.93</v>
      </c>
      <c r="J27" s="786">
        <v>0</v>
      </c>
      <c r="K27" s="786">
        <v>0</v>
      </c>
      <c r="L27" s="786">
        <v>0</v>
      </c>
      <c r="M27" s="58"/>
      <c r="N27" s="58"/>
      <c r="O27" s="58"/>
      <c r="P27" s="58"/>
      <c r="Q27" s="58"/>
    </row>
    <row r="28" spans="1:17" x14ac:dyDescent="0.2">
      <c r="A28" s="799" t="s">
        <v>1238</v>
      </c>
      <c r="B28" s="786">
        <v>0</v>
      </c>
      <c r="C28" s="786">
        <v>0</v>
      </c>
      <c r="D28" s="786">
        <v>0</v>
      </c>
      <c r="E28" s="786">
        <v>-266426.40000000002</v>
      </c>
      <c r="F28" s="786">
        <v>0</v>
      </c>
      <c r="G28" s="786">
        <v>0</v>
      </c>
      <c r="H28" s="786">
        <v>0</v>
      </c>
      <c r="I28" s="786">
        <v>-108910.92</v>
      </c>
      <c r="J28" s="786">
        <v>0</v>
      </c>
      <c r="K28" s="786">
        <v>0</v>
      </c>
      <c r="L28" s="786">
        <v>0</v>
      </c>
      <c r="M28" s="58"/>
      <c r="N28" s="58"/>
      <c r="O28" s="58"/>
      <c r="P28" s="58"/>
      <c r="Q28" s="58"/>
    </row>
    <row r="29" spans="1:17" s="37" customFormat="1" x14ac:dyDescent="0.2">
      <c r="A29" s="800" t="s">
        <v>1241</v>
      </c>
      <c r="B29" s="804">
        <f>SUM(B24:B28)</f>
        <v>61514672.799999997</v>
      </c>
      <c r="C29" s="804">
        <f t="shared" ref="C29" si="36">SUM(C24:C28)</f>
        <v>538083.87</v>
      </c>
      <c r="D29" s="804">
        <f t="shared" ref="D29" si="37">SUM(D24:D28)</f>
        <v>105476166</v>
      </c>
      <c r="E29" s="804">
        <f t="shared" ref="E29" si="38">SUM(E24:E28)</f>
        <v>59177771.059999965</v>
      </c>
      <c r="F29" s="804">
        <f t="shared" ref="F29" si="39">SUM(F24:F28)</f>
        <v>-1661465.1499999997</v>
      </c>
      <c r="G29" s="804">
        <f t="shared" ref="G29" si="40">SUM(G24:G28)</f>
        <v>19166123.32</v>
      </c>
      <c r="H29" s="804">
        <f t="shared" ref="H29" si="41">SUM(H24:H28)</f>
        <v>5912422.4200000009</v>
      </c>
      <c r="I29" s="804">
        <f t="shared" ref="I29" si="42">SUM(I24:I28)</f>
        <v>438717.55</v>
      </c>
      <c r="J29" s="804">
        <f t="shared" ref="J29:K29" si="43">SUM(J24:J28)</f>
        <v>393347.01000000071</v>
      </c>
      <c r="K29" s="804">
        <f t="shared" si="43"/>
        <v>21173307</v>
      </c>
      <c r="L29" s="804">
        <f t="shared" ref="L29" si="44">SUM(L24:L28)</f>
        <v>-545005.25</v>
      </c>
      <c r="M29" s="229"/>
      <c r="N29" s="229"/>
      <c r="O29" s="229"/>
      <c r="P29" s="229"/>
      <c r="Q29" s="229"/>
    </row>
    <row r="30" spans="1:17" x14ac:dyDescent="0.2">
      <c r="A30" s="799" t="s">
        <v>1239</v>
      </c>
      <c r="B30" s="786">
        <v>-16613222</v>
      </c>
      <c r="C30" s="786">
        <v>-270590.59000000003</v>
      </c>
      <c r="D30" s="786">
        <v>-28817237</v>
      </c>
      <c r="E30" s="786">
        <v>-51500833.979999997</v>
      </c>
      <c r="F30" s="786">
        <v>-15398.35</v>
      </c>
      <c r="G30" s="786">
        <v>-5787131.46</v>
      </c>
      <c r="H30" s="786">
        <v>-1152185.98</v>
      </c>
      <c r="I30" s="786">
        <v>-246599.9</v>
      </c>
      <c r="J30" s="786">
        <v>-294646.65000000002</v>
      </c>
      <c r="K30" s="786">
        <v>-8434798</v>
      </c>
      <c r="L30" s="786">
        <v>-834680.5</v>
      </c>
      <c r="M30" s="58"/>
      <c r="N30" s="58"/>
      <c r="O30" s="58"/>
      <c r="P30" s="58"/>
      <c r="Q30" s="58"/>
    </row>
    <row r="31" spans="1:17" s="37" customFormat="1" x14ac:dyDescent="0.2">
      <c r="A31" s="800" t="s">
        <v>487</v>
      </c>
      <c r="B31" s="804">
        <f>B29+B30</f>
        <v>44901450.799999997</v>
      </c>
      <c r="C31" s="804">
        <f t="shared" ref="C31:K31" si="45">C29+C30</f>
        <v>267493.27999999997</v>
      </c>
      <c r="D31" s="804">
        <f t="shared" si="45"/>
        <v>76658929</v>
      </c>
      <c r="E31" s="804">
        <f t="shared" si="45"/>
        <v>7676937.0799999684</v>
      </c>
      <c r="F31" s="804">
        <f t="shared" si="45"/>
        <v>-1676863.4999999998</v>
      </c>
      <c r="G31" s="804">
        <f t="shared" si="45"/>
        <v>13378991.859999999</v>
      </c>
      <c r="H31" s="804">
        <f t="shared" si="45"/>
        <v>4760236.4400000013</v>
      </c>
      <c r="I31" s="804">
        <f t="shared" si="45"/>
        <v>192117.65</v>
      </c>
      <c r="J31" s="804">
        <f t="shared" si="45"/>
        <v>98700.360000000685</v>
      </c>
      <c r="K31" s="804">
        <f t="shared" si="45"/>
        <v>12738509</v>
      </c>
      <c r="L31" s="804">
        <f>L29+L30</f>
        <v>-1379685.75</v>
      </c>
      <c r="M31" s="229"/>
      <c r="N31" s="229"/>
      <c r="O31" s="229"/>
      <c r="P31" s="229"/>
      <c r="Q31" s="229"/>
    </row>
    <row r="32" spans="1:17" x14ac:dyDescent="0.2">
      <c r="A32" s="799" t="s">
        <v>1240</v>
      </c>
      <c r="B32" s="786">
        <v>0</v>
      </c>
      <c r="C32" s="786">
        <v>0</v>
      </c>
      <c r="D32" s="786">
        <v>-24101501</v>
      </c>
      <c r="E32" s="786">
        <v>0</v>
      </c>
      <c r="F32" s="786">
        <v>0</v>
      </c>
      <c r="G32" s="786">
        <v>0</v>
      </c>
      <c r="H32" s="786">
        <v>-1315411</v>
      </c>
      <c r="I32" s="786">
        <v>0</v>
      </c>
      <c r="J32" s="786">
        <v>0</v>
      </c>
      <c r="K32" s="786">
        <v>0</v>
      </c>
      <c r="L32" s="786">
        <v>0</v>
      </c>
      <c r="M32" s="58"/>
      <c r="N32" s="58"/>
      <c r="O32" s="58"/>
      <c r="P32" s="58"/>
      <c r="Q32" s="58"/>
    </row>
    <row r="33" spans="1:21" s="37" customFormat="1" x14ac:dyDescent="0.2">
      <c r="A33" s="805" t="s">
        <v>488</v>
      </c>
      <c r="B33" s="806">
        <f>B32+B31</f>
        <v>44901450.799999997</v>
      </c>
      <c r="C33" s="806">
        <f t="shared" ref="C33:L33" si="46">C32+C31</f>
        <v>267493.27999999997</v>
      </c>
      <c r="D33" s="806">
        <f t="shared" si="46"/>
        <v>52557428</v>
      </c>
      <c r="E33" s="806">
        <f t="shared" si="46"/>
        <v>7676937.0799999684</v>
      </c>
      <c r="F33" s="806">
        <f t="shared" si="46"/>
        <v>-1676863.4999999998</v>
      </c>
      <c r="G33" s="806">
        <f t="shared" si="46"/>
        <v>13378991.859999999</v>
      </c>
      <c r="H33" s="806">
        <f t="shared" si="46"/>
        <v>3444825.4400000013</v>
      </c>
      <c r="I33" s="806">
        <f t="shared" si="46"/>
        <v>192117.65</v>
      </c>
      <c r="J33" s="806">
        <f t="shared" si="46"/>
        <v>98700.360000000685</v>
      </c>
      <c r="K33" s="806">
        <f t="shared" si="46"/>
        <v>12738509</v>
      </c>
      <c r="L33" s="806">
        <f t="shared" si="46"/>
        <v>-1379685.75</v>
      </c>
      <c r="M33" s="229"/>
      <c r="N33" s="229"/>
      <c r="O33" s="229"/>
      <c r="P33" s="229"/>
      <c r="Q33" s="229"/>
    </row>
    <row r="34" spans="1:21" ht="1.5" customHeight="1" x14ac:dyDescent="0.2">
      <c r="A34" s="1252"/>
      <c r="B34" s="1245"/>
      <c r="C34" s="1245"/>
      <c r="D34" s="1245"/>
      <c r="E34" s="1245"/>
      <c r="F34" s="1245"/>
      <c r="G34" s="1245"/>
      <c r="H34" s="1253"/>
      <c r="I34" s="1253"/>
      <c r="J34" s="1253"/>
      <c r="K34" s="1242"/>
      <c r="L34" s="599"/>
    </row>
    <row r="35" spans="1:21" x14ac:dyDescent="0.2">
      <c r="A35" s="24" t="s">
        <v>1135</v>
      </c>
      <c r="B35" s="52"/>
      <c r="C35" s="52"/>
      <c r="D35" s="52"/>
      <c r="E35" s="52"/>
      <c r="F35" s="20"/>
      <c r="G35" s="20"/>
      <c r="H35" s="20"/>
      <c r="I35" s="20"/>
      <c r="J35" s="26"/>
      <c r="L35" s="24"/>
    </row>
    <row r="36" spans="1:21" x14ac:dyDescent="0.2">
      <c r="B36" s="97"/>
    </row>
    <row r="39" spans="1:21" ht="28.5" customHeight="1" x14ac:dyDescent="0.2">
      <c r="A39" s="1250" t="s">
        <v>1090</v>
      </c>
      <c r="B39" s="1250"/>
      <c r="C39" s="1250"/>
      <c r="D39" s="1250"/>
      <c r="E39" s="1250"/>
      <c r="F39" s="1250"/>
      <c r="G39" s="1250"/>
      <c r="H39" s="1250"/>
      <c r="I39" s="1250"/>
      <c r="J39" s="1250"/>
      <c r="K39" s="1250"/>
      <c r="L39" s="1250"/>
      <c r="M39" s="278"/>
    </row>
    <row r="40" spans="1:21" ht="15.75" x14ac:dyDescent="0.25">
      <c r="A40" s="1251" t="s">
        <v>1621</v>
      </c>
      <c r="B40" s="1251"/>
      <c r="C40" s="1251"/>
      <c r="D40" s="1251"/>
      <c r="E40" s="1251"/>
      <c r="F40" s="1251"/>
      <c r="G40" s="1251"/>
      <c r="H40" s="1251"/>
      <c r="I40" s="1251"/>
      <c r="J40" s="1251"/>
      <c r="K40" s="1251"/>
      <c r="L40" s="1251"/>
      <c r="M40" s="279"/>
    </row>
    <row r="41" spans="1:21" ht="15.75" x14ac:dyDescent="0.25">
      <c r="A41" s="1233" t="s">
        <v>880</v>
      </c>
      <c r="B41" s="1233"/>
      <c r="C41" s="1233"/>
      <c r="D41" s="1233"/>
      <c r="E41" s="1233"/>
      <c r="F41" s="1233"/>
      <c r="G41" s="1233"/>
      <c r="H41" s="1233"/>
      <c r="I41" s="1233"/>
      <c r="J41" s="1233"/>
      <c r="K41" s="1233"/>
      <c r="L41" s="1233"/>
      <c r="M41" s="280"/>
    </row>
    <row r="42" spans="1:21" ht="3" customHeight="1" x14ac:dyDescent="0.2">
      <c r="A42" s="48"/>
      <c r="B42" s="20"/>
      <c r="C42" s="20"/>
      <c r="D42" s="20"/>
      <c r="E42" s="20"/>
      <c r="F42" s="21"/>
      <c r="G42" s="21"/>
      <c r="H42" s="20"/>
      <c r="I42" s="20"/>
      <c r="J42" s="20"/>
      <c r="K42" s="21"/>
      <c r="L42" s="21"/>
    </row>
    <row r="43" spans="1:21" ht="27" customHeight="1" x14ac:dyDescent="0.25">
      <c r="A43" s="1248" t="s">
        <v>489</v>
      </c>
      <c r="B43" s="1238" t="s">
        <v>846</v>
      </c>
      <c r="C43" s="1238"/>
      <c r="D43" s="1238"/>
      <c r="E43" s="261" t="s">
        <v>847</v>
      </c>
      <c r="F43" s="1238" t="s">
        <v>845</v>
      </c>
      <c r="G43" s="1238"/>
      <c r="H43" s="1238"/>
      <c r="I43" s="1238"/>
      <c r="J43" s="1238"/>
      <c r="K43" s="1238"/>
      <c r="L43" s="1238"/>
    </row>
    <row r="44" spans="1:21" ht="15" x14ac:dyDescent="0.25">
      <c r="A44" s="1249"/>
      <c r="B44" s="262" t="s">
        <v>45</v>
      </c>
      <c r="C44" s="262" t="s">
        <v>878</v>
      </c>
      <c r="D44" s="219" t="s">
        <v>46</v>
      </c>
      <c r="E44" s="274" t="s">
        <v>92</v>
      </c>
      <c r="F44" s="274" t="s">
        <v>43</v>
      </c>
      <c r="G44" s="274" t="s">
        <v>39</v>
      </c>
      <c r="H44" s="274" t="s">
        <v>44</v>
      </c>
      <c r="I44" s="274" t="s">
        <v>34</v>
      </c>
      <c r="J44" s="274" t="s">
        <v>163</v>
      </c>
      <c r="K44" s="274" t="s">
        <v>422</v>
      </c>
      <c r="L44" s="274" t="s">
        <v>47</v>
      </c>
    </row>
    <row r="45" spans="1:21" x14ac:dyDescent="0.2">
      <c r="A45" s="798" t="s">
        <v>477</v>
      </c>
      <c r="B45" s="811">
        <v>1394684840</v>
      </c>
      <c r="C45" s="811">
        <v>91636951.780000001</v>
      </c>
      <c r="D45" s="811">
        <v>311005911</v>
      </c>
      <c r="E45" s="811">
        <v>108114583.29000001</v>
      </c>
      <c r="F45" s="811">
        <v>373354887.89999998</v>
      </c>
      <c r="G45" s="811">
        <v>4693317630</v>
      </c>
      <c r="H45" s="811">
        <v>132244938.2</v>
      </c>
      <c r="I45" s="811">
        <v>45255090.82</v>
      </c>
      <c r="J45" s="811">
        <v>3734073205</v>
      </c>
      <c r="K45" s="811">
        <v>461901188.63</v>
      </c>
      <c r="L45" s="811">
        <v>1449966138</v>
      </c>
      <c r="N45" s="58"/>
      <c r="O45" s="58"/>
      <c r="P45" s="58"/>
      <c r="Q45" s="58"/>
      <c r="R45" s="58"/>
      <c r="S45" s="58"/>
      <c r="T45" s="58"/>
      <c r="U45" s="58"/>
    </row>
    <row r="46" spans="1:21" x14ac:dyDescent="0.2">
      <c r="A46" s="799" t="s">
        <v>478</v>
      </c>
      <c r="B46" s="811">
        <v>-1381095254</v>
      </c>
      <c r="C46" s="811">
        <v>-23079127.379999999</v>
      </c>
      <c r="D46" s="811">
        <v>-47362831</v>
      </c>
      <c r="E46" s="811">
        <v>-62635194.100000001</v>
      </c>
      <c r="F46" s="811">
        <v>-271049301.91000003</v>
      </c>
      <c r="G46" s="811">
        <v>-1346097002</v>
      </c>
      <c r="H46" s="811">
        <v>-131520972</v>
      </c>
      <c r="I46" s="811">
        <v>-22985712.859999999</v>
      </c>
      <c r="J46" s="811">
        <v>-857182893</v>
      </c>
      <c r="K46" s="811">
        <v>-202799092.91</v>
      </c>
      <c r="L46" s="811">
        <v>-1102800401</v>
      </c>
      <c r="N46" s="58"/>
      <c r="O46" s="58"/>
      <c r="P46" s="58"/>
      <c r="Q46" s="58"/>
      <c r="R46" s="58"/>
      <c r="S46" s="58"/>
      <c r="T46" s="58"/>
      <c r="U46" s="58"/>
    </row>
    <row r="47" spans="1:21" s="37" customFormat="1" x14ac:dyDescent="0.2">
      <c r="A47" s="800" t="s">
        <v>479</v>
      </c>
      <c r="B47" s="801">
        <f t="shared" ref="B47" si="47">B45+B46</f>
        <v>13589586</v>
      </c>
      <c r="C47" s="801">
        <f t="shared" ref="C47" si="48">C45+C46</f>
        <v>68557824.400000006</v>
      </c>
      <c r="D47" s="801">
        <f t="shared" ref="D47" si="49">D45+D46</f>
        <v>263643080</v>
      </c>
      <c r="E47" s="801">
        <f t="shared" ref="E47" si="50">E45+E46</f>
        <v>45479389.190000005</v>
      </c>
      <c r="F47" s="801">
        <f t="shared" ref="F47" si="51">F45+F46</f>
        <v>102305585.98999995</v>
      </c>
      <c r="G47" s="801">
        <f t="shared" ref="G47" si="52">G45+G46</f>
        <v>3347220628</v>
      </c>
      <c r="H47" s="801">
        <f t="shared" ref="H47" si="53">H45+H46</f>
        <v>723966.20000000298</v>
      </c>
      <c r="I47" s="801">
        <f t="shared" ref="I47" si="54">I45+I46</f>
        <v>22269377.960000001</v>
      </c>
      <c r="J47" s="801">
        <f t="shared" ref="J47" si="55">J45+J46</f>
        <v>2876890312</v>
      </c>
      <c r="K47" s="801">
        <f t="shared" ref="K47" si="56">K45+K46</f>
        <v>259102095.72</v>
      </c>
      <c r="L47" s="801">
        <f t="shared" ref="L47" si="57">L45+L46</f>
        <v>347165737</v>
      </c>
      <c r="N47" s="229"/>
      <c r="O47" s="229"/>
      <c r="P47" s="229"/>
      <c r="Q47" s="229"/>
      <c r="R47" s="229"/>
      <c r="S47" s="229"/>
      <c r="T47" s="229"/>
      <c r="U47" s="229"/>
    </row>
    <row r="48" spans="1:21" x14ac:dyDescent="0.2">
      <c r="A48" s="799" t="s">
        <v>480</v>
      </c>
      <c r="B48" s="786">
        <f t="shared" ref="B48" si="58">B49+B50</f>
        <v>-276614665</v>
      </c>
      <c r="C48" s="786">
        <f t="shared" ref="C48" si="59">C49+C50</f>
        <v>-77011302.010000005</v>
      </c>
      <c r="D48" s="786">
        <f t="shared" ref="D48" si="60">D49+D50</f>
        <v>-169893350</v>
      </c>
      <c r="E48" s="786">
        <f t="shared" ref="E48" si="61">E49+E50</f>
        <v>-41627804.039999999</v>
      </c>
      <c r="F48" s="786">
        <f t="shared" ref="F48" si="62">F49+F50</f>
        <v>-77701605.079999998</v>
      </c>
      <c r="G48" s="786">
        <f t="shared" ref="G48" si="63">G49+G50</f>
        <v>-2060987843</v>
      </c>
      <c r="H48" s="786">
        <f t="shared" ref="H48" si="64">H49+H50</f>
        <v>0</v>
      </c>
      <c r="I48" s="786">
        <f t="shared" ref="I48" si="65">I49+I50</f>
        <v>-18467744.48</v>
      </c>
      <c r="J48" s="786">
        <f t="shared" ref="J48" si="66">J49+J50</f>
        <v>-2404236800</v>
      </c>
      <c r="K48" s="786">
        <f t="shared" ref="K48" si="67">K49+K50</f>
        <v>-15013862.77</v>
      </c>
      <c r="L48" s="786">
        <f t="shared" ref="L48" si="68">L49+L50</f>
        <v>0</v>
      </c>
      <c r="N48" s="58"/>
      <c r="O48" s="58"/>
      <c r="P48" s="58"/>
      <c r="Q48" s="58"/>
      <c r="R48" s="58"/>
      <c r="S48" s="58"/>
      <c r="T48" s="58"/>
      <c r="U48" s="58"/>
    </row>
    <row r="49" spans="1:21" x14ac:dyDescent="0.2">
      <c r="A49" s="799" t="s">
        <v>1231</v>
      </c>
      <c r="B49" s="811">
        <v>-276614665</v>
      </c>
      <c r="C49" s="811">
        <v>-62769155.57</v>
      </c>
      <c r="D49" s="811">
        <v>-169893350</v>
      </c>
      <c r="E49" s="811">
        <v>-35358003.859999999</v>
      </c>
      <c r="F49" s="811">
        <v>-77701605.079999998</v>
      </c>
      <c r="G49" s="811">
        <v>-1783783782</v>
      </c>
      <c r="H49" s="811">
        <v>0</v>
      </c>
      <c r="I49" s="811">
        <v>-18467744.48</v>
      </c>
      <c r="J49" s="811">
        <v>-493660116</v>
      </c>
      <c r="K49" s="811">
        <v>-15013862.77</v>
      </c>
      <c r="L49" s="811">
        <v>0</v>
      </c>
      <c r="N49" s="58"/>
      <c r="O49" s="58"/>
      <c r="P49" s="58"/>
      <c r="Q49" s="58"/>
      <c r="R49" s="58"/>
      <c r="S49" s="58"/>
      <c r="T49" s="58"/>
      <c r="U49" s="58"/>
    </row>
    <row r="50" spans="1:21" x14ac:dyDescent="0.2">
      <c r="A50" s="799" t="s">
        <v>1232</v>
      </c>
      <c r="B50" s="811">
        <v>0</v>
      </c>
      <c r="C50" s="811">
        <v>-14242146.439999999</v>
      </c>
      <c r="D50" s="811">
        <v>0</v>
      </c>
      <c r="E50" s="811">
        <v>-6269800.1799999997</v>
      </c>
      <c r="F50" s="811">
        <v>0</v>
      </c>
      <c r="G50" s="811">
        <v>-277204061</v>
      </c>
      <c r="H50" s="811">
        <v>0</v>
      </c>
      <c r="I50" s="811">
        <v>0</v>
      </c>
      <c r="J50" s="811">
        <v>-1910576684</v>
      </c>
      <c r="K50" s="811">
        <v>0</v>
      </c>
      <c r="L50" s="811">
        <v>0</v>
      </c>
      <c r="N50" s="58"/>
      <c r="O50" s="58"/>
      <c r="P50" s="58"/>
      <c r="Q50" s="58"/>
      <c r="R50" s="58"/>
      <c r="S50" s="58"/>
      <c r="T50" s="58"/>
      <c r="U50" s="58"/>
    </row>
    <row r="51" spans="1:21" s="37" customFormat="1" x14ac:dyDescent="0.2">
      <c r="A51" s="800" t="s">
        <v>481</v>
      </c>
      <c r="B51" s="801">
        <f t="shared" ref="B51:L51" si="69">B47+B48</f>
        <v>-263025079</v>
      </c>
      <c r="C51" s="801">
        <f t="shared" si="69"/>
        <v>-8453477.6099999994</v>
      </c>
      <c r="D51" s="801">
        <f t="shared" si="69"/>
        <v>93749730</v>
      </c>
      <c r="E51" s="801">
        <f t="shared" si="69"/>
        <v>3851585.150000006</v>
      </c>
      <c r="F51" s="801">
        <f t="shared" si="69"/>
        <v>24603980.909999952</v>
      </c>
      <c r="G51" s="801">
        <f t="shared" si="69"/>
        <v>1286232785</v>
      </c>
      <c r="H51" s="801">
        <f t="shared" si="69"/>
        <v>723966.20000000298</v>
      </c>
      <c r="I51" s="801">
        <f t="shared" si="69"/>
        <v>3801633.4800000004</v>
      </c>
      <c r="J51" s="801">
        <f t="shared" si="69"/>
        <v>472653512</v>
      </c>
      <c r="K51" s="801">
        <f t="shared" si="69"/>
        <v>244088232.94999999</v>
      </c>
      <c r="L51" s="801">
        <f t="shared" si="69"/>
        <v>347165737</v>
      </c>
      <c r="N51" s="229"/>
      <c r="O51" s="229"/>
      <c r="P51" s="229"/>
      <c r="Q51" s="229"/>
      <c r="R51" s="229"/>
      <c r="S51" s="229"/>
      <c r="T51" s="229"/>
      <c r="U51" s="229"/>
    </row>
    <row r="52" spans="1:21" x14ac:dyDescent="0.2">
      <c r="A52" s="799" t="s">
        <v>482</v>
      </c>
      <c r="B52" s="786">
        <f t="shared" ref="B52:L52" si="70">SUM(B53:B55)</f>
        <v>133351040</v>
      </c>
      <c r="C52" s="786">
        <f t="shared" si="70"/>
        <v>105443.32</v>
      </c>
      <c r="D52" s="786">
        <f t="shared" si="70"/>
        <v>24737228</v>
      </c>
      <c r="E52" s="786">
        <f t="shared" si="70"/>
        <v>1257369.73</v>
      </c>
      <c r="F52" s="786">
        <f t="shared" si="70"/>
        <v>11789181.460000001</v>
      </c>
      <c r="G52" s="786">
        <f t="shared" si="70"/>
        <v>86949386</v>
      </c>
      <c r="H52" s="786">
        <f t="shared" si="70"/>
        <v>8216533.4800000004</v>
      </c>
      <c r="I52" s="786">
        <f t="shared" si="70"/>
        <v>5273939.3099999996</v>
      </c>
      <c r="J52" s="786">
        <f t="shared" si="70"/>
        <v>-6212361</v>
      </c>
      <c r="K52" s="786">
        <f t="shared" si="70"/>
        <v>14799410.359999999</v>
      </c>
      <c r="L52" s="786">
        <f t="shared" si="70"/>
        <v>376312560</v>
      </c>
      <c r="N52" s="58"/>
      <c r="O52" s="58"/>
      <c r="P52" s="58"/>
      <c r="Q52" s="58"/>
      <c r="R52" s="58"/>
      <c r="S52" s="58"/>
      <c r="T52" s="58"/>
      <c r="U52" s="58"/>
    </row>
    <row r="53" spans="1:21" x14ac:dyDescent="0.2">
      <c r="A53" s="802" t="s">
        <v>1547</v>
      </c>
      <c r="B53" s="811">
        <v>67380698</v>
      </c>
      <c r="C53" s="811">
        <v>0</v>
      </c>
      <c r="D53" s="811">
        <v>0</v>
      </c>
      <c r="E53" s="811">
        <v>0</v>
      </c>
      <c r="F53" s="811">
        <v>0</v>
      </c>
      <c r="G53" s="811">
        <v>0</v>
      </c>
      <c r="H53" s="811">
        <v>1178.1600000000001</v>
      </c>
      <c r="I53" s="811">
        <v>0</v>
      </c>
      <c r="J53" s="811">
        <v>-6212361</v>
      </c>
      <c r="K53" s="811">
        <v>0</v>
      </c>
      <c r="L53" s="811">
        <v>0</v>
      </c>
      <c r="N53" s="58"/>
      <c r="O53" s="58"/>
      <c r="P53" s="58"/>
      <c r="Q53" s="58"/>
      <c r="R53" s="58"/>
      <c r="S53" s="58"/>
      <c r="T53" s="58"/>
      <c r="U53" s="58"/>
    </row>
    <row r="54" spans="1:21" s="598" customFormat="1" x14ac:dyDescent="0.2">
      <c r="A54" s="802" t="s">
        <v>1548</v>
      </c>
      <c r="B54" s="811">
        <v>0</v>
      </c>
      <c r="C54" s="811">
        <v>0</v>
      </c>
      <c r="D54" s="811">
        <v>0</v>
      </c>
      <c r="E54" s="811">
        <v>0</v>
      </c>
      <c r="F54" s="811">
        <v>0</v>
      </c>
      <c r="G54" s="811">
        <v>0</v>
      </c>
      <c r="H54" s="811">
        <v>0</v>
      </c>
      <c r="I54" s="811">
        <v>0</v>
      </c>
      <c r="J54" s="811">
        <v>0</v>
      </c>
      <c r="K54" s="811">
        <v>0</v>
      </c>
      <c r="L54" s="811">
        <v>0</v>
      </c>
      <c r="N54" s="58"/>
      <c r="O54" s="58"/>
      <c r="P54" s="58"/>
      <c r="Q54" s="58"/>
      <c r="R54" s="58"/>
      <c r="S54" s="58"/>
      <c r="T54" s="58"/>
      <c r="U54" s="58"/>
    </row>
    <row r="55" spans="1:21" x14ac:dyDescent="0.2">
      <c r="A55" s="802" t="s">
        <v>1549</v>
      </c>
      <c r="B55" s="811">
        <v>65970342</v>
      </c>
      <c r="C55" s="811">
        <v>105443.32</v>
      </c>
      <c r="D55" s="811">
        <v>24737228</v>
      </c>
      <c r="E55" s="811">
        <v>1257369.73</v>
      </c>
      <c r="F55" s="811">
        <v>11789181.460000001</v>
      </c>
      <c r="G55" s="811">
        <v>86949386</v>
      </c>
      <c r="H55" s="811">
        <v>8215355.3200000003</v>
      </c>
      <c r="I55" s="811">
        <v>5273939.3099999996</v>
      </c>
      <c r="J55" s="811">
        <v>0</v>
      </c>
      <c r="K55" s="811">
        <v>14799410.359999999</v>
      </c>
      <c r="L55" s="811">
        <v>376312560</v>
      </c>
      <c r="N55" s="58"/>
      <c r="O55" s="58"/>
      <c r="P55" s="58"/>
      <c r="Q55" s="58"/>
      <c r="R55" s="58"/>
      <c r="S55" s="58"/>
      <c r="T55" s="58"/>
      <c r="U55" s="58"/>
    </row>
    <row r="56" spans="1:21" x14ac:dyDescent="0.2">
      <c r="A56" s="799" t="s">
        <v>483</v>
      </c>
      <c r="B56" s="786">
        <f>SUM(B57:B59)</f>
        <v>-45715641</v>
      </c>
      <c r="C56" s="786">
        <f t="shared" ref="C56" si="71">SUM(C57:C59)</f>
        <v>-4522125.22</v>
      </c>
      <c r="D56" s="786">
        <f t="shared" ref="D56" si="72">SUM(D57:D59)</f>
        <v>-299859857</v>
      </c>
      <c r="E56" s="786">
        <f t="shared" ref="E56" si="73">SUM(E57:E59)</f>
        <v>-1934500.2899999998</v>
      </c>
      <c r="F56" s="786">
        <f t="shared" ref="F56" si="74">SUM(F57:F59)</f>
        <v>11947904.970000001</v>
      </c>
      <c r="G56" s="786">
        <f t="shared" ref="G56" si="75">SUM(G57:G59)</f>
        <v>2706751</v>
      </c>
      <c r="H56" s="786">
        <f t="shared" ref="H56" si="76">SUM(H57:H59)</f>
        <v>-482118.27</v>
      </c>
      <c r="I56" s="786">
        <f t="shared" ref="I56" si="77">SUM(I57:I59)</f>
        <v>0</v>
      </c>
      <c r="J56" s="786">
        <f t="shared" ref="J56" si="78">SUM(J57:J59)</f>
        <v>69854726</v>
      </c>
      <c r="K56" s="786">
        <f t="shared" ref="K56" si="79">SUM(K57:K59)</f>
        <v>40693091.130000003</v>
      </c>
      <c r="L56" s="786">
        <f t="shared" ref="L56" si="80">SUM(L57:L59)</f>
        <v>72781018</v>
      </c>
      <c r="N56" s="58"/>
      <c r="O56" s="58"/>
      <c r="P56" s="58"/>
      <c r="Q56" s="58"/>
      <c r="R56" s="58"/>
      <c r="S56" s="58"/>
      <c r="T56" s="58"/>
      <c r="U56" s="58"/>
    </row>
    <row r="57" spans="1:21" x14ac:dyDescent="0.2">
      <c r="A57" s="799" t="s">
        <v>484</v>
      </c>
      <c r="B57" s="811">
        <v>-45715641</v>
      </c>
      <c r="C57" s="811">
        <v>0</v>
      </c>
      <c r="D57" s="811">
        <v>0</v>
      </c>
      <c r="E57" s="811">
        <v>0</v>
      </c>
      <c r="F57" s="811">
        <v>14534304.220000001</v>
      </c>
      <c r="G57" s="811">
        <v>24305793</v>
      </c>
      <c r="H57" s="811">
        <v>0</v>
      </c>
      <c r="I57" s="811">
        <v>0</v>
      </c>
      <c r="J57" s="811">
        <v>64952829</v>
      </c>
      <c r="K57" s="811">
        <v>0</v>
      </c>
      <c r="L57" s="811">
        <v>20007610</v>
      </c>
      <c r="N57" s="58"/>
      <c r="O57" s="58"/>
      <c r="P57" s="58"/>
      <c r="Q57" s="58"/>
      <c r="R57" s="58"/>
      <c r="S57" s="58"/>
      <c r="T57" s="58"/>
      <c r="U57" s="58"/>
    </row>
    <row r="58" spans="1:21" x14ac:dyDescent="0.2">
      <c r="A58" s="799" t="s">
        <v>1233</v>
      </c>
      <c r="B58" s="811">
        <v>0</v>
      </c>
      <c r="C58" s="811">
        <v>-5085723.5199999996</v>
      </c>
      <c r="D58" s="811">
        <v>-299859857</v>
      </c>
      <c r="E58" s="811">
        <v>-2818129.3</v>
      </c>
      <c r="F58" s="811">
        <v>-2597847.34</v>
      </c>
      <c r="G58" s="811">
        <v>-21599042</v>
      </c>
      <c r="H58" s="811">
        <v>-388247.27</v>
      </c>
      <c r="I58" s="811">
        <v>0</v>
      </c>
      <c r="J58" s="811">
        <v>5815624</v>
      </c>
      <c r="K58" s="811">
        <v>-1112.94</v>
      </c>
      <c r="L58" s="811">
        <v>30552822</v>
      </c>
      <c r="N58" s="58"/>
      <c r="O58" s="58"/>
      <c r="P58" s="58"/>
      <c r="Q58" s="58"/>
      <c r="R58" s="58"/>
      <c r="S58" s="58"/>
      <c r="T58" s="58"/>
      <c r="U58" s="58"/>
    </row>
    <row r="59" spans="1:21" x14ac:dyDescent="0.2">
      <c r="A59" s="799" t="s">
        <v>1234</v>
      </c>
      <c r="B59" s="811">
        <v>0</v>
      </c>
      <c r="C59" s="811">
        <v>563598.30000000005</v>
      </c>
      <c r="D59" s="811">
        <v>0</v>
      </c>
      <c r="E59" s="811">
        <v>883629.01</v>
      </c>
      <c r="F59" s="811">
        <v>11448.09</v>
      </c>
      <c r="G59" s="811">
        <v>0</v>
      </c>
      <c r="H59" s="811">
        <v>-93871</v>
      </c>
      <c r="I59" s="811">
        <v>0</v>
      </c>
      <c r="J59" s="811">
        <v>-913727</v>
      </c>
      <c r="K59" s="811">
        <v>40694204.07</v>
      </c>
      <c r="L59" s="811">
        <v>22220586</v>
      </c>
      <c r="N59" s="58"/>
      <c r="O59" s="58"/>
      <c r="P59" s="58"/>
      <c r="Q59" s="58"/>
      <c r="R59" s="58"/>
      <c r="S59" s="58"/>
      <c r="T59" s="58"/>
      <c r="U59" s="58"/>
    </row>
    <row r="60" spans="1:21" s="37" customFormat="1" x14ac:dyDescent="0.2">
      <c r="A60" s="800" t="s">
        <v>485</v>
      </c>
      <c r="B60" s="801">
        <f t="shared" ref="B60:L60" si="81">B52+B56</f>
        <v>87635399</v>
      </c>
      <c r="C60" s="801">
        <f t="shared" si="81"/>
        <v>-4416681.8999999994</v>
      </c>
      <c r="D60" s="801">
        <f t="shared" si="81"/>
        <v>-275122629</v>
      </c>
      <c r="E60" s="801">
        <f t="shared" si="81"/>
        <v>-677130.55999999982</v>
      </c>
      <c r="F60" s="801">
        <f t="shared" si="81"/>
        <v>23737086.43</v>
      </c>
      <c r="G60" s="801">
        <f t="shared" si="81"/>
        <v>89656137</v>
      </c>
      <c r="H60" s="801">
        <f t="shared" si="81"/>
        <v>7734415.2100000009</v>
      </c>
      <c r="I60" s="801">
        <f t="shared" si="81"/>
        <v>5273939.3099999996</v>
      </c>
      <c r="J60" s="801">
        <f t="shared" si="81"/>
        <v>63642365</v>
      </c>
      <c r="K60" s="801">
        <f t="shared" si="81"/>
        <v>55492501.490000002</v>
      </c>
      <c r="L60" s="801">
        <f t="shared" si="81"/>
        <v>449093578</v>
      </c>
      <c r="N60" s="229"/>
      <c r="O60" s="229"/>
      <c r="P60" s="229"/>
      <c r="Q60" s="229"/>
      <c r="R60" s="229"/>
      <c r="S60" s="229"/>
      <c r="T60" s="229"/>
      <c r="U60" s="229"/>
    </row>
    <row r="61" spans="1:21" x14ac:dyDescent="0.2">
      <c r="A61" s="800" t="s">
        <v>486</v>
      </c>
      <c r="B61" s="804">
        <f t="shared" ref="B61:L61" si="82">B51+B60</f>
        <v>-175389680</v>
      </c>
      <c r="C61" s="804">
        <f t="shared" si="82"/>
        <v>-12870159.509999998</v>
      </c>
      <c r="D61" s="804">
        <f t="shared" si="82"/>
        <v>-181372899</v>
      </c>
      <c r="E61" s="804">
        <f t="shared" si="82"/>
        <v>3174454.5900000064</v>
      </c>
      <c r="F61" s="804">
        <f t="shared" si="82"/>
        <v>48341067.339999951</v>
      </c>
      <c r="G61" s="804">
        <f t="shared" si="82"/>
        <v>1375888922</v>
      </c>
      <c r="H61" s="804">
        <f t="shared" si="82"/>
        <v>8458381.4100000039</v>
      </c>
      <c r="I61" s="804">
        <f t="shared" si="82"/>
        <v>9075572.7899999991</v>
      </c>
      <c r="J61" s="804">
        <f t="shared" si="82"/>
        <v>536295877</v>
      </c>
      <c r="K61" s="804">
        <f t="shared" si="82"/>
        <v>299580734.44</v>
      </c>
      <c r="L61" s="804">
        <f t="shared" si="82"/>
        <v>796259315</v>
      </c>
      <c r="N61" s="58"/>
      <c r="O61" s="58"/>
      <c r="P61" s="58"/>
      <c r="Q61" s="58"/>
      <c r="R61" s="58"/>
      <c r="S61" s="58"/>
      <c r="T61" s="58"/>
      <c r="U61" s="58"/>
    </row>
    <row r="62" spans="1:21" x14ac:dyDescent="0.2">
      <c r="A62" s="799" t="s">
        <v>1235</v>
      </c>
      <c r="B62" s="811">
        <v>0</v>
      </c>
      <c r="C62" s="811">
        <v>0</v>
      </c>
      <c r="D62" s="811">
        <v>0</v>
      </c>
      <c r="E62" s="811">
        <v>0</v>
      </c>
      <c r="F62" s="811">
        <v>0</v>
      </c>
      <c r="G62" s="811">
        <v>0</v>
      </c>
      <c r="H62" s="811">
        <v>0</v>
      </c>
      <c r="I62" s="811">
        <v>0</v>
      </c>
      <c r="J62" s="811">
        <v>0</v>
      </c>
      <c r="K62" s="811">
        <v>0</v>
      </c>
      <c r="L62" s="811">
        <v>0</v>
      </c>
      <c r="N62" s="58"/>
      <c r="O62" s="58"/>
      <c r="P62" s="58"/>
      <c r="Q62" s="58"/>
      <c r="R62" s="58"/>
      <c r="S62" s="58"/>
      <c r="T62" s="58"/>
      <c r="U62" s="58"/>
    </row>
    <row r="63" spans="1:21" x14ac:dyDescent="0.2">
      <c r="A63" s="799" t="s">
        <v>1236</v>
      </c>
      <c r="B63" s="811">
        <v>0</v>
      </c>
      <c r="C63" s="811">
        <v>0</v>
      </c>
      <c r="D63" s="811">
        <v>0</v>
      </c>
      <c r="E63" s="811">
        <v>0</v>
      </c>
      <c r="F63" s="811">
        <v>0</v>
      </c>
      <c r="G63" s="811">
        <v>0</v>
      </c>
      <c r="H63" s="811">
        <v>0</v>
      </c>
      <c r="I63" s="811">
        <v>0</v>
      </c>
      <c r="J63" s="811">
        <v>0</v>
      </c>
      <c r="K63" s="811">
        <v>-8335656.1399999997</v>
      </c>
      <c r="L63" s="811">
        <v>0</v>
      </c>
      <c r="N63" s="58"/>
      <c r="O63" s="58"/>
      <c r="P63" s="58"/>
      <c r="Q63" s="58"/>
      <c r="R63" s="58"/>
      <c r="S63" s="58"/>
      <c r="T63" s="58"/>
      <c r="U63" s="58"/>
    </row>
    <row r="64" spans="1:21" x14ac:dyDescent="0.2">
      <c r="A64" s="799" t="s">
        <v>1237</v>
      </c>
      <c r="B64" s="811">
        <v>0</v>
      </c>
      <c r="C64" s="811">
        <v>8477209.4000000004</v>
      </c>
      <c r="D64" s="811">
        <v>0</v>
      </c>
      <c r="E64" s="811">
        <v>0</v>
      </c>
      <c r="F64" s="811">
        <v>0</v>
      </c>
      <c r="G64" s="811">
        <v>0</v>
      </c>
      <c r="H64" s="811">
        <v>0</v>
      </c>
      <c r="I64" s="811">
        <v>0</v>
      </c>
      <c r="J64" s="811">
        <v>4101824</v>
      </c>
      <c r="K64" s="811">
        <v>0</v>
      </c>
      <c r="L64" s="811">
        <v>0</v>
      </c>
      <c r="N64" s="58"/>
      <c r="O64" s="58"/>
      <c r="P64" s="58"/>
      <c r="Q64" s="58"/>
      <c r="R64" s="58"/>
      <c r="S64" s="58"/>
      <c r="T64" s="58"/>
      <c r="U64" s="58"/>
    </row>
    <row r="65" spans="1:21" x14ac:dyDescent="0.2">
      <c r="A65" s="799" t="s">
        <v>1238</v>
      </c>
      <c r="B65" s="811">
        <v>0</v>
      </c>
      <c r="C65" s="811">
        <v>0</v>
      </c>
      <c r="D65" s="811">
        <v>0</v>
      </c>
      <c r="E65" s="811">
        <v>0</v>
      </c>
      <c r="F65" s="811">
        <v>0</v>
      </c>
      <c r="G65" s="811">
        <v>0</v>
      </c>
      <c r="H65" s="811">
        <v>0</v>
      </c>
      <c r="I65" s="811">
        <v>0</v>
      </c>
      <c r="J65" s="811">
        <v>0</v>
      </c>
      <c r="K65" s="811">
        <v>0</v>
      </c>
      <c r="L65" s="811">
        <v>-31535758</v>
      </c>
      <c r="N65" s="58"/>
      <c r="O65" s="58"/>
      <c r="P65" s="58"/>
      <c r="Q65" s="58"/>
      <c r="R65" s="58"/>
      <c r="S65" s="58"/>
      <c r="T65" s="58"/>
      <c r="U65" s="58"/>
    </row>
    <row r="66" spans="1:21" s="37" customFormat="1" x14ac:dyDescent="0.2">
      <c r="A66" s="800" t="s">
        <v>1241</v>
      </c>
      <c r="B66" s="801">
        <f>SUM(B61:B65)</f>
        <v>-175389680</v>
      </c>
      <c r="C66" s="801">
        <f t="shared" ref="C66:L66" si="83">SUM(C61:C65)</f>
        <v>-4392950.1099999975</v>
      </c>
      <c r="D66" s="801">
        <f t="shared" si="83"/>
        <v>-181372899</v>
      </c>
      <c r="E66" s="801">
        <f t="shared" si="83"/>
        <v>3174454.5900000064</v>
      </c>
      <c r="F66" s="801">
        <f t="shared" si="83"/>
        <v>48341067.339999951</v>
      </c>
      <c r="G66" s="801">
        <f t="shared" si="83"/>
        <v>1375888922</v>
      </c>
      <c r="H66" s="801">
        <f t="shared" si="83"/>
        <v>8458381.4100000039</v>
      </c>
      <c r="I66" s="801">
        <f t="shared" si="83"/>
        <v>9075572.7899999991</v>
      </c>
      <c r="J66" s="801">
        <f t="shared" si="83"/>
        <v>540397701</v>
      </c>
      <c r="K66" s="801">
        <f t="shared" si="83"/>
        <v>291245078.30000001</v>
      </c>
      <c r="L66" s="801">
        <f t="shared" si="83"/>
        <v>764723557</v>
      </c>
      <c r="N66" s="229"/>
      <c r="O66" s="229"/>
      <c r="P66" s="229"/>
      <c r="Q66" s="229"/>
      <c r="R66" s="229"/>
      <c r="S66" s="229"/>
      <c r="T66" s="229"/>
      <c r="U66" s="229"/>
    </row>
    <row r="67" spans="1:21" x14ac:dyDescent="0.2">
      <c r="A67" s="799" t="s">
        <v>1239</v>
      </c>
      <c r="B67" s="811">
        <v>-7507779</v>
      </c>
      <c r="C67" s="811">
        <v>-5209559.72</v>
      </c>
      <c r="D67" s="811">
        <v>-15924388</v>
      </c>
      <c r="E67" s="811">
        <v>-2585686.96</v>
      </c>
      <c r="F67" s="811">
        <v>-34186786.829999998</v>
      </c>
      <c r="G67" s="811">
        <v>0</v>
      </c>
      <c r="H67" s="811">
        <v>-2431034.41</v>
      </c>
      <c r="I67" s="811">
        <v>-7860821.0899999999</v>
      </c>
      <c r="J67" s="811">
        <v>-128375068</v>
      </c>
      <c r="K67" s="811">
        <v>-29619339.949999999</v>
      </c>
      <c r="L67" s="811">
        <v>-32566908</v>
      </c>
      <c r="N67" s="58"/>
      <c r="O67" s="58"/>
      <c r="P67" s="58"/>
      <c r="Q67" s="58"/>
      <c r="R67" s="58"/>
      <c r="S67" s="58"/>
      <c r="T67" s="58"/>
      <c r="U67" s="58"/>
    </row>
    <row r="68" spans="1:21" s="37" customFormat="1" x14ac:dyDescent="0.2">
      <c r="A68" s="800" t="s">
        <v>487</v>
      </c>
      <c r="B68" s="801">
        <f>B66+B67</f>
        <v>-182897459</v>
      </c>
      <c r="C68" s="801">
        <f t="shared" ref="C68:L68" si="84">C66+C67</f>
        <v>-9602509.8299999982</v>
      </c>
      <c r="D68" s="801">
        <f t="shared" si="84"/>
        <v>-197297287</v>
      </c>
      <c r="E68" s="801">
        <f t="shared" si="84"/>
        <v>588767.63000000641</v>
      </c>
      <c r="F68" s="801">
        <f t="shared" si="84"/>
        <v>14154280.509999953</v>
      </c>
      <c r="G68" s="801">
        <f t="shared" si="84"/>
        <v>1375888922</v>
      </c>
      <c r="H68" s="801">
        <f t="shared" si="84"/>
        <v>6027347.0000000037</v>
      </c>
      <c r="I68" s="801">
        <f t="shared" si="84"/>
        <v>1214751.6999999993</v>
      </c>
      <c r="J68" s="801">
        <f t="shared" si="84"/>
        <v>412022633</v>
      </c>
      <c r="K68" s="801">
        <f t="shared" si="84"/>
        <v>261625738.35000002</v>
      </c>
      <c r="L68" s="801">
        <f t="shared" si="84"/>
        <v>732156649</v>
      </c>
      <c r="N68" s="229"/>
      <c r="O68" s="229"/>
      <c r="P68" s="229"/>
      <c r="Q68" s="229"/>
      <c r="R68" s="229"/>
      <c r="S68" s="229"/>
      <c r="T68" s="229"/>
      <c r="U68" s="229"/>
    </row>
    <row r="69" spans="1:21" x14ac:dyDescent="0.2">
      <c r="A69" s="799" t="s">
        <v>1240</v>
      </c>
      <c r="B69" s="811">
        <v>65018793</v>
      </c>
      <c r="C69" s="811">
        <v>0</v>
      </c>
      <c r="D69" s="811">
        <v>53314621</v>
      </c>
      <c r="E69" s="811">
        <v>0</v>
      </c>
      <c r="F69" s="811">
        <v>0</v>
      </c>
      <c r="G69" s="811">
        <v>-302639568</v>
      </c>
      <c r="H69" s="811">
        <v>-4913909</v>
      </c>
      <c r="I69" s="811">
        <v>0</v>
      </c>
      <c r="J69" s="811">
        <v>-81321644</v>
      </c>
      <c r="K69" s="811">
        <v>-69639174.349999994</v>
      </c>
      <c r="L69" s="811">
        <v>-141815305</v>
      </c>
      <c r="M69" s="22"/>
      <c r="N69" s="58"/>
      <c r="O69" s="58"/>
      <c r="P69" s="58"/>
      <c r="Q69" s="58"/>
      <c r="R69" s="58"/>
      <c r="S69" s="58"/>
      <c r="T69" s="58"/>
      <c r="U69" s="58"/>
    </row>
    <row r="70" spans="1:21" s="37" customFormat="1" x14ac:dyDescent="0.2">
      <c r="A70" s="805" t="s">
        <v>488</v>
      </c>
      <c r="B70" s="806">
        <f>B68+B69</f>
        <v>-117878666</v>
      </c>
      <c r="C70" s="806">
        <f t="shared" ref="C70:L70" si="85">C68+C69</f>
        <v>-9602509.8299999982</v>
      </c>
      <c r="D70" s="806">
        <f t="shared" si="85"/>
        <v>-143982666</v>
      </c>
      <c r="E70" s="806">
        <f t="shared" si="85"/>
        <v>588767.63000000641</v>
      </c>
      <c r="F70" s="806">
        <f t="shared" si="85"/>
        <v>14154280.509999953</v>
      </c>
      <c r="G70" s="806">
        <f t="shared" si="85"/>
        <v>1073249354</v>
      </c>
      <c r="H70" s="806">
        <f t="shared" si="85"/>
        <v>1113438.0000000037</v>
      </c>
      <c r="I70" s="806">
        <f t="shared" si="85"/>
        <v>1214751.6999999993</v>
      </c>
      <c r="J70" s="806">
        <f t="shared" si="85"/>
        <v>330700989</v>
      </c>
      <c r="K70" s="806">
        <f t="shared" si="85"/>
        <v>191986564.00000003</v>
      </c>
      <c r="L70" s="806">
        <f t="shared" si="85"/>
        <v>590341344</v>
      </c>
      <c r="M70" s="282"/>
      <c r="N70" s="229"/>
      <c r="O70" s="229"/>
      <c r="P70" s="229"/>
      <c r="Q70" s="229"/>
      <c r="R70" s="229"/>
      <c r="S70" s="229"/>
      <c r="T70" s="229"/>
      <c r="U70" s="229"/>
    </row>
    <row r="71" spans="1:21" ht="2.25" customHeight="1" x14ac:dyDescent="0.2">
      <c r="A71" s="28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83"/>
    </row>
    <row r="72" spans="1:21" x14ac:dyDescent="0.2">
      <c r="A72" s="24" t="s">
        <v>1135</v>
      </c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22"/>
    </row>
    <row r="73" spans="1:21" x14ac:dyDescent="0.2">
      <c r="A73" s="24"/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22"/>
    </row>
    <row r="74" spans="1:21" x14ac:dyDescent="0.2">
      <c r="M74" s="22"/>
    </row>
  </sheetData>
  <mergeCells count="14">
    <mergeCell ref="A2:L2"/>
    <mergeCell ref="A3:L3"/>
    <mergeCell ref="A4:L4"/>
    <mergeCell ref="A43:A44"/>
    <mergeCell ref="B43:D43"/>
    <mergeCell ref="F43:L43"/>
    <mergeCell ref="A39:L39"/>
    <mergeCell ref="A40:L40"/>
    <mergeCell ref="A41:L41"/>
    <mergeCell ref="A34:K34"/>
    <mergeCell ref="A6:A7"/>
    <mergeCell ref="B6:F6"/>
    <mergeCell ref="G6:H6"/>
    <mergeCell ref="I6:K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topLeftCell="A4" zoomScaleNormal="100" workbookViewId="0">
      <selection activeCell="B17" sqref="B17"/>
    </sheetView>
  </sheetViews>
  <sheetFormatPr baseColWidth="10" defaultColWidth="9.140625" defaultRowHeight="12.75" x14ac:dyDescent="0.2"/>
  <cols>
    <col min="1" max="1" width="36" customWidth="1"/>
    <col min="2" max="2" width="9" customWidth="1"/>
    <col min="3" max="3" width="9.5703125" customWidth="1"/>
    <col min="4" max="4" width="9.140625" customWidth="1"/>
    <col min="5" max="5" width="9.42578125" customWidth="1"/>
    <col min="6" max="6" width="9.7109375" customWidth="1"/>
    <col min="7" max="7" width="9.85546875" customWidth="1"/>
    <col min="8" max="8" width="8.85546875" customWidth="1"/>
    <col min="9" max="10" width="8.7109375" customWidth="1"/>
    <col min="11" max="11" width="9" customWidth="1"/>
    <col min="12" max="12" width="9.85546875" customWidth="1"/>
    <col min="13" max="13" width="8.140625" customWidth="1"/>
    <col min="14" max="14" width="6.85546875" customWidth="1"/>
    <col min="15" max="15" width="7" customWidth="1"/>
    <col min="16" max="16" width="7.42578125" customWidth="1"/>
    <col min="17" max="17" width="7.5703125" customWidth="1"/>
    <col min="18" max="18" width="6.85546875" customWidth="1"/>
    <col min="19" max="19" width="7.42578125" customWidth="1"/>
    <col min="20" max="21" width="6.28515625" customWidth="1"/>
    <col min="22" max="22" width="8.85546875" customWidth="1"/>
    <col min="23" max="23" width="10.140625" customWidth="1"/>
    <col min="24" max="24" width="14.140625" customWidth="1"/>
    <col min="25" max="36" width="11.42578125" customWidth="1"/>
    <col min="37" max="37" width="15" customWidth="1"/>
  </cols>
  <sheetData>
    <row r="1" spans="1:24" ht="31.5" customHeight="1" x14ac:dyDescent="0.25">
      <c r="A1" s="1257" t="s">
        <v>403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</row>
    <row r="2" spans="1:24" x14ac:dyDescent="0.2">
      <c r="A2" s="1258" t="s">
        <v>1621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</row>
    <row r="3" spans="1:24" ht="3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1:24" ht="19.5" customHeight="1" x14ac:dyDescent="0.2">
      <c r="A4" s="1260" t="s">
        <v>404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</row>
    <row r="5" spans="1:24" x14ac:dyDescent="0.2">
      <c r="A5" s="1260"/>
      <c r="B5" s="205" t="s">
        <v>28</v>
      </c>
      <c r="C5" s="205" t="s">
        <v>20</v>
      </c>
      <c r="D5" s="205" t="s">
        <v>21</v>
      </c>
      <c r="E5" s="205" t="s">
        <v>22</v>
      </c>
      <c r="F5" s="205" t="s">
        <v>23</v>
      </c>
      <c r="G5" s="205" t="s">
        <v>35</v>
      </c>
      <c r="H5" s="205" t="s">
        <v>24</v>
      </c>
      <c r="I5" s="205" t="s">
        <v>40</v>
      </c>
      <c r="J5" s="205" t="s">
        <v>25</v>
      </c>
      <c r="K5" s="205" t="s">
        <v>27</v>
      </c>
      <c r="L5" s="205" t="s">
        <v>26</v>
      </c>
      <c r="N5" s="522"/>
      <c r="O5" s="522"/>
      <c r="P5" s="523"/>
      <c r="Q5" s="522"/>
      <c r="R5" s="522"/>
      <c r="S5" s="522"/>
      <c r="T5" s="522"/>
      <c r="U5" s="522"/>
      <c r="V5" s="522"/>
      <c r="W5" s="519"/>
      <c r="X5" s="519"/>
    </row>
    <row r="6" spans="1:24" x14ac:dyDescent="0.2">
      <c r="A6" s="263" t="s">
        <v>408</v>
      </c>
      <c r="B6" s="170"/>
      <c r="C6" s="170"/>
      <c r="D6" s="171"/>
      <c r="E6" s="170"/>
      <c r="F6" s="170"/>
      <c r="G6" s="170"/>
      <c r="H6" s="170"/>
      <c r="I6" s="170"/>
      <c r="J6" s="170"/>
      <c r="K6" s="20"/>
      <c r="L6" s="20"/>
      <c r="N6" s="520"/>
      <c r="O6" s="520"/>
      <c r="P6" s="520"/>
      <c r="Q6" s="520"/>
      <c r="R6" s="520"/>
      <c r="S6" s="520"/>
      <c r="T6" s="520"/>
      <c r="U6" s="520"/>
      <c r="V6" s="520"/>
      <c r="W6" s="521"/>
      <c r="X6" s="521"/>
    </row>
    <row r="7" spans="1:24" x14ac:dyDescent="0.2">
      <c r="A7" s="21" t="s">
        <v>409</v>
      </c>
      <c r="B7" s="513">
        <f>('4'!B8/'4'!B27)</f>
        <v>1.756956460022898</v>
      </c>
      <c r="C7" s="513">
        <f>('4'!C8/'4'!C27)</f>
        <v>2.3061367806469231</v>
      </c>
      <c r="D7" s="513">
        <f>('4'!D8/'4'!D27)</f>
        <v>0.61629037186365665</v>
      </c>
      <c r="E7" s="513">
        <f>('4'!E8/'4'!E27)</f>
        <v>1.1319766866104388</v>
      </c>
      <c r="F7" s="513">
        <f>('4'!F8/'4'!F27)</f>
        <v>0.93973061642843048</v>
      </c>
      <c r="G7" s="513">
        <f>('4'!G8/'4'!G27)</f>
        <v>1.5445741691211949</v>
      </c>
      <c r="H7" s="513">
        <f>('4'!H8/'4'!H27)</f>
        <v>2.9772175701561938</v>
      </c>
      <c r="I7" s="513">
        <f>('4'!I8/'4'!I27)</f>
        <v>1.2567562747345473</v>
      </c>
      <c r="J7" s="513">
        <f>('4'!J8/'4'!J27)</f>
        <v>2.0854526284728858</v>
      </c>
      <c r="K7" s="513">
        <f>('4'!K8/'4'!K27)</f>
        <v>1.5787254312870318</v>
      </c>
      <c r="L7" s="513">
        <f>('4'!L8/'4'!L27)</f>
        <v>14.727053362947146</v>
      </c>
      <c r="N7" s="520"/>
      <c r="O7" s="520"/>
      <c r="P7" s="520"/>
      <c r="Q7" s="520"/>
      <c r="R7" s="520"/>
      <c r="S7" s="520"/>
      <c r="T7" s="520"/>
      <c r="U7" s="520"/>
      <c r="V7" s="520"/>
      <c r="W7" s="521"/>
      <c r="X7" s="521"/>
    </row>
    <row r="8" spans="1:24" x14ac:dyDescent="0.2">
      <c r="A8" s="21" t="s">
        <v>410</v>
      </c>
      <c r="B8" s="513">
        <f>('4'!B8-'4'!B13)/'4'!B27</f>
        <v>1.6535508344946694</v>
      </c>
      <c r="C8" s="513">
        <f>('4'!C8-'4'!C13)/'4'!C27</f>
        <v>2.2765324546100971</v>
      </c>
      <c r="D8" s="513">
        <f>('4'!D8-'4'!D13)/'4'!D27</f>
        <v>0.5876683442737477</v>
      </c>
      <c r="E8" s="513">
        <f>('4'!E8-'4'!E13)/'4'!E27</f>
        <v>0.89328315526343194</v>
      </c>
      <c r="F8" s="513">
        <f>('4'!F8-'4'!F13)/'4'!F27</f>
        <v>0.80823338105492848</v>
      </c>
      <c r="G8" s="513">
        <f>('4'!G8-'4'!G13)/'4'!G27</f>
        <v>1.4518365594548022</v>
      </c>
      <c r="H8" s="513">
        <f>('4'!H8-'4'!H13)/'4'!H27</f>
        <v>2.231629759437999</v>
      </c>
      <c r="I8" s="513">
        <f>('4'!I8-'4'!I13)/'4'!I27</f>
        <v>1.1164324961483347</v>
      </c>
      <c r="J8" s="513">
        <f>('4'!J8-'4'!J13)/'4'!J27</f>
        <v>2.0854526284728858</v>
      </c>
      <c r="K8" s="513">
        <f>('4'!K8-'4'!K13)/'4'!K27</f>
        <v>1.5774630697208158</v>
      </c>
      <c r="L8" s="513">
        <f>('4'!L8-'4'!L13)/'4'!L27</f>
        <v>14.375169995660563</v>
      </c>
      <c r="N8" s="520"/>
      <c r="O8" s="520"/>
      <c r="P8" s="521"/>
      <c r="Q8" s="520"/>
      <c r="R8" s="520"/>
      <c r="S8" s="520"/>
      <c r="T8" s="520"/>
      <c r="U8" s="520"/>
      <c r="V8" s="520"/>
      <c r="W8" s="521"/>
      <c r="X8" s="521"/>
    </row>
    <row r="9" spans="1:24" x14ac:dyDescent="0.2">
      <c r="A9" s="263" t="s">
        <v>411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N9" s="520"/>
      <c r="O9" s="520"/>
      <c r="P9" s="520"/>
      <c r="Q9" s="520"/>
      <c r="R9" s="520"/>
      <c r="S9" s="520"/>
      <c r="T9" s="520"/>
      <c r="U9" s="520"/>
      <c r="V9" s="520"/>
      <c r="W9" s="521"/>
      <c r="X9" s="521"/>
    </row>
    <row r="10" spans="1:24" x14ac:dyDescent="0.2">
      <c r="A10" s="21" t="s">
        <v>412</v>
      </c>
      <c r="B10" s="513">
        <f>('4'!B20/'4'!B45)</f>
        <v>1.1456897116754754</v>
      </c>
      <c r="C10" s="513">
        <f>('4'!C20/'4'!C45)</f>
        <v>0.58502334062412065</v>
      </c>
      <c r="D10" s="513">
        <f>('4'!D20/'4'!D45)</f>
        <v>1.5363724644619752</v>
      </c>
      <c r="E10" s="513">
        <f>('4'!E20/'4'!E45)</f>
        <v>1.1563669612378953</v>
      </c>
      <c r="F10" s="513">
        <f>('4'!F20/'4'!F45)</f>
        <v>1.6367568951911486</v>
      </c>
      <c r="G10" s="513">
        <f>('4'!G20/'4'!G45)</f>
        <v>0.60777874667744747</v>
      </c>
      <c r="H10" s="513">
        <f>('4'!H20/'4'!H45)</f>
        <v>0.86003509024123603</v>
      </c>
      <c r="I10" s="513">
        <f>('4'!I20/'4'!I45)</f>
        <v>1.5711216262652794</v>
      </c>
      <c r="J10" s="513">
        <f>('4'!J20/'4'!J45)</f>
        <v>1.2673279283576335</v>
      </c>
      <c r="K10" s="513">
        <f>('4'!K20/'4'!K45)</f>
        <v>1.0537253283710224</v>
      </c>
      <c r="L10" s="513">
        <f>('4'!L20/'4'!L45)</f>
        <v>0.51560539773052583</v>
      </c>
      <c r="N10" s="520"/>
      <c r="O10" s="520"/>
      <c r="P10" s="521"/>
      <c r="Q10" s="520"/>
      <c r="R10" s="520"/>
      <c r="S10" s="520"/>
      <c r="T10" s="520"/>
      <c r="U10" s="520"/>
      <c r="V10" s="520"/>
      <c r="W10" s="521"/>
      <c r="X10" s="521"/>
    </row>
    <row r="11" spans="1:24" x14ac:dyDescent="0.2">
      <c r="A11" s="263" t="s">
        <v>413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N11" s="520"/>
      <c r="O11" s="520"/>
      <c r="P11" s="520"/>
      <c r="Q11" s="520"/>
      <c r="R11" s="520"/>
      <c r="S11" s="520"/>
      <c r="T11" s="520"/>
      <c r="U11" s="520"/>
      <c r="V11" s="520"/>
      <c r="W11" s="521"/>
      <c r="X11" s="521"/>
    </row>
    <row r="12" spans="1:24" x14ac:dyDescent="0.2">
      <c r="A12" s="21" t="s">
        <v>414</v>
      </c>
      <c r="B12" s="513">
        <f>('8'!B13/'4'!B45)</f>
        <v>1.6044058868934744E-2</v>
      </c>
      <c r="C12" s="513">
        <f>('8'!C13/'4'!C45)</f>
        <v>2.0622054838336283E-2</v>
      </c>
      <c r="D12" s="513">
        <f>('8'!D13/'4'!D45)</f>
        <v>0.13090406736046206</v>
      </c>
      <c r="E12" s="513">
        <f>('8'!E13/'4'!E45)</f>
        <v>8.5244926362549683E-2</v>
      </c>
      <c r="F12" s="513">
        <f>('8'!F13/'4'!F45)</f>
        <v>0.10379803960033243</v>
      </c>
      <c r="G12" s="513">
        <f>('8'!G13/'4'!G45)</f>
        <v>0.33367013697970893</v>
      </c>
      <c r="H12" s="513">
        <f>('8'!H13/'4'!H45)</f>
        <v>9.8777699568390227E-3</v>
      </c>
      <c r="I12" s="513">
        <f>('8'!I13/'4'!I45)</f>
        <v>0.12691370805672558</v>
      </c>
      <c r="J12" s="513">
        <f>('8'!J13/'4'!J45)</f>
        <v>-2.7406630129798326E-2</v>
      </c>
      <c r="K12" s="513">
        <f>('8'!K13/'4'!K45)</f>
        <v>8.6847612253182951E-2</v>
      </c>
      <c r="L12" s="513">
        <f>('8'!L13/'4'!L45)</f>
        <v>1.9493832349548795E-2</v>
      </c>
      <c r="N12" s="520"/>
      <c r="O12" s="520"/>
      <c r="P12" s="521"/>
      <c r="Q12" s="520"/>
      <c r="R12" s="520"/>
      <c r="S12" s="520"/>
      <c r="T12" s="520"/>
      <c r="U12" s="520"/>
      <c r="V12" s="520"/>
      <c r="W12" s="521"/>
      <c r="X12" s="521"/>
    </row>
    <row r="13" spans="1:24" x14ac:dyDescent="0.2">
      <c r="A13" s="263" t="s">
        <v>415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N13" s="520"/>
      <c r="O13" s="520"/>
      <c r="P13" s="520"/>
      <c r="Q13" s="520"/>
      <c r="R13" s="520"/>
      <c r="S13" s="520"/>
      <c r="T13" s="520"/>
      <c r="U13" s="520"/>
      <c r="V13" s="520"/>
      <c r="W13" s="521"/>
      <c r="X13" s="521"/>
    </row>
    <row r="14" spans="1:24" x14ac:dyDescent="0.2">
      <c r="A14" s="21" t="s">
        <v>416</v>
      </c>
      <c r="B14" s="513">
        <f>('4'!B26/'4'!B7)</f>
        <v>0.21542834840282948</v>
      </c>
      <c r="C14" s="513">
        <f>('4'!C26/'4'!C7)</f>
        <v>0.22434427418825212</v>
      </c>
      <c r="D14" s="513">
        <f>('4'!D26/'4'!D7)</f>
        <v>0.56864737899203388</v>
      </c>
      <c r="E14" s="513">
        <f>('4'!E26/'4'!E7)</f>
        <v>0.32525583394132135</v>
      </c>
      <c r="F14" s="513">
        <f>('4'!F26/'4'!F7)</f>
        <v>0.52345900112580268</v>
      </c>
      <c r="G14" s="513">
        <f>('4'!G26/'4'!G7)</f>
        <v>0.57402358947941134</v>
      </c>
      <c r="H14" s="513">
        <f>('4'!H26/'4'!H7)</f>
        <v>0.25079213827372171</v>
      </c>
      <c r="I14" s="513">
        <f>('4'!I26/'4'!I7)</f>
        <v>0.67475865676894964</v>
      </c>
      <c r="J14" s="513">
        <f>('4'!J26/'4'!J7)</f>
        <v>0.26145995485438239</v>
      </c>
      <c r="K14" s="513">
        <f>('4'!K26/'4'!K7)</f>
        <v>0.21476996692422962</v>
      </c>
      <c r="L14" s="513">
        <f>('4'!L26/'4'!L7)</f>
        <v>2.14223117313657E-2</v>
      </c>
      <c r="N14" s="520"/>
      <c r="O14" s="520"/>
      <c r="P14" s="520"/>
      <c r="Q14" s="520"/>
      <c r="R14" s="520"/>
      <c r="S14" s="520"/>
      <c r="T14" s="520"/>
      <c r="U14" s="520"/>
      <c r="V14" s="520"/>
      <c r="W14" s="521"/>
      <c r="X14" s="521"/>
    </row>
    <row r="15" spans="1:24" x14ac:dyDescent="0.2">
      <c r="A15" s="21" t="s">
        <v>417</v>
      </c>
      <c r="B15" s="513">
        <f>('4'!B26/'4'!B45)</f>
        <v>0.27458084671333338</v>
      </c>
      <c r="C15" s="513">
        <f>('4'!C26/'4'!C45)</f>
        <v>0.28923176445770299</v>
      </c>
      <c r="D15" s="513">
        <f>('4'!D26/'4'!D45)</f>
        <v>1.3182889156051563</v>
      </c>
      <c r="E15" s="513">
        <f>('4'!E26/'4'!E45)</f>
        <v>0.48204319548430996</v>
      </c>
      <c r="F15" s="513">
        <f>('4'!F26/'4'!F45)</f>
        <v>1.0984553319912591</v>
      </c>
      <c r="G15" s="513">
        <f>('4'!G26/'4'!G45)</f>
        <v>1.3475478343457876</v>
      </c>
      <c r="H15" s="513">
        <f>('4'!H26/'4'!H45)</f>
        <v>0.33474306809309506</v>
      </c>
      <c r="I15" s="513">
        <f>('4'!I26/'4'!I45)</f>
        <v>2.0746398660935403</v>
      </c>
      <c r="J15" s="513">
        <f>('4'!J26/'4'!J45)</f>
        <v>0.35402271897501569</v>
      </c>
      <c r="K15" s="513">
        <f>('4'!K26/'4'!K45)</f>
        <v>0.27351216570635867</v>
      </c>
      <c r="L15" s="513">
        <f>('4'!L26/'4'!L45)</f>
        <v>2.189127341465091E-2</v>
      </c>
      <c r="N15" s="520"/>
      <c r="O15" s="520"/>
      <c r="P15" s="521"/>
      <c r="Q15" s="520"/>
      <c r="R15" s="520"/>
      <c r="S15" s="520"/>
      <c r="T15" s="520"/>
      <c r="U15" s="520"/>
      <c r="V15" s="520"/>
      <c r="W15" s="521"/>
      <c r="X15" s="521"/>
    </row>
    <row r="16" spans="1:24" x14ac:dyDescent="0.2">
      <c r="A16" s="263" t="s">
        <v>418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N16" s="520"/>
      <c r="O16" s="520"/>
      <c r="P16" s="520"/>
      <c r="Q16" s="520"/>
      <c r="R16" s="520"/>
      <c r="S16" s="520"/>
      <c r="T16" s="520"/>
      <c r="U16" s="520"/>
      <c r="V16" s="520"/>
      <c r="W16" s="521"/>
      <c r="X16" s="521"/>
    </row>
    <row r="17" spans="1:24" x14ac:dyDescent="0.2">
      <c r="A17" s="21" t="s">
        <v>1260</v>
      </c>
      <c r="B17" s="513">
        <f>'8'!B28/'8'!B13</f>
        <v>0.20881620597431858</v>
      </c>
      <c r="C17" s="513">
        <f>'8'!C28/'8'!C13</f>
        <v>1.1085975310324867</v>
      </c>
      <c r="D17" s="513">
        <f>'8'!D28/'8'!D13</f>
        <v>1.1114003228763216</v>
      </c>
      <c r="E17" s="513">
        <f>'8'!E28/'8'!E13</f>
        <v>1.1202732732126635</v>
      </c>
      <c r="F17" s="513">
        <f>'8'!F28/'8'!F13</f>
        <v>1.3090879136709588</v>
      </c>
      <c r="G17" s="513">
        <f>'8'!G28/'8'!G13</f>
        <v>0.97856856117802449</v>
      </c>
      <c r="H17" s="513">
        <f>'8'!H28/'8'!H13</f>
        <v>2.3761928736617226</v>
      </c>
      <c r="I17" s="513">
        <f>'8'!I28/'8'!I13</f>
        <v>1.1797480828952984</v>
      </c>
      <c r="J17" s="513">
        <f>'8'!J28/'8'!J13</f>
        <v>-3.7393867876175184</v>
      </c>
      <c r="K17" s="513">
        <f>'8'!K28/'8'!K13</f>
        <v>1.0173150919590166</v>
      </c>
      <c r="L17" s="513">
        <f>'8'!L28/'8'!L13</f>
        <v>0.71748818663059089</v>
      </c>
      <c r="N17" s="520"/>
      <c r="O17" s="520"/>
      <c r="P17" s="521"/>
      <c r="Q17" s="520"/>
      <c r="R17" s="520"/>
      <c r="S17" s="520"/>
      <c r="T17" s="520"/>
      <c r="U17" s="520"/>
      <c r="V17" s="520"/>
      <c r="W17" s="521"/>
      <c r="X17" s="521"/>
    </row>
    <row r="18" spans="1:24" x14ac:dyDescent="0.2">
      <c r="A18" s="263" t="s">
        <v>419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N18" s="520"/>
      <c r="O18" s="520"/>
      <c r="P18" s="520"/>
      <c r="Q18" s="520"/>
      <c r="R18" s="520"/>
      <c r="S18" s="520"/>
      <c r="T18" s="520"/>
      <c r="U18" s="520"/>
      <c r="V18" s="520"/>
      <c r="W18" s="521"/>
      <c r="X18" s="521"/>
    </row>
    <row r="19" spans="1:24" x14ac:dyDescent="0.2">
      <c r="A19" s="21" t="s">
        <v>420</v>
      </c>
      <c r="B19" s="513">
        <f>'8'!B7/'4'!B7</f>
        <v>9.6654764584059361E-2</v>
      </c>
      <c r="C19" s="513">
        <f>'8'!C7/'4'!C7</f>
        <v>8.0802013460404623E-2</v>
      </c>
      <c r="D19" s="513">
        <f>'8'!D7/'4'!D7</f>
        <v>0.80214053611071012</v>
      </c>
      <c r="E19" s="513">
        <f>'8'!E7/'4'!E7</f>
        <v>0.61680673420331145</v>
      </c>
      <c r="F19" s="513">
        <f>'8'!F7/'4'!F7</f>
        <v>0.6003983887936446</v>
      </c>
      <c r="G19" s="513">
        <f>'8'!G7/'4'!G7</f>
        <v>1.4234618808989845</v>
      </c>
      <c r="H19" s="513">
        <f>'8'!H7/'4'!H7</f>
        <v>0.16132618031356816</v>
      </c>
      <c r="I19" s="513">
        <f>'8'!I7/'4'!I7</f>
        <v>0.1572345991746848</v>
      </c>
      <c r="J19" s="513">
        <f>'8'!J7/'4'!J7</f>
        <v>8.6665222255948041E-2</v>
      </c>
      <c r="K19" s="513">
        <f>'8'!K7/'4'!K7</f>
        <v>0.16246006543677263</v>
      </c>
      <c r="L19" s="513">
        <f>'8'!L7/'4'!L7</f>
        <v>0.11549629581541357</v>
      </c>
      <c r="N19" s="520"/>
      <c r="O19" s="520"/>
      <c r="P19" s="520"/>
      <c r="Q19" s="520"/>
      <c r="R19" s="520"/>
      <c r="S19" s="520"/>
      <c r="T19" s="520"/>
      <c r="U19" s="520"/>
      <c r="V19" s="520"/>
      <c r="W19" s="521"/>
      <c r="X19" s="521"/>
    </row>
    <row r="20" spans="1:24" x14ac:dyDescent="0.2">
      <c r="A20" s="21" t="s">
        <v>1261</v>
      </c>
      <c r="B20" s="513">
        <f>('8'!B28/'4'!B7)</f>
        <v>2.6285186303235566E-3</v>
      </c>
      <c r="C20" s="513">
        <f>('8'!C28/'4'!C7)</f>
        <v>1.7732699200296652E-2</v>
      </c>
      <c r="D20" s="513">
        <f>('8'!D28/'4'!D7)</f>
        <v>6.2756122306810935E-2</v>
      </c>
      <c r="E20" s="513">
        <f>('8'!E28/'4'!E7)</f>
        <v>6.4436457028999611E-2</v>
      </c>
      <c r="F20" s="513">
        <f>('8'!F28/'4'!F7)</f>
        <v>6.4752752670982641E-2</v>
      </c>
      <c r="G20" s="513">
        <f>('8'!G28/'4'!G7)</f>
        <v>0.13908943667735832</v>
      </c>
      <c r="H20" s="513">
        <f>('8'!H28/'4'!H7)</f>
        <v>1.75850222714726E-2</v>
      </c>
      <c r="I20" s="513">
        <f>('8'!I28/'4'!I7)</f>
        <v>4.8697151632034572E-2</v>
      </c>
      <c r="J20" s="513">
        <f>('8'!J28/'4'!J7)</f>
        <v>7.5688531044787496E-2</v>
      </c>
      <c r="K20" s="513">
        <f>('8'!K28/'4'!K7)</f>
        <v>6.9376162258146468E-2</v>
      </c>
      <c r="L20" s="513">
        <f>('8'!L28/'4'!L7)</f>
        <v>1.3686969237169718E-2</v>
      </c>
      <c r="M20" s="175"/>
      <c r="N20" s="520"/>
      <c r="O20" s="520"/>
      <c r="P20" s="520"/>
      <c r="Q20" s="520"/>
      <c r="R20" s="520"/>
      <c r="S20" s="520"/>
      <c r="T20" s="520"/>
      <c r="U20" s="520"/>
      <c r="V20" s="520"/>
      <c r="W20" s="521"/>
      <c r="X20" s="521"/>
    </row>
    <row r="21" spans="1:24" x14ac:dyDescent="0.2">
      <c r="A21" s="21" t="s">
        <v>1262</v>
      </c>
      <c r="B21" s="513">
        <f>'8'!B28/'4'!B45</f>
        <v>3.35025950143957E-3</v>
      </c>
      <c r="C21" s="513">
        <f>'8'!C28/'4'!C45</f>
        <v>2.286155907859615E-2</v>
      </c>
      <c r="D21" s="513">
        <f>'8'!D28/'4'!D45</f>
        <v>0.14548682273024127</v>
      </c>
      <c r="E21" s="513">
        <f>'8'!E28/'4'!E45</f>
        <v>9.5497612680946004E-2</v>
      </c>
      <c r="F21" s="513">
        <f>'8'!F28/'4'!F45</f>
        <v>0.13588075910353475</v>
      </c>
      <c r="G21" s="513">
        <f>'8'!G28/'4'!G45</f>
        <v>0.32651910585230814</v>
      </c>
      <c r="H21" s="513">
        <f>'8'!H28/'4'!H45</f>
        <v>2.3471486579110749E-2</v>
      </c>
      <c r="I21" s="513">
        <f>'8'!I28/'4'!I45</f>
        <v>0.14972620377305559</v>
      </c>
      <c r="J21" s="513">
        <f>'8'!J28/'4'!J45</f>
        <v>0.10248399060048805</v>
      </c>
      <c r="K21" s="513">
        <f>'8'!K28/'4'!K45</f>
        <v>8.8351386645767832E-2</v>
      </c>
      <c r="L21" s="513">
        <f>'8'!L28/'4'!L45</f>
        <v>1.3986594422958515E-2</v>
      </c>
    </row>
    <row r="22" spans="1:24" ht="409.6" hidden="1" customHeight="1" x14ac:dyDescent="0.2">
      <c r="A22" s="130"/>
      <c r="B22" s="175"/>
      <c r="C22" s="175"/>
      <c r="D22" s="175"/>
      <c r="E22" s="175"/>
      <c r="F22" s="175"/>
      <c r="G22" s="175"/>
      <c r="H22" s="175"/>
      <c r="I22" s="175"/>
      <c r="J22" s="175"/>
      <c r="K22" s="176"/>
      <c r="L22" s="176"/>
    </row>
    <row r="23" spans="1:24" ht="409.6" hidden="1" customHeight="1" x14ac:dyDescent="0.2">
      <c r="A23" s="130"/>
      <c r="B23" s="175"/>
      <c r="C23" s="175"/>
      <c r="D23" s="175"/>
      <c r="E23" s="175"/>
      <c r="F23" s="175"/>
      <c r="G23" s="175"/>
      <c r="H23" s="175"/>
      <c r="I23" s="175"/>
      <c r="J23" s="175"/>
      <c r="K23" s="176"/>
      <c r="L23" s="176"/>
    </row>
    <row r="24" spans="1:24" ht="409.6" hidden="1" customHeight="1" x14ac:dyDescent="0.2">
      <c r="A24" s="130"/>
      <c r="B24" s="175"/>
      <c r="C24" s="175"/>
      <c r="D24" s="175"/>
      <c r="E24" s="175"/>
      <c r="F24" s="175"/>
      <c r="G24" s="175"/>
      <c r="H24" s="175"/>
      <c r="I24" s="175"/>
      <c r="J24" s="175"/>
      <c r="K24" s="176"/>
      <c r="L24" s="176"/>
    </row>
    <row r="25" spans="1:24" ht="409.6" hidden="1" customHeight="1" x14ac:dyDescent="0.2">
      <c r="A25" s="130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76"/>
    </row>
    <row r="26" spans="1:24" ht="409.6" hidden="1" customHeight="1" x14ac:dyDescent="0.2">
      <c r="A26" s="130"/>
      <c r="B26" s="175"/>
      <c r="C26" s="175"/>
      <c r="D26" s="175"/>
      <c r="E26" s="175"/>
      <c r="F26" s="175"/>
      <c r="G26" s="175"/>
      <c r="H26" s="175"/>
      <c r="I26" s="175"/>
      <c r="J26" s="175"/>
      <c r="K26" s="176"/>
      <c r="L26" s="176"/>
    </row>
    <row r="27" spans="1:24" ht="409.6" hidden="1" customHeight="1" x14ac:dyDescent="0.2">
      <c r="A27" s="130"/>
      <c r="B27" s="175"/>
      <c r="C27" s="175"/>
      <c r="D27" s="175"/>
      <c r="E27" s="175"/>
      <c r="F27" s="175"/>
      <c r="G27" s="175"/>
      <c r="H27" s="175"/>
      <c r="I27" s="175"/>
      <c r="J27" s="175"/>
      <c r="K27" s="176"/>
      <c r="L27" s="176"/>
    </row>
    <row r="28" spans="1:24" ht="409.6" hidden="1" customHeight="1" x14ac:dyDescent="0.2">
      <c r="A28" s="130"/>
      <c r="B28" s="175"/>
      <c r="C28" s="175"/>
      <c r="D28" s="175"/>
      <c r="E28" s="175"/>
      <c r="F28" s="175"/>
      <c r="G28" s="175"/>
      <c r="H28" s="175"/>
      <c r="I28" s="175"/>
      <c r="J28" s="175"/>
      <c r="K28" s="176"/>
      <c r="L28" s="176"/>
    </row>
    <row r="29" spans="1:24" ht="409.6" hidden="1" customHeight="1" x14ac:dyDescent="0.2">
      <c r="A29" s="130"/>
      <c r="B29" s="175"/>
      <c r="C29" s="175"/>
      <c r="D29" s="175"/>
      <c r="E29" s="175"/>
      <c r="F29" s="175"/>
      <c r="G29" s="175"/>
      <c r="H29" s="175"/>
      <c r="I29" s="175"/>
      <c r="J29" s="175"/>
      <c r="K29" s="176"/>
      <c r="L29" s="176"/>
    </row>
    <row r="30" spans="1:24" ht="409.6" hidden="1" customHeight="1" x14ac:dyDescent="0.2">
      <c r="A30" s="130"/>
      <c r="B30" s="175"/>
      <c r="C30" s="175"/>
      <c r="D30" s="175"/>
      <c r="E30" s="175"/>
      <c r="F30" s="175"/>
      <c r="G30" s="175"/>
      <c r="H30" s="175"/>
      <c r="I30" s="175"/>
      <c r="J30" s="175"/>
      <c r="K30" s="176"/>
      <c r="L30" s="176"/>
    </row>
    <row r="31" spans="1:24" ht="409.6" hidden="1" customHeight="1" x14ac:dyDescent="0.2">
      <c r="A31" s="130"/>
      <c r="B31" s="175"/>
      <c r="C31" s="175"/>
      <c r="D31" s="175"/>
      <c r="E31" s="175"/>
      <c r="F31" s="175"/>
      <c r="G31" s="175"/>
      <c r="H31" s="175"/>
      <c r="I31" s="175"/>
      <c r="J31" s="175"/>
      <c r="K31" s="176"/>
      <c r="L31" s="176"/>
    </row>
    <row r="32" spans="1:24" ht="409.6" hidden="1" customHeight="1" x14ac:dyDescent="0.2">
      <c r="A32" s="130"/>
      <c r="B32" s="175"/>
      <c r="C32" s="175"/>
      <c r="D32" s="175"/>
      <c r="E32" s="175"/>
      <c r="F32" s="175"/>
      <c r="G32" s="175"/>
      <c r="H32" s="175"/>
      <c r="I32" s="175"/>
      <c r="J32" s="175"/>
      <c r="K32" s="176"/>
      <c r="L32" s="176"/>
    </row>
    <row r="33" spans="1:12" ht="409.6" hidden="1" customHeight="1" x14ac:dyDescent="0.2">
      <c r="A33" s="130"/>
      <c r="B33" s="175"/>
      <c r="C33" s="175"/>
      <c r="D33" s="175"/>
      <c r="E33" s="175"/>
      <c r="F33" s="175"/>
      <c r="G33" s="175"/>
      <c r="H33" s="175"/>
      <c r="I33" s="175"/>
      <c r="J33" s="175"/>
      <c r="K33" s="176"/>
      <c r="L33" s="176"/>
    </row>
    <row r="34" spans="1:12" ht="409.6" hidden="1" customHeight="1" x14ac:dyDescent="0.2">
      <c r="A34" s="130"/>
      <c r="B34" s="175"/>
      <c r="C34" s="175"/>
      <c r="D34" s="175"/>
      <c r="E34" s="175"/>
      <c r="F34" s="175"/>
      <c r="G34" s="175"/>
      <c r="H34" s="175"/>
      <c r="I34" s="175"/>
      <c r="J34" s="175"/>
      <c r="K34" s="176"/>
      <c r="L34" s="176"/>
    </row>
    <row r="35" spans="1:12" ht="409.6" hidden="1" customHeight="1" x14ac:dyDescent="0.2">
      <c r="A35" s="130"/>
      <c r="B35" s="175"/>
      <c r="C35" s="175"/>
      <c r="D35" s="175"/>
      <c r="E35" s="175"/>
      <c r="F35" s="175"/>
      <c r="G35" s="175"/>
      <c r="H35" s="175"/>
      <c r="I35" s="175"/>
      <c r="J35" s="175"/>
      <c r="K35" s="176"/>
      <c r="L35" s="176"/>
    </row>
    <row r="36" spans="1:12" ht="409.6" hidden="1" customHeight="1" x14ac:dyDescent="0.2">
      <c r="A36" s="130"/>
      <c r="B36" s="175"/>
      <c r="C36" s="175"/>
      <c r="D36" s="175"/>
      <c r="E36" s="175"/>
      <c r="F36" s="175"/>
      <c r="G36" s="175"/>
      <c r="H36" s="175"/>
      <c r="I36" s="175"/>
      <c r="J36" s="175"/>
      <c r="K36" s="176"/>
      <c r="L36" s="176"/>
    </row>
    <row r="37" spans="1:12" ht="409.6" hidden="1" customHeight="1" x14ac:dyDescent="0.2">
      <c r="A37" s="130"/>
      <c r="B37" s="175"/>
      <c r="C37" s="175"/>
      <c r="D37" s="175"/>
      <c r="E37" s="175"/>
      <c r="F37" s="175"/>
      <c r="G37" s="175"/>
      <c r="H37" s="175"/>
      <c r="I37" s="175"/>
      <c r="J37" s="175"/>
      <c r="K37" s="176"/>
      <c r="L37" s="176"/>
    </row>
    <row r="38" spans="1:12" ht="409.6" hidden="1" customHeight="1" x14ac:dyDescent="0.2">
      <c r="A38" s="130"/>
      <c r="B38" s="175"/>
      <c r="C38" s="175"/>
      <c r="D38" s="175"/>
      <c r="E38" s="175"/>
      <c r="F38" s="175"/>
      <c r="G38" s="175"/>
      <c r="H38" s="175"/>
      <c r="I38" s="175"/>
      <c r="J38" s="175"/>
      <c r="K38" s="176"/>
      <c r="L38" s="176"/>
    </row>
    <row r="39" spans="1:12" ht="409.6" hidden="1" customHeight="1" x14ac:dyDescent="0.2">
      <c r="A39" s="130"/>
      <c r="B39" s="175"/>
      <c r="C39" s="175"/>
      <c r="D39" s="175"/>
      <c r="E39" s="175"/>
      <c r="F39" s="175"/>
      <c r="G39" s="175"/>
      <c r="H39" s="175"/>
      <c r="I39" s="175"/>
      <c r="J39" s="175"/>
      <c r="K39" s="176"/>
      <c r="L39" s="176"/>
    </row>
    <row r="40" spans="1:12" ht="409.6" hidden="1" customHeight="1" x14ac:dyDescent="0.2">
      <c r="A40" s="130"/>
      <c r="B40" s="175"/>
      <c r="C40" s="175"/>
      <c r="D40" s="175"/>
      <c r="E40" s="175"/>
      <c r="F40" s="175"/>
      <c r="G40" s="175"/>
      <c r="H40" s="175"/>
      <c r="I40" s="175"/>
      <c r="J40" s="175"/>
      <c r="K40" s="176"/>
      <c r="L40" s="176"/>
    </row>
    <row r="41" spans="1:12" ht="409.6" hidden="1" customHeight="1" x14ac:dyDescent="0.2">
      <c r="A41" s="130"/>
      <c r="B41" s="175"/>
      <c r="C41" s="175"/>
      <c r="D41" s="175"/>
      <c r="E41" s="175"/>
      <c r="F41" s="175"/>
      <c r="G41" s="175"/>
      <c r="H41" s="175"/>
      <c r="I41" s="175"/>
      <c r="J41" s="175"/>
      <c r="K41" s="176"/>
      <c r="L41" s="176"/>
    </row>
    <row r="42" spans="1:12" ht="409.6" hidden="1" customHeight="1" x14ac:dyDescent="0.2">
      <c r="A42" s="130"/>
      <c r="B42" s="175"/>
      <c r="C42" s="175"/>
      <c r="D42" s="175"/>
      <c r="E42" s="175"/>
      <c r="F42" s="175"/>
      <c r="G42" s="175"/>
      <c r="H42" s="175"/>
      <c r="I42" s="175"/>
      <c r="J42" s="175"/>
      <c r="K42" s="176"/>
      <c r="L42" s="176"/>
    </row>
    <row r="43" spans="1:12" ht="409.6" hidden="1" customHeight="1" x14ac:dyDescent="0.2">
      <c r="A43" s="130"/>
      <c r="B43" s="175"/>
      <c r="C43" s="175"/>
      <c r="D43" s="175"/>
      <c r="E43" s="175"/>
      <c r="F43" s="175"/>
      <c r="G43" s="175"/>
      <c r="H43" s="175"/>
      <c r="I43" s="175"/>
      <c r="J43" s="175"/>
      <c r="K43" s="176"/>
      <c r="L43" s="176"/>
    </row>
    <row r="44" spans="1:12" ht="409.6" hidden="1" customHeight="1" x14ac:dyDescent="0.2">
      <c r="A44" s="130"/>
      <c r="B44" s="175"/>
      <c r="C44" s="175"/>
      <c r="D44" s="175"/>
      <c r="E44" s="175"/>
      <c r="F44" s="175"/>
      <c r="G44" s="175"/>
      <c r="H44" s="175"/>
      <c r="I44" s="175"/>
      <c r="J44" s="175"/>
      <c r="K44" s="176"/>
      <c r="L44" s="176"/>
    </row>
    <row r="45" spans="1:12" ht="409.6" hidden="1" customHeight="1" x14ac:dyDescent="0.2">
      <c r="A45" s="130"/>
      <c r="B45" s="175"/>
      <c r="C45" s="175"/>
      <c r="D45" s="175"/>
      <c r="E45" s="175"/>
      <c r="F45" s="175"/>
      <c r="G45" s="175"/>
      <c r="H45" s="175"/>
      <c r="I45" s="175"/>
      <c r="J45" s="175"/>
      <c r="K45" s="176"/>
      <c r="L45" s="176"/>
    </row>
    <row r="46" spans="1:12" ht="409.6" hidden="1" customHeight="1" x14ac:dyDescent="0.2">
      <c r="A46" s="130"/>
      <c r="B46" s="175"/>
      <c r="C46" s="175"/>
      <c r="D46" s="175"/>
      <c r="E46" s="175"/>
      <c r="F46" s="175"/>
      <c r="G46" s="175"/>
      <c r="H46" s="175"/>
      <c r="I46" s="175"/>
      <c r="J46" s="175"/>
      <c r="K46" s="176"/>
      <c r="L46" s="176"/>
    </row>
    <row r="47" spans="1:12" ht="409.6" hidden="1" customHeight="1" x14ac:dyDescent="0.2">
      <c r="A47" s="130"/>
      <c r="B47" s="175"/>
      <c r="C47" s="175"/>
      <c r="D47" s="175"/>
      <c r="E47" s="175"/>
      <c r="F47" s="175"/>
      <c r="G47" s="175"/>
      <c r="H47" s="175"/>
      <c r="I47" s="175"/>
      <c r="J47" s="175"/>
      <c r="K47" s="176"/>
      <c r="L47" s="176"/>
    </row>
    <row r="48" spans="1:12" ht="409.6" hidden="1" customHeight="1" x14ac:dyDescent="0.2">
      <c r="A48" s="130"/>
      <c r="B48" s="175"/>
      <c r="C48" s="175"/>
      <c r="D48" s="175"/>
      <c r="E48" s="175"/>
      <c r="F48" s="175"/>
      <c r="G48" s="175"/>
      <c r="H48" s="175"/>
      <c r="I48" s="175"/>
      <c r="J48" s="175"/>
      <c r="K48" s="176"/>
      <c r="L48" s="176"/>
    </row>
    <row r="49" spans="1:24" ht="409.6" hidden="1" customHeight="1" x14ac:dyDescent="0.2">
      <c r="A49" s="130"/>
      <c r="B49" s="175"/>
      <c r="C49" s="175"/>
      <c r="D49" s="175"/>
      <c r="E49" s="175"/>
      <c r="F49" s="175"/>
      <c r="G49" s="175"/>
      <c r="H49" s="175"/>
      <c r="I49" s="175"/>
      <c r="J49" s="175"/>
      <c r="K49" s="176"/>
      <c r="L49" s="176"/>
    </row>
    <row r="50" spans="1:24" s="180" customFormat="1" ht="409.6" hidden="1" customHeight="1" x14ac:dyDescent="0.25">
      <c r="A50" s="177"/>
      <c r="B50" s="178"/>
      <c r="C50" s="178"/>
      <c r="D50" s="178"/>
      <c r="E50" s="178"/>
      <c r="F50" s="178"/>
      <c r="G50" s="178"/>
      <c r="H50" s="178"/>
      <c r="I50" s="178"/>
      <c r="J50" s="178"/>
      <c r="K50" s="179"/>
      <c r="L50" s="179"/>
    </row>
    <row r="51" spans="1:24" ht="10.5" customHeight="1" x14ac:dyDescent="0.2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91"/>
    </row>
    <row r="52" spans="1:24" x14ac:dyDescent="0.2">
      <c r="A52" s="24" t="s">
        <v>1135</v>
      </c>
      <c r="B52" s="21"/>
      <c r="C52" s="21"/>
      <c r="D52" s="21"/>
      <c r="E52" s="21"/>
      <c r="F52" s="21"/>
      <c r="G52" s="21"/>
      <c r="H52" s="21"/>
      <c r="I52" s="21"/>
      <c r="J52" s="21"/>
      <c r="K52" s="20"/>
      <c r="L52" s="20"/>
    </row>
    <row r="53" spans="1:24" x14ac:dyDescent="0.2">
      <c r="A53" s="24"/>
    </row>
    <row r="55" spans="1:24" ht="4.5" customHeight="1" x14ac:dyDescent="0.2"/>
    <row r="56" spans="1:24" ht="25.5" customHeight="1" x14ac:dyDescent="0.25">
      <c r="A56" s="1257" t="s">
        <v>977</v>
      </c>
      <c r="B56" s="1257"/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257"/>
    </row>
    <row r="57" spans="1:24" x14ac:dyDescent="0.2">
      <c r="A57" s="1258" t="s">
        <v>2011</v>
      </c>
      <c r="B57" s="1258"/>
      <c r="C57" s="1258"/>
      <c r="D57" s="1258"/>
      <c r="E57" s="1258"/>
      <c r="F57" s="1258"/>
      <c r="G57" s="1258"/>
      <c r="H57" s="1258"/>
      <c r="I57" s="1258"/>
      <c r="J57" s="1258"/>
      <c r="K57" s="1258"/>
      <c r="L57" s="1258"/>
      <c r="M57" s="1258"/>
      <c r="N57" s="1258"/>
      <c r="O57" s="1258"/>
      <c r="P57" s="1258"/>
      <c r="Q57" s="1258"/>
      <c r="R57" s="1258"/>
      <c r="S57" s="1258"/>
      <c r="T57" s="1258"/>
      <c r="U57" s="1258"/>
      <c r="V57" s="1258"/>
      <c r="W57" s="1258"/>
      <c r="X57" s="1258"/>
    </row>
    <row r="58" spans="1:24" ht="3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24" ht="12.75" customHeight="1" x14ac:dyDescent="0.2">
      <c r="A59" s="195" t="s">
        <v>404</v>
      </c>
      <c r="B59" s="1255" t="s">
        <v>1146</v>
      </c>
      <c r="C59" s="1255"/>
      <c r="D59" s="1255"/>
      <c r="E59" s="1255"/>
      <c r="F59" s="1255"/>
      <c r="G59" s="1255"/>
      <c r="H59" s="1255"/>
      <c r="I59" s="1255"/>
      <c r="J59" s="1255"/>
      <c r="K59" s="1255"/>
      <c r="L59" s="1255"/>
      <c r="M59" s="1255"/>
      <c r="N59" s="1255"/>
      <c r="O59" s="1255"/>
      <c r="P59" s="1255"/>
      <c r="Q59" s="1255"/>
      <c r="R59" s="1255"/>
      <c r="S59" s="1255"/>
      <c r="T59" s="1255"/>
      <c r="U59" s="1255"/>
      <c r="V59" s="1256" t="s">
        <v>1145</v>
      </c>
      <c r="W59" s="1256"/>
      <c r="X59" s="196" t="s">
        <v>405</v>
      </c>
    </row>
    <row r="60" spans="1:24" x14ac:dyDescent="0.2">
      <c r="A60" s="195"/>
      <c r="B60" s="264" t="s">
        <v>90</v>
      </c>
      <c r="C60" s="264" t="s">
        <v>50</v>
      </c>
      <c r="D60" s="264" t="s">
        <v>100</v>
      </c>
      <c r="E60" s="264" t="s">
        <v>29</v>
      </c>
      <c r="F60" s="264" t="s">
        <v>48</v>
      </c>
      <c r="G60" s="264" t="s">
        <v>49</v>
      </c>
      <c r="H60" s="264" t="s">
        <v>75</v>
      </c>
      <c r="I60" s="264" t="s">
        <v>41</v>
      </c>
      <c r="J60" s="264" t="s">
        <v>406</v>
      </c>
      <c r="K60" s="264" t="s">
        <v>930</v>
      </c>
      <c r="L60" s="264" t="s">
        <v>934</v>
      </c>
      <c r="M60" s="264" t="s">
        <v>94</v>
      </c>
      <c r="N60" s="264" t="s">
        <v>89</v>
      </c>
      <c r="O60" s="264" t="s">
        <v>30</v>
      </c>
      <c r="P60" s="190" t="s">
        <v>877</v>
      </c>
      <c r="Q60" s="190" t="s">
        <v>160</v>
      </c>
      <c r="R60" s="190" t="s">
        <v>31</v>
      </c>
      <c r="S60" s="190" t="s">
        <v>1024</v>
      </c>
      <c r="T60" s="190" t="s">
        <v>32</v>
      </c>
      <c r="U60" s="190" t="s">
        <v>1345</v>
      </c>
      <c r="V60" s="190" t="s">
        <v>407</v>
      </c>
      <c r="W60" s="190" t="s">
        <v>533</v>
      </c>
      <c r="X60" s="190" t="s">
        <v>42</v>
      </c>
    </row>
    <row r="61" spans="1:24" x14ac:dyDescent="0.2">
      <c r="A61" s="263" t="s">
        <v>408</v>
      </c>
      <c r="B61" s="172"/>
      <c r="C61" s="172"/>
      <c r="D61" s="172"/>
      <c r="E61" s="172"/>
      <c r="F61" s="172"/>
      <c r="G61" s="172"/>
      <c r="H61" s="172"/>
      <c r="I61" s="173"/>
      <c r="J61" s="172"/>
      <c r="K61" s="173"/>
      <c r="L61" s="173"/>
      <c r="M61" s="173"/>
      <c r="N61" s="173"/>
      <c r="O61" s="173"/>
      <c r="P61" s="208"/>
      <c r="Q61" s="208"/>
      <c r="R61" s="208"/>
      <c r="S61" s="265"/>
      <c r="T61" s="265"/>
      <c r="U61" s="265"/>
      <c r="V61" s="174"/>
      <c r="W61" s="174"/>
      <c r="X61" s="174"/>
    </row>
    <row r="62" spans="1:24" x14ac:dyDescent="0.2">
      <c r="A62" s="21" t="s">
        <v>409</v>
      </c>
      <c r="B62" s="668">
        <f>('5'!B8/'5'!B27)</f>
        <v>1.3698429918072486</v>
      </c>
      <c r="C62" s="668">
        <f>('5'!D8/'5'!D27)</f>
        <v>1.0785261251129119</v>
      </c>
      <c r="D62" s="668">
        <f>('5'!E8/'5'!E27)</f>
        <v>0.81424875374271544</v>
      </c>
      <c r="E62" s="668">
        <f>('5'!F8/'5'!F27)</f>
        <v>20.187868188088174</v>
      </c>
      <c r="F62" s="668">
        <f>('5'!G8/'5'!G27)</f>
        <v>4.3899652366431567</v>
      </c>
      <c r="G62" s="668">
        <f>('5'!H8/'5'!H27)</f>
        <v>3.3418000450716265</v>
      </c>
      <c r="H62" s="668">
        <f>('5'!I8/'5'!I27)</f>
        <v>4.3331714101176653</v>
      </c>
      <c r="I62" s="668">
        <f>('5'!K8/'5'!K27)</f>
        <v>1.276519562564649</v>
      </c>
      <c r="J62" s="668">
        <f>('5'!L8/'5'!L27)</f>
        <v>2.3525073571939106</v>
      </c>
      <c r="K62" s="668">
        <f>('5'!M8/'5'!M27)</f>
        <v>0.48730930064222105</v>
      </c>
      <c r="L62" s="668">
        <f>('5'!N8/'5'!N27)</f>
        <v>2.4304141516999205</v>
      </c>
      <c r="M62" s="668">
        <f>('5'!O8/'5'!O27)</f>
        <v>1.5300243582975255</v>
      </c>
      <c r="N62" s="668">
        <f>('5'!P8/'5'!P27)</f>
        <v>1.2934308635505449</v>
      </c>
      <c r="O62" s="668">
        <f>('5'!Q8/'5'!Q27)</f>
        <v>1.542087694079042</v>
      </c>
      <c r="P62" s="668">
        <f>('5'!R8/'5'!R27)</f>
        <v>2.1995953318513406</v>
      </c>
      <c r="Q62" s="668">
        <f>('5'!S8/'5'!S27)</f>
        <v>1.6602976315250924</v>
      </c>
      <c r="R62" s="668">
        <f>('5'!T8/'5'!T27)</f>
        <v>1.6200488377554403</v>
      </c>
      <c r="S62" s="668">
        <f>('5'!C8/'5'!C27)</f>
        <v>1.0031366518417864</v>
      </c>
      <c r="T62" s="668">
        <f>('5'!J8/'5'!J27)</f>
        <v>3.2817093777838271</v>
      </c>
      <c r="U62" s="668">
        <f>('5'!U8/'5'!U27)</f>
        <v>2.3950672107732833</v>
      </c>
      <c r="V62" s="577">
        <f>('5'!V8/'5'!V27)</f>
        <v>1.0027172437445762</v>
      </c>
      <c r="W62" s="577">
        <f>('5'!W8/'5'!W27)</f>
        <v>1.2713867028330312</v>
      </c>
      <c r="X62" s="577">
        <f>('5'!X8/'5'!X27)</f>
        <v>1.6893442442030999</v>
      </c>
    </row>
    <row r="63" spans="1:24" x14ac:dyDescent="0.2">
      <c r="A63" s="21" t="s">
        <v>410</v>
      </c>
      <c r="B63" s="668">
        <f>('5'!B8-'5'!B13)/'5'!B27</f>
        <v>0.52253593851414593</v>
      </c>
      <c r="C63" s="668">
        <f>('5'!D8-'5'!D13)/'5'!D27</f>
        <v>0.34024361029200489</v>
      </c>
      <c r="D63" s="668">
        <f>('5'!E8-'5'!E13)/'5'!E27</f>
        <v>0.67290773541531412</v>
      </c>
      <c r="E63" s="668">
        <f>('5'!F8-'5'!F13)/'5'!F27</f>
        <v>13.953096863155768</v>
      </c>
      <c r="F63" s="668">
        <f>('5'!G8-'5'!G13)/'5'!G27</f>
        <v>2.3041153696031849</v>
      </c>
      <c r="G63" s="668">
        <f>('5'!H8-'5'!H13)/'5'!H27</f>
        <v>3.1289898842894122</v>
      </c>
      <c r="H63" s="668">
        <f>('5'!I8-'5'!I13)/'5'!I27</f>
        <v>2.9252019073738471</v>
      </c>
      <c r="I63" s="668">
        <f>('5'!K8-'5'!K13)/'5'!K27</f>
        <v>1.0997812329964907</v>
      </c>
      <c r="J63" s="668">
        <f>('5'!L8-'5'!L13)/'5'!L27</f>
        <v>1.9616258248457892</v>
      </c>
      <c r="K63" s="668">
        <f>('5'!M8-'5'!M13)/'5'!M27</f>
        <v>0.48730930064222105</v>
      </c>
      <c r="L63" s="668">
        <f>('5'!N8-'5'!N13)/'5'!N27</f>
        <v>1.5594887845978649</v>
      </c>
      <c r="M63" s="668">
        <f>('5'!O8-'5'!O13)/'5'!O27</f>
        <v>0.38515827046063578</v>
      </c>
      <c r="N63" s="668">
        <f>('5'!P8-'5'!P13)/'5'!P27</f>
        <v>0.49758375523557097</v>
      </c>
      <c r="O63" s="668">
        <f>('5'!Q8-'5'!Q13)/'5'!Q27</f>
        <v>0.66560855273563024</v>
      </c>
      <c r="P63" s="668">
        <f>('5'!R8-'5'!R13)/'5'!R27</f>
        <v>1.5918389902027674</v>
      </c>
      <c r="Q63" s="668">
        <f>('5'!S8-'5'!S13)/'5'!S27</f>
        <v>1.4007415537199124</v>
      </c>
      <c r="R63" s="668">
        <f>('5'!T8-'5'!T13)/'5'!T27</f>
        <v>0.78489554202771028</v>
      </c>
      <c r="S63" s="668">
        <f>('5'!C8-'5'!C13)/'5'!C27</f>
        <v>0.4030497329072536</v>
      </c>
      <c r="T63" s="668">
        <f>('5'!J8-'5'!J13)/'5'!J27</f>
        <v>2.3880351689088961</v>
      </c>
      <c r="U63" s="668">
        <f>('5'!U8-'5'!U13)/'5'!U27</f>
        <v>1.0911011275190468</v>
      </c>
      <c r="V63" s="577">
        <f>('5'!V8-'5'!V13)/'5'!V27</f>
        <v>0.63567399402383173</v>
      </c>
      <c r="W63" s="577">
        <f>('5'!W8-'5'!W13)/'5'!W27</f>
        <v>0.73776950829759402</v>
      </c>
      <c r="X63" s="577">
        <f>('5'!X8-'5'!X13)/'5'!X27</f>
        <v>1.6513607569619093</v>
      </c>
    </row>
    <row r="64" spans="1:24" x14ac:dyDescent="0.2">
      <c r="A64" s="263" t="s">
        <v>411</v>
      </c>
      <c r="B64" s="668"/>
      <c r="C64" s="668"/>
      <c r="D64" s="668"/>
      <c r="E64" s="668"/>
      <c r="F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9"/>
      <c r="T64" s="669"/>
      <c r="U64" s="669"/>
      <c r="V64" s="578"/>
      <c r="W64" s="578"/>
      <c r="X64" s="578"/>
    </row>
    <row r="65" spans="1:28" x14ac:dyDescent="0.2">
      <c r="A65" s="21" t="s">
        <v>412</v>
      </c>
      <c r="B65" s="668">
        <f>('5'!B20/'5'!B45)</f>
        <v>1.3073616813604574</v>
      </c>
      <c r="C65" s="668">
        <f>('5'!D20/'5'!D45)</f>
        <v>1.0115877637071011</v>
      </c>
      <c r="D65" s="668">
        <f>('5'!E20/'5'!E45)</f>
        <v>0.74929178525623774</v>
      </c>
      <c r="E65" s="668">
        <f>('5'!F20/'5'!F45)</f>
        <v>0.76742335374937909</v>
      </c>
      <c r="F65" s="668">
        <f>('5'!G20/'5'!G45)</f>
        <v>0.38972939052619426</v>
      </c>
      <c r="G65" s="668">
        <f>('5'!H20/'5'!H45)</f>
        <v>0.75258269050015214</v>
      </c>
      <c r="H65" s="668">
        <f>('5'!I20/'5'!I45)</f>
        <v>0.50791594852412514</v>
      </c>
      <c r="I65" s="668">
        <f>('5'!K20/'5'!K45)</f>
        <v>0.52285719120404084</v>
      </c>
      <c r="J65" s="668">
        <f>('5'!L20/'5'!L45)</f>
        <v>0.73253697914380533</v>
      </c>
      <c r="K65" s="668">
        <f>('5'!M20/'5'!M45)</f>
        <v>0</v>
      </c>
      <c r="L65" s="668">
        <f>('5'!N20/'5'!N45)</f>
        <v>0.66847448546351795</v>
      </c>
      <c r="M65" s="668">
        <f>('5'!O20/'5'!O45)</f>
        <v>1.0173364640415403</v>
      </c>
      <c r="N65" s="668">
        <f>('5'!P20/'5'!P45)</f>
        <v>1.960634932662356</v>
      </c>
      <c r="O65" s="668">
        <f>('5'!Q20/'5'!Q45)</f>
        <v>0.46069106828474893</v>
      </c>
      <c r="P65" s="668">
        <f>('5'!R20/'5'!R45)</f>
        <v>2.3195506420104599</v>
      </c>
      <c r="Q65" s="668">
        <f>('5'!S20/'5'!S45)</f>
        <v>0.98436972077770168</v>
      </c>
      <c r="R65" s="668">
        <f>('5'!T20/'5'!T45)</f>
        <v>1.2046899159592275</v>
      </c>
      <c r="S65" s="668">
        <f>('5'!C20/'5'!C45)</f>
        <v>0.86875683185804431</v>
      </c>
      <c r="T65" s="668">
        <f>('5'!J20/'5'!J45)</f>
        <v>0.53742018058613839</v>
      </c>
      <c r="U65" s="668">
        <f>('5'!U20/'5'!U45)</f>
        <v>1.0275773130992345</v>
      </c>
      <c r="V65" s="577">
        <f>('5'!V20/'5'!V45)</f>
        <v>1.5739656750987001</v>
      </c>
      <c r="W65" s="577">
        <f>('5'!W20/'5'!W45)</f>
        <v>1.5241654122238166</v>
      </c>
      <c r="X65" s="577">
        <f>('5'!X20/'5'!X45)</f>
        <v>0.38900031623638837</v>
      </c>
    </row>
    <row r="66" spans="1:28" x14ac:dyDescent="0.2">
      <c r="A66" s="263" t="s">
        <v>413</v>
      </c>
      <c r="B66" s="668"/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9"/>
      <c r="T66" s="669"/>
      <c r="U66" s="669"/>
      <c r="V66" s="578"/>
      <c r="W66" s="578"/>
      <c r="X66" s="578"/>
    </row>
    <row r="67" spans="1:28" x14ac:dyDescent="0.2">
      <c r="A67" s="21" t="s">
        <v>414</v>
      </c>
      <c r="B67" s="668">
        <f>('8'!B49/'5'!B45)</f>
        <v>6.1879010381133562E-3</v>
      </c>
      <c r="C67" s="668">
        <f>('8'!D49/'5'!D45)</f>
        <v>-0.12041115644963836</v>
      </c>
      <c r="D67" s="668">
        <f>('8'!E49/'5'!E45)</f>
        <v>0.19746676199891944</v>
      </c>
      <c r="E67" s="668">
        <f>('8'!F49/'5'!F45)</f>
        <v>-2.2355722573662192E-2</v>
      </c>
      <c r="F67" s="668">
        <f>('8'!G49/'5'!G45)</f>
        <v>7.6642256811671999E-2</v>
      </c>
      <c r="G67" s="668">
        <f>('8'!H49/'5'!H45)</f>
        <v>9.0148123060264096E-2</v>
      </c>
      <c r="H67" s="668">
        <f>('8'!I49/'5'!I45)</f>
        <v>1.8762723734699022E-2</v>
      </c>
      <c r="I67" s="668">
        <f>('8'!K49/'5'!K45)</f>
        <v>3.2645483484665887E-2</v>
      </c>
      <c r="J67" s="668">
        <f>('8'!L49/'5'!L45)</f>
        <v>3.7311558438978473E-2</v>
      </c>
      <c r="K67" s="668">
        <f>('8'!M49/'5'!M45)</f>
        <v>-7.5490284477725518E-3</v>
      </c>
      <c r="L67" s="668">
        <f>('8'!N49/'5'!N45)</f>
        <v>2.7637278007479442E-2</v>
      </c>
      <c r="M67" s="668">
        <f>('8'!O49/'5'!O45)</f>
        <v>-0.12757611019830833</v>
      </c>
      <c r="N67" s="668">
        <f>('8'!P49/'5'!P45)</f>
        <v>4.4957205483705839E-2</v>
      </c>
      <c r="O67" s="668">
        <f>('8'!Q49/'5'!Q45)</f>
        <v>0.10855256501569749</v>
      </c>
      <c r="P67" s="668">
        <f>('8'!R49/'5'!R45)</f>
        <v>1.1501817511297642E-2</v>
      </c>
      <c r="Q67" s="668">
        <f>('8'!S49/'5'!S45)</f>
        <v>0.28230057667251252</v>
      </c>
      <c r="R67" s="668">
        <f>('8'!T49/'5'!T45)</f>
        <v>9.6937157091238291E-2</v>
      </c>
      <c r="S67" s="668">
        <f>('8'!C49/'5'!C45)</f>
        <v>0.18959521497535525</v>
      </c>
      <c r="T67" s="668">
        <f>('8'!J49/'5'!J45)</f>
        <v>6.9599850982516285E-4</v>
      </c>
      <c r="U67" s="668">
        <f>('8'!U49/'5'!U45)</f>
        <v>9.5242010296932814E-2</v>
      </c>
      <c r="V67" s="577">
        <f>('8'!V49/'5'!V45)</f>
        <v>2.5074846967642686E-3</v>
      </c>
      <c r="W67" s="577">
        <f>('8'!W49/'5'!W45)</f>
        <v>1.6612353849977943</v>
      </c>
      <c r="X67" s="577">
        <f>('8'!X49/'5'!X45)</f>
        <v>1.4267642225034498E-2</v>
      </c>
    </row>
    <row r="68" spans="1:28" x14ac:dyDescent="0.2">
      <c r="A68" s="263" t="s">
        <v>415</v>
      </c>
      <c r="B68" s="668"/>
      <c r="C68" s="668"/>
      <c r="D68" s="668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9"/>
      <c r="T68" s="669"/>
      <c r="U68" s="669"/>
      <c r="V68" s="578"/>
      <c r="W68" s="578"/>
      <c r="X68" s="578"/>
    </row>
    <row r="69" spans="1:28" x14ac:dyDescent="0.2">
      <c r="A69" s="21" t="s">
        <v>416</v>
      </c>
      <c r="B69" s="668">
        <f>('5'!B26/'5'!B7)</f>
        <v>0.7530336698185699</v>
      </c>
      <c r="C69" s="668">
        <f>('5'!D26/'5'!D7)</f>
        <v>0.40862852279071649</v>
      </c>
      <c r="D69" s="668">
        <f>('5'!E26/'5'!E7)</f>
        <v>0.38341210667662001</v>
      </c>
      <c r="E69" s="668">
        <f>('5'!F26/'5'!F7)</f>
        <v>1.9992149566727718E-2</v>
      </c>
      <c r="F69" s="668">
        <f>('5'!G26/'5'!G7)</f>
        <v>0.3761865842610404</v>
      </c>
      <c r="G69" s="668">
        <f>('5'!H26/'5'!H7)</f>
        <v>0.33927790891718013</v>
      </c>
      <c r="H69" s="668">
        <f>('5'!I26/'5'!I7)</f>
        <v>0.44070065507150652</v>
      </c>
      <c r="I69" s="668">
        <f>('5'!K26/'5'!K7)</f>
        <v>0.60296396420478982</v>
      </c>
      <c r="J69" s="668">
        <f>('5'!L26/'5'!L7)</f>
        <v>0.68871973220434124</v>
      </c>
      <c r="K69" s="668">
        <f>('5'!M26/'5'!M7)</f>
        <v>0.74850185423399085</v>
      </c>
      <c r="L69" s="668">
        <f>('5'!N26/'5'!N7)</f>
        <v>0.31881673141393385</v>
      </c>
      <c r="M69" s="668">
        <f>('5'!O26/'5'!O7)</f>
        <v>0.57966647507030866</v>
      </c>
      <c r="N69" s="668">
        <f>('5'!P26/'5'!P7)</f>
        <v>0.64459733959906673</v>
      </c>
      <c r="O69" s="668">
        <f>('5'!Q26/'5'!Q7)</f>
        <v>0.34179729796674579</v>
      </c>
      <c r="P69" s="668">
        <f>('5'!R26/'5'!R7)</f>
        <v>0.76644685205968188</v>
      </c>
      <c r="Q69" s="668">
        <f>('5'!S26/'5'!S7)</f>
        <v>0.43532950024672956</v>
      </c>
      <c r="R69" s="668">
        <f>('5'!T26/'5'!T7)</f>
        <v>0.50136899222198017</v>
      </c>
      <c r="S69" s="668">
        <f>('5'!C26/'5'!C7)</f>
        <v>0.5682999399580051</v>
      </c>
      <c r="T69" s="668">
        <f>('5'!J26/'5'!J7)</f>
        <v>0.26268141200234124</v>
      </c>
      <c r="U69" s="668">
        <f>('5'!U26/'5'!U7)</f>
        <v>0.66664489446204667</v>
      </c>
      <c r="V69" s="577">
        <f>('5'!V26/'5'!V7)</f>
        <v>0.70654472035528437</v>
      </c>
      <c r="W69" s="577">
        <f>('5'!W26/'5'!W7)</f>
        <v>0.52573741555584397</v>
      </c>
      <c r="X69" s="577">
        <f>('5'!X26/'5'!X7)</f>
        <v>0.58149068305438234</v>
      </c>
    </row>
    <row r="70" spans="1:28" x14ac:dyDescent="0.2">
      <c r="A70" s="21" t="s">
        <v>417</v>
      </c>
      <c r="B70" s="668">
        <f>'5'!B26/'5'!B45</f>
        <v>3.0491349540051251</v>
      </c>
      <c r="C70" s="668">
        <f>'5'!D26/'5'!D45</f>
        <v>0.69098449712025045</v>
      </c>
      <c r="D70" s="668">
        <f>'5'!E26/'5'!E45</f>
        <v>0.62182879493472798</v>
      </c>
      <c r="E70" s="668">
        <f>'5'!F26/'5'!F45</f>
        <v>2.0399989202014013E-2</v>
      </c>
      <c r="F70" s="668">
        <f>'5'!G26/'5'!G45</f>
        <v>0.60304343377324721</v>
      </c>
      <c r="G70" s="668">
        <f>'5'!H26/'5'!H45</f>
        <v>0.51349563378629715</v>
      </c>
      <c r="H70" s="668">
        <f>'5'!I26/'5'!I45</f>
        <v>0.78795131635251636</v>
      </c>
      <c r="I70" s="668">
        <f>'5'!K26/'5'!K45</f>
        <v>1.5186630679432755</v>
      </c>
      <c r="J70" s="668">
        <f>'5'!L26/'5'!L45</f>
        <v>2.2125389992803992</v>
      </c>
      <c r="K70" s="668">
        <f>'5'!M26/'5'!M45</f>
        <v>2.9761724562788161</v>
      </c>
      <c r="L70" s="668">
        <f>'5'!N26/'5'!N45</f>
        <v>0.46803370857258808</v>
      </c>
      <c r="M70" s="668">
        <f>'5'!O26/'5'!O45</f>
        <v>1.3790631503096704</v>
      </c>
      <c r="N70" s="668">
        <f>'5'!P26/'5'!P45</f>
        <v>1.8137099448605427</v>
      </c>
      <c r="O70" s="668">
        <f>'5'!Q26/'5'!Q45</f>
        <v>0.51928881013538786</v>
      </c>
      <c r="P70" s="668">
        <f>'5'!R26/'5'!R45</f>
        <v>3.2816806744798788</v>
      </c>
      <c r="Q70" s="668">
        <f>'5'!S26/'5'!S45</f>
        <v>0.77094429483556215</v>
      </c>
      <c r="R70" s="668">
        <f>'5'!T26/'5'!T45</f>
        <v>1.0054910031691799</v>
      </c>
      <c r="S70" s="668">
        <f>'5'!C26/'5'!C45</f>
        <v>1.3164231200308891</v>
      </c>
      <c r="T70" s="668">
        <f>'5'!J26/'5'!J45</f>
        <v>0.35626582087901376</v>
      </c>
      <c r="U70" s="668">
        <f>'5'!U26/'5'!U45</f>
        <v>1.999804062956364</v>
      </c>
      <c r="V70" s="577">
        <f>'5'!V26/'5'!V45</f>
        <v>2.4076742500959378</v>
      </c>
      <c r="W70" s="577">
        <f>'5'!W26/'5'!W45</f>
        <v>1.1085365634989264</v>
      </c>
      <c r="X70" s="577">
        <f>'5'!X26/'5'!X45</f>
        <v>1.3894330651901419</v>
      </c>
    </row>
    <row r="71" spans="1:28" x14ac:dyDescent="0.2">
      <c r="A71" s="263" t="s">
        <v>418</v>
      </c>
      <c r="B71" s="668"/>
      <c r="C71" s="668"/>
      <c r="D71" s="668"/>
      <c r="E71" s="668"/>
      <c r="F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9"/>
      <c r="T71" s="669"/>
      <c r="U71" s="669"/>
      <c r="V71" s="578"/>
      <c r="W71" s="578"/>
      <c r="X71" s="578"/>
    </row>
    <row r="72" spans="1:28" x14ac:dyDescent="0.2">
      <c r="A72" s="21" t="s">
        <v>1260</v>
      </c>
      <c r="B72" s="668">
        <f>('8'!B64/'8'!B49)</f>
        <v>14.656518589805531</v>
      </c>
      <c r="C72" s="668">
        <f>('8'!D64/'8'!D49)</f>
        <v>0.96211551657417749</v>
      </c>
      <c r="D72" s="668">
        <f>('8'!E64/'8'!E49)</f>
        <v>0.98652595661836351</v>
      </c>
      <c r="E72" s="668">
        <f>('8'!F64/'8'!F49)</f>
        <v>1.2660478609659305</v>
      </c>
      <c r="F72" s="668">
        <f>('8'!G64/'8'!G49)</f>
        <v>1.590925402003952</v>
      </c>
      <c r="G72" s="668">
        <f>('8'!H64/'8'!H49)</f>
        <v>0.71484868895081632</v>
      </c>
      <c r="H72" s="668">
        <f>('8'!I64/'8'!I49)</f>
        <v>1.4670831470780681</v>
      </c>
      <c r="I72" s="668">
        <f>('8'!K64/'8'!K49)</f>
        <v>0.80943878929564772</v>
      </c>
      <c r="J72" s="668">
        <f>('8'!L64/'8'!L49)</f>
        <v>1.5369860610176778</v>
      </c>
      <c r="K72" s="668">
        <f>('8'!M64/'8'!M49)</f>
        <v>2.0306203756402961</v>
      </c>
      <c r="L72" s="668">
        <f>('8'!N64/'8'!N49)</f>
        <v>0.69965147590446941</v>
      </c>
      <c r="M72" s="668">
        <f>('8'!O64/'8'!O49)</f>
        <v>0.98422660637181802</v>
      </c>
      <c r="N72" s="668">
        <f>('8'!P64/'8'!P49)</f>
        <v>2.6399111453581054E-2</v>
      </c>
      <c r="O72" s="668">
        <f>('8'!Q64/'8'!Q49)</f>
        <v>1.0511128104141132</v>
      </c>
      <c r="P72" s="668">
        <f>('8'!R64/'8'!R49)</f>
        <v>3.2591081139608438</v>
      </c>
      <c r="Q72" s="668">
        <f>('8'!S64/'8'!S49)</f>
        <v>1.0359284865259804</v>
      </c>
      <c r="R72" s="668">
        <f>('8'!T64/'8'!T49)</f>
        <v>1.1249081537472396</v>
      </c>
      <c r="S72" s="668">
        <f>('8'!C64/'8'!C49)</f>
        <v>1.159021192641591</v>
      </c>
      <c r="T72" s="668">
        <f>('8'!J64/'8'!J49)</f>
        <v>22.97304612206759</v>
      </c>
      <c r="U72" s="668">
        <f>('8'!U64/'8'!U49)</f>
        <v>0.9923804401582812</v>
      </c>
      <c r="V72" s="577">
        <f>('8'!V64/'8'!V49)</f>
        <v>10.089735563825224</v>
      </c>
      <c r="W72" s="577">
        <f>('8'!W64/'8'!W49)</f>
        <v>1.007056971376733</v>
      </c>
      <c r="X72" s="577">
        <f>('8'!X64/'8'!X49)</f>
        <v>1.2107657005900214</v>
      </c>
    </row>
    <row r="73" spans="1:28" x14ac:dyDescent="0.2">
      <c r="A73" s="263" t="s">
        <v>419</v>
      </c>
      <c r="B73" s="668"/>
      <c r="C73" s="668"/>
      <c r="D73" s="668"/>
      <c r="E73" s="668"/>
      <c r="F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9"/>
      <c r="T73" s="669"/>
      <c r="U73" s="669"/>
      <c r="V73" s="578"/>
      <c r="W73" s="578"/>
      <c r="X73" s="578"/>
    </row>
    <row r="74" spans="1:28" x14ac:dyDescent="0.2">
      <c r="A74" s="21" t="s">
        <v>420</v>
      </c>
      <c r="B74" s="668">
        <f>'8'!B43/'5'!B7</f>
        <v>5.4203638439999355E-2</v>
      </c>
      <c r="C74" s="668">
        <f>'8'!D43/'5'!D7</f>
        <v>0.11660926047818343</v>
      </c>
      <c r="D74" s="668">
        <f>'8'!E43/'5'!E7</f>
        <v>0.2333850921701541</v>
      </c>
      <c r="E74" s="668">
        <f>'8'!F43/'5'!F7</f>
        <v>8.2652452823942998E-2</v>
      </c>
      <c r="F74" s="668">
        <f>'8'!G43/'5'!G7</f>
        <v>0.57834919913013505</v>
      </c>
      <c r="G74" s="668">
        <f>'8'!H43/'5'!H7</f>
        <v>0.23427001395479918</v>
      </c>
      <c r="H74" s="668">
        <f>'8'!I43/'5'!I7</f>
        <v>0.56639202661941324</v>
      </c>
      <c r="I74" s="668">
        <f>'8'!K43/'5'!K7</f>
        <v>6.0982746861330261E-2</v>
      </c>
      <c r="J74" s="668">
        <f>'8'!L43/'5'!L7</f>
        <v>0.51770963874223963</v>
      </c>
      <c r="K74" s="668">
        <f>'8'!M43/'5'!M7</f>
        <v>0</v>
      </c>
      <c r="L74" s="668">
        <f>'8'!N43/'5'!N7</f>
        <v>0.28561992585896911</v>
      </c>
      <c r="M74" s="668">
        <f>'8'!O43/'5'!O7</f>
        <v>0.18870412406895351</v>
      </c>
      <c r="N74" s="668">
        <f>'8'!P43/'5'!P7</f>
        <v>1.1096243659362774</v>
      </c>
      <c r="O74" s="668">
        <f>'8'!Q43/'5'!Q7</f>
        <v>0.34829423528280617</v>
      </c>
      <c r="P74" s="668">
        <f>'8'!R43/'5'!R7</f>
        <v>0.21616456130059333</v>
      </c>
      <c r="Q74" s="668">
        <f>'8'!S43/'5'!S7</f>
        <v>0.82284378375010925</v>
      </c>
      <c r="R74" s="668">
        <f>'8'!T43/'5'!T7</f>
        <v>0.41824656353543216</v>
      </c>
      <c r="S74" s="668">
        <f>'8'!C43/'5'!C7</f>
        <v>1.1331818590887526</v>
      </c>
      <c r="T74" s="668">
        <f>'8'!J43/'5'!J7</f>
        <v>0.52173214200380991</v>
      </c>
      <c r="U74" s="668">
        <f>'8'!U43/'5'!U7</f>
        <v>0.12309455696674175</v>
      </c>
      <c r="V74" s="577">
        <f>'8'!V43/'5'!V7</f>
        <v>0.44994184628615491</v>
      </c>
      <c r="W74" s="577">
        <f>'8'!W43/'5'!W7</f>
        <v>1.2571382066561612</v>
      </c>
      <c r="X74" s="577">
        <f>'8'!X43/'5'!X7</f>
        <v>5.6661076692002807E-2</v>
      </c>
    </row>
    <row r="75" spans="1:28" x14ac:dyDescent="0.2">
      <c r="A75" s="21" t="s">
        <v>1261</v>
      </c>
      <c r="B75" s="668">
        <f>('8'!B64/'5'!B7)</f>
        <v>2.239813876968413E-2</v>
      </c>
      <c r="C75" s="668">
        <f>('8'!D64/'5'!D7)</f>
        <v>-6.8510055642810291E-2</v>
      </c>
      <c r="D75" s="668">
        <f>('8'!E64/'5'!E7)</f>
        <v>0.12011507434676844</v>
      </c>
      <c r="E75" s="668">
        <f>('8'!F64/'5'!F7)</f>
        <v>-2.773756864390696E-2</v>
      </c>
      <c r="F75" s="668">
        <f>('8'!G64/'5'!G7)</f>
        <v>7.6062888041402182E-2</v>
      </c>
      <c r="G75" s="668">
        <f>('8'!H64/'5'!H7)</f>
        <v>4.2578429790241318E-2</v>
      </c>
      <c r="H75" s="668">
        <f>('8'!I64/'5'!I7)</f>
        <v>1.5395539874437736E-2</v>
      </c>
      <c r="I75" s="668">
        <f>('8'!K64/'5'!K7)</f>
        <v>1.0491486917850078E-2</v>
      </c>
      <c r="J75" s="668">
        <f>('8'!L64/'5'!L7)</f>
        <v>1.7851096982294094E-2</v>
      </c>
      <c r="K75" s="668">
        <f>('8'!M64/'5'!M7)</f>
        <v>-3.8552681381132403E-3</v>
      </c>
      <c r="L75" s="668">
        <f>('8'!N64/'5'!N7)</f>
        <v>1.3171674625044223E-2</v>
      </c>
      <c r="M75" s="668">
        <f>('8'!O64/'5'!O7)</f>
        <v>-5.2778675495963233E-2</v>
      </c>
      <c r="N75" s="668">
        <f>('8'!P64/'5'!P7)</f>
        <v>4.2180263831875504E-4</v>
      </c>
      <c r="O75" s="668">
        <f>('8'!Q64/'5'!Q7)</f>
        <v>7.5101581035894482E-2</v>
      </c>
      <c r="P75" s="668">
        <f>('8'!R64/'5'!R7)</f>
        <v>8.7548954782623242E-3</v>
      </c>
      <c r="Q75" s="668">
        <f>('8'!S64/'5'!S7)</f>
        <v>0.16513405305327331</v>
      </c>
      <c r="R75" s="668">
        <f>('8'!T64/'5'!T7)</f>
        <v>5.4373416904235333E-2</v>
      </c>
      <c r="S75" s="668">
        <f>('8'!C64/'5'!C7)</f>
        <v>9.4863874513972574E-2</v>
      </c>
      <c r="T75" s="668">
        <f>('8'!J64/'5'!J7)</f>
        <v>1.1789138693136837E-2</v>
      </c>
      <c r="U75" s="668">
        <f>('8'!U64/'5'!U7)</f>
        <v>3.1507493861743133E-2</v>
      </c>
      <c r="V75" s="577">
        <f>('8'!V64/'5'!V7)</f>
        <v>7.424376763705531E-3</v>
      </c>
      <c r="W75" s="577">
        <f>('8'!W64/'5'!W7)</f>
        <v>0.79342170513923449</v>
      </c>
      <c r="X75" s="577">
        <f>('8'!X64/'5'!X7)</f>
        <v>7.2296529607900981E-3</v>
      </c>
    </row>
    <row r="76" spans="1:28" x14ac:dyDescent="0.2">
      <c r="A76" s="21" t="s">
        <v>1262</v>
      </c>
      <c r="B76" s="668">
        <f>'8'!B64/'5'!B45</f>
        <v>9.0693086596985342E-2</v>
      </c>
      <c r="C76" s="668">
        <f>'8'!D64/'5'!D45</f>
        <v>-0.11584944198883791</v>
      </c>
      <c r="D76" s="668">
        <f>'8'!E64/'5'!E45</f>
        <v>0.19480608628131468</v>
      </c>
      <c r="E76" s="668">
        <f>'8'!F64/'5'!F45</f>
        <v>-2.8303414744732785E-2</v>
      </c>
      <c r="F76" s="668">
        <f>'8'!G64/'5'!G45</f>
        <v>0.12193211322859941</v>
      </c>
      <c r="G76" s="668">
        <f>'8'!H64/'5'!H45</f>
        <v>6.4442267581006629E-2</v>
      </c>
      <c r="H76" s="668">
        <f>'8'!I64/'5'!I45</f>
        <v>2.7526475784458604E-2</v>
      </c>
      <c r="I76" s="668">
        <f>'8'!K64/'5'!K45</f>
        <v>2.6424520627799021E-2</v>
      </c>
      <c r="J76" s="668">
        <f>'8'!L64/'5'!L45</f>
        <v>5.7347345235556423E-2</v>
      </c>
      <c r="K76" s="668">
        <f>'8'!M64/'5'!M45</f>
        <v>-1.532921098233518E-2</v>
      </c>
      <c r="L76" s="668">
        <f>'8'!N64/'5'!N45</f>
        <v>1.9336462347915126E-2</v>
      </c>
      <c r="M76" s="668">
        <f>'8'!O64/'5'!O45</f>
        <v>-0.1255638019945981</v>
      </c>
      <c r="N76" s="668">
        <f>'8'!P64/'5'!P45</f>
        <v>1.1868302782058957E-3</v>
      </c>
      <c r="O76" s="668">
        <f>'8'!Q64/'5'!Q45</f>
        <v>0.11410099169131054</v>
      </c>
      <c r="P76" s="668">
        <f>'8'!R64/'5'!R45</f>
        <v>3.7485666776367069E-2</v>
      </c>
      <c r="Q76" s="668">
        <f>'8'!S64/'5'!S45</f>
        <v>0.29244320913776739</v>
      </c>
      <c r="R76" s="668">
        <f>'8'!T64/'5'!T45</f>
        <v>0.109045398413011</v>
      </c>
      <c r="S76" s="668">
        <f>'8'!C64/'5'!C45</f>
        <v>0.21974487217987507</v>
      </c>
      <c r="T76" s="668">
        <f>'8'!J64/'5'!J45</f>
        <v>1.5989205867103777E-2</v>
      </c>
      <c r="U76" s="668">
        <f>'8'!U64/'5'!U45</f>
        <v>9.4516308100029742E-2</v>
      </c>
      <c r="V76" s="577">
        <f>'8'!V64/'5'!V45</f>
        <v>2.5299857520689951E-2</v>
      </c>
      <c r="W76" s="577">
        <f>'8'!W64/'5'!W45</f>
        <v>1.6729586755597399</v>
      </c>
      <c r="X76" s="577">
        <f>'8'!X64/'5'!X45</f>
        <v>1.7274771834361668E-2</v>
      </c>
    </row>
    <row r="77" spans="1:28" ht="8.25" customHeight="1" x14ac:dyDescent="0.2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</row>
    <row r="78" spans="1:28" x14ac:dyDescent="0.2">
      <c r="A78" s="24" t="s">
        <v>421</v>
      </c>
      <c r="B78" s="21"/>
      <c r="C78" s="21"/>
    </row>
    <row r="79" spans="1:28" x14ac:dyDescent="0.2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</sheetData>
  <mergeCells count="8">
    <mergeCell ref="B59:U59"/>
    <mergeCell ref="V59:W59"/>
    <mergeCell ref="A1:L1"/>
    <mergeCell ref="A56:X56"/>
    <mergeCell ref="A2:L2"/>
    <mergeCell ref="A57:X57"/>
    <mergeCell ref="B4:L4"/>
    <mergeCell ref="A4:A5"/>
  </mergeCells>
  <pageMargins left="0.7" right="0.7" top="0.75" bottom="0.75" header="0.3" footer="0.3"/>
  <pageSetup orientation="portrait" r:id="rId1"/>
  <ignoredErrors>
    <ignoredError sqref="K7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showGridLines="0" topLeftCell="A13" zoomScaleNormal="100" workbookViewId="0">
      <selection activeCell="A30" sqref="A30"/>
    </sheetView>
  </sheetViews>
  <sheetFormatPr baseColWidth="10" defaultColWidth="13.7109375" defaultRowHeight="12.75" x14ac:dyDescent="0.2"/>
  <cols>
    <col min="1" max="1" width="46.7109375" customWidth="1"/>
    <col min="2" max="2" width="10.5703125" customWidth="1"/>
    <col min="3" max="3" width="8.5703125" customWidth="1"/>
    <col min="4" max="4" width="11.42578125" customWidth="1"/>
    <col min="5" max="5" width="10.28515625" customWidth="1"/>
    <col min="6" max="6" width="8.140625" customWidth="1"/>
    <col min="7" max="7" width="8.85546875" customWidth="1"/>
    <col min="8" max="8" width="9" customWidth="1"/>
    <col min="9" max="9" width="8.140625" customWidth="1"/>
    <col min="10" max="10" width="9.42578125" customWidth="1"/>
    <col min="11" max="11" width="11.140625" customWidth="1"/>
    <col min="12" max="12" width="8" customWidth="1"/>
  </cols>
  <sheetData>
    <row r="1" spans="1:24" ht="15.75" x14ac:dyDescent="0.25">
      <c r="A1" s="132"/>
      <c r="B1" s="21"/>
      <c r="C1" s="21"/>
      <c r="D1" s="21"/>
      <c r="E1" s="21"/>
      <c r="F1" s="21"/>
      <c r="G1" s="20"/>
      <c r="H1" s="20"/>
    </row>
    <row r="2" spans="1:24" ht="24" customHeight="1" x14ac:dyDescent="0.2">
      <c r="A2" s="1261" t="s">
        <v>1091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</row>
    <row r="3" spans="1:24" x14ac:dyDescent="0.2">
      <c r="A3" s="1222" t="s">
        <v>2007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</row>
    <row r="4" spans="1:24" ht="6" customHeight="1" x14ac:dyDescent="0.2">
      <c r="A4" s="130"/>
      <c r="B4" s="130"/>
      <c r="C4" s="130"/>
      <c r="D4" s="130"/>
      <c r="E4" s="130"/>
      <c r="F4" s="130"/>
      <c r="G4" s="23"/>
      <c r="H4" s="23"/>
    </row>
    <row r="5" spans="1:24" ht="26.25" customHeight="1" x14ac:dyDescent="0.25">
      <c r="A5" s="1269" t="s">
        <v>404</v>
      </c>
      <c r="B5" s="1262" t="s">
        <v>848</v>
      </c>
      <c r="C5" s="1263"/>
      <c r="D5" s="1263"/>
      <c r="E5" s="1263"/>
      <c r="F5" s="1263"/>
      <c r="G5" s="1238" t="s">
        <v>850</v>
      </c>
      <c r="H5" s="1238"/>
      <c r="I5" s="1238" t="s">
        <v>849</v>
      </c>
      <c r="J5" s="1238"/>
      <c r="K5" s="1238"/>
      <c r="L5" s="200" t="s">
        <v>976</v>
      </c>
    </row>
    <row r="6" spans="1:24" ht="15" x14ac:dyDescent="0.25">
      <c r="A6" s="1269"/>
      <c r="B6" s="200" t="s">
        <v>1546</v>
      </c>
      <c r="C6" s="200" t="s">
        <v>932</v>
      </c>
      <c r="D6" s="200" t="s">
        <v>1289</v>
      </c>
      <c r="E6" s="200" t="s">
        <v>165</v>
      </c>
      <c r="F6" s="200" t="s">
        <v>33</v>
      </c>
      <c r="G6" s="200" t="s">
        <v>2008</v>
      </c>
      <c r="H6" s="200" t="s">
        <v>38</v>
      </c>
      <c r="I6" s="200" t="s">
        <v>2012</v>
      </c>
      <c r="J6" s="200" t="s">
        <v>2009</v>
      </c>
      <c r="K6" s="200" t="s">
        <v>36</v>
      </c>
      <c r="L6" s="200" t="s">
        <v>101</v>
      </c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</row>
    <row r="7" spans="1:24" ht="12.75" customHeight="1" x14ac:dyDescent="0.25">
      <c r="A7" s="263" t="s">
        <v>408</v>
      </c>
      <c r="B7" s="133"/>
      <c r="C7" s="133"/>
      <c r="E7" s="133"/>
      <c r="F7" s="133"/>
      <c r="G7" s="133"/>
      <c r="H7" s="25"/>
      <c r="I7" s="25"/>
      <c r="J7" s="25"/>
      <c r="K7" s="131"/>
      <c r="L7" s="131"/>
      <c r="M7" s="131"/>
      <c r="N7" s="808"/>
      <c r="O7" s="808"/>
      <c r="P7" s="808"/>
      <c r="Q7" s="808"/>
      <c r="R7" s="808"/>
      <c r="S7" s="809"/>
      <c r="T7" s="809"/>
      <c r="U7" s="810"/>
      <c r="V7" s="810"/>
      <c r="W7" s="810"/>
      <c r="X7" s="810"/>
    </row>
    <row r="8" spans="1:24" ht="12.75" customHeight="1" x14ac:dyDescent="0.25">
      <c r="A8" s="21" t="s">
        <v>409</v>
      </c>
      <c r="B8" s="133">
        <f>('6'!B9/'6'!B28)</f>
        <v>2.6944750553734176</v>
      </c>
      <c r="C8" s="133">
        <f>('6'!C9/'6'!C28)</f>
        <v>0.84049843141375846</v>
      </c>
      <c r="D8" s="133">
        <f>('6'!D9/'6'!D28)</f>
        <v>1.8922416708448655</v>
      </c>
      <c r="E8" s="133">
        <f>('6'!E9/'6'!E28)</f>
        <v>1.5526962200141663</v>
      </c>
      <c r="F8" s="133">
        <f>('6'!F9/'6'!F28)</f>
        <v>9.5133645195761007E-2</v>
      </c>
      <c r="G8" s="133">
        <f>('6'!G9/'6'!G28)</f>
        <v>10.895504375297227</v>
      </c>
      <c r="H8" s="133">
        <f>('6'!H9/'6'!H28)</f>
        <v>3.7263982105617169E-2</v>
      </c>
      <c r="I8" s="133">
        <f>('6'!I9/'6'!I28)</f>
        <v>0.46133965566284491</v>
      </c>
      <c r="J8" s="133">
        <f>('6'!J9/'6'!J28)</f>
        <v>1.8635316227590231</v>
      </c>
      <c r="K8" s="133">
        <f>('6'!K9/'6'!K28)</f>
        <v>8.7184911492046595</v>
      </c>
      <c r="L8" s="133">
        <f>('6'!L9/'6'!L28)</f>
        <v>1.7198296235907182</v>
      </c>
      <c r="M8" s="133"/>
      <c r="N8" s="808"/>
      <c r="O8" s="808"/>
      <c r="P8" s="808"/>
      <c r="Q8" s="808"/>
      <c r="R8" s="808"/>
      <c r="S8" s="809"/>
      <c r="T8" s="809"/>
      <c r="U8" s="810"/>
      <c r="V8" s="810"/>
      <c r="W8" s="810"/>
      <c r="X8" s="810"/>
    </row>
    <row r="9" spans="1:24" ht="12.75" customHeight="1" x14ac:dyDescent="0.25">
      <c r="A9" s="21" t="s">
        <v>410</v>
      </c>
      <c r="B9" s="133">
        <f>('6'!B9-'6'!B14)/'6'!B28</f>
        <v>1.2407445267428006</v>
      </c>
      <c r="C9" s="133">
        <f>('6'!C9-'6'!C14)/'6'!C28</f>
        <v>0.84049843141375846</v>
      </c>
      <c r="D9" s="133">
        <f>('6'!D9-'6'!D14)/'6'!D28</f>
        <v>0.98129134883440039</v>
      </c>
      <c r="E9" s="133">
        <f>('6'!E9-'6'!E14)/'6'!E28</f>
        <v>0.97196696012899975</v>
      </c>
      <c r="F9" s="133">
        <f>('6'!F9-'6'!F14)/'6'!F28</f>
        <v>8.8599107331608501E-2</v>
      </c>
      <c r="G9" s="133">
        <f>('6'!G9-'6'!G14)/'6'!G28</f>
        <v>2.4100586246768998</v>
      </c>
      <c r="H9" s="133">
        <f>('6'!H9-'6'!H14)/'6'!H28</f>
        <v>3.7263982105617169E-2</v>
      </c>
      <c r="I9" s="133">
        <f>('6'!I9-'6'!I14)/'6'!I28</f>
        <v>0.46133965566284491</v>
      </c>
      <c r="J9" s="133">
        <f>('6'!J9-'6'!J14)/'6'!J28</f>
        <v>1.21236935438585</v>
      </c>
      <c r="K9" s="133">
        <f>('6'!K9-'6'!K14)/'6'!K28</f>
        <v>8.7184911492046595</v>
      </c>
      <c r="L9" s="133">
        <f>('6'!L9-'6'!L14)/'6'!L28</f>
        <v>1.3975829977157008</v>
      </c>
      <c r="M9" s="131"/>
      <c r="N9" s="808"/>
      <c r="O9" s="808"/>
      <c r="P9" s="808"/>
      <c r="Q9" s="808"/>
      <c r="R9" s="808"/>
      <c r="S9" s="809"/>
      <c r="T9" s="809"/>
      <c r="U9" s="810"/>
      <c r="V9" s="810"/>
      <c r="W9" s="810"/>
      <c r="X9" s="810"/>
    </row>
    <row r="10" spans="1:24" ht="12.75" customHeight="1" x14ac:dyDescent="0.25">
      <c r="A10" s="263" t="s">
        <v>411</v>
      </c>
      <c r="B10" s="133"/>
      <c r="C10" s="133"/>
      <c r="D10" s="133"/>
      <c r="E10" s="133"/>
      <c r="F10" s="133"/>
      <c r="G10" s="133"/>
      <c r="H10" s="25"/>
      <c r="I10" s="25"/>
      <c r="J10" s="25"/>
      <c r="K10" s="131"/>
      <c r="L10" s="131"/>
      <c r="M10" s="131"/>
      <c r="N10" s="808"/>
      <c r="O10" s="808"/>
      <c r="P10" s="808"/>
      <c r="Q10" s="808"/>
      <c r="R10" s="808"/>
      <c r="S10" s="809"/>
      <c r="T10" s="809"/>
      <c r="U10" s="810"/>
      <c r="V10" s="810"/>
      <c r="W10" s="810"/>
      <c r="X10" s="810"/>
    </row>
    <row r="11" spans="1:24" ht="12.75" customHeight="1" x14ac:dyDescent="0.25">
      <c r="A11" s="21" t="s">
        <v>412</v>
      </c>
      <c r="B11" s="133">
        <f>'6'!B21/'6'!B46</f>
        <v>0.28385490607517805</v>
      </c>
      <c r="C11" s="133">
        <f>'6'!C21/'6'!C46</f>
        <v>1.4454943111578118</v>
      </c>
      <c r="D11" s="133">
        <f>'6'!D21/'6'!D46</f>
        <v>0.37440856725142657</v>
      </c>
      <c r="E11" s="133">
        <f>'6'!E21/'6'!E46</f>
        <v>0.62571309429171806</v>
      </c>
      <c r="F11" s="133">
        <f>'6'!F21/'6'!F46</f>
        <v>1.3439353602681419</v>
      </c>
      <c r="G11" s="133">
        <f>'6'!G21/'6'!G46</f>
        <v>1.8498654317564596E-2</v>
      </c>
      <c r="H11" s="133">
        <f>'6'!H21/'6'!H46</f>
        <v>2.0092361246627743</v>
      </c>
      <c r="I11" s="133">
        <f>'6'!I21/'6'!I46</f>
        <v>2.0198286623665366E-3</v>
      </c>
      <c r="J11" s="133">
        <f>'6'!J21/'6'!J46</f>
        <v>1.2746273385460871</v>
      </c>
      <c r="K11" s="133">
        <f>'6'!K21/'6'!K46</f>
        <v>4.8020236444767149E-3</v>
      </c>
      <c r="L11" s="133">
        <f>'6'!L21/'6'!L46</f>
        <v>0.18012903177145506</v>
      </c>
      <c r="M11" s="131"/>
      <c r="N11" s="808"/>
      <c r="O11" s="808"/>
      <c r="P11" s="808"/>
      <c r="Q11" s="808"/>
      <c r="R11" s="808"/>
      <c r="S11" s="809"/>
      <c r="T11" s="809"/>
      <c r="U11" s="810"/>
      <c r="V11" s="810"/>
      <c r="W11" s="810"/>
      <c r="X11" s="810"/>
    </row>
    <row r="12" spans="1:24" ht="12.75" customHeight="1" x14ac:dyDescent="0.25">
      <c r="A12" s="263" t="s">
        <v>413</v>
      </c>
      <c r="B12" s="133"/>
      <c r="C12" s="133"/>
      <c r="D12" s="133"/>
      <c r="E12" s="133"/>
      <c r="F12" s="133"/>
      <c r="G12" s="133"/>
      <c r="H12" s="25"/>
      <c r="I12" s="25"/>
      <c r="J12" s="25"/>
      <c r="K12" s="131"/>
      <c r="L12" s="131"/>
      <c r="M12" s="131"/>
      <c r="N12" s="808"/>
      <c r="O12" s="808"/>
      <c r="P12" s="808"/>
      <c r="Q12" s="808"/>
      <c r="R12" s="808"/>
      <c r="S12" s="809"/>
      <c r="T12" s="809"/>
      <c r="U12" s="810"/>
      <c r="V12" s="810"/>
      <c r="W12" s="810"/>
      <c r="X12" s="810"/>
    </row>
    <row r="13" spans="1:24" ht="12.75" customHeight="1" x14ac:dyDescent="0.25">
      <c r="A13" s="21" t="s">
        <v>414</v>
      </c>
      <c r="B13" s="133">
        <f>'9'!B14/'6'!B46</f>
        <v>0.12829349371365165</v>
      </c>
      <c r="C13" s="133">
        <f>'9'!C14/'6'!C46</f>
        <v>3.1957197003418834E-2</v>
      </c>
      <c r="D13" s="133">
        <f>'9'!D14/'6'!D46</f>
        <v>0.10473531833934201</v>
      </c>
      <c r="E13" s="133">
        <f>'9'!E14/'6'!E46</f>
        <v>0.13158519838847224</v>
      </c>
      <c r="F13" s="133">
        <f>'9'!F14/'6'!F46</f>
        <v>-9.9065210650898766E-2</v>
      </c>
      <c r="G13" s="133">
        <f>'9'!K14/'6'!G46</f>
        <v>4.3369607673828092E-3</v>
      </c>
      <c r="H13" s="133">
        <f>'9'!L14/'6'!H46</f>
        <v>-5.0595485026309589E-2</v>
      </c>
      <c r="I13" s="133">
        <f>'9'!G14/'6'!I46</f>
        <v>-1.1581115082005293E-2</v>
      </c>
      <c r="J13" s="133">
        <f>'9'!H14/'6'!J46</f>
        <v>5.4545063282273647E-2</v>
      </c>
      <c r="K13" s="133">
        <f>'9'!I14/'6'!K46</f>
        <v>-3.3609265490153598E-2</v>
      </c>
      <c r="L13" s="133">
        <f>'9'!J14/'6'!L46</f>
        <v>0.11349794633941994</v>
      </c>
      <c r="M13" s="131"/>
      <c r="N13" s="808"/>
      <c r="O13" s="808"/>
      <c r="P13" s="808"/>
      <c r="Q13" s="808"/>
      <c r="R13" s="808"/>
      <c r="S13" s="809"/>
      <c r="T13" s="809"/>
      <c r="U13" s="810"/>
      <c r="V13" s="810"/>
      <c r="W13" s="810"/>
      <c r="X13" s="810"/>
    </row>
    <row r="14" spans="1:24" ht="12.75" customHeight="1" x14ac:dyDescent="0.25">
      <c r="A14" s="263" t="s">
        <v>415</v>
      </c>
      <c r="B14" s="133"/>
      <c r="C14" s="133"/>
      <c r="D14" s="133"/>
      <c r="E14" s="133"/>
      <c r="F14" s="133"/>
      <c r="G14" s="133"/>
      <c r="H14" s="25"/>
      <c r="I14" s="25"/>
      <c r="J14" s="25"/>
      <c r="K14" s="131"/>
      <c r="L14" s="131"/>
      <c r="M14" s="131"/>
      <c r="N14" s="808"/>
      <c r="O14" s="808"/>
      <c r="P14" s="808"/>
      <c r="Q14" s="808"/>
      <c r="R14" s="808"/>
      <c r="S14" s="809"/>
      <c r="T14" s="809"/>
      <c r="U14" s="810"/>
      <c r="V14" s="810"/>
      <c r="W14" s="810"/>
      <c r="X14" s="810"/>
    </row>
    <row r="15" spans="1:24" ht="12.75" customHeight="1" x14ac:dyDescent="0.25">
      <c r="A15" s="21" t="s">
        <v>416</v>
      </c>
      <c r="B15" s="133">
        <f>'6'!B27/'6'!B8</f>
        <v>0.51857295760970745</v>
      </c>
      <c r="C15" s="133">
        <f>'6'!C27/'6'!C8</f>
        <v>0.63467337467235319</v>
      </c>
      <c r="D15" s="133">
        <f>'6'!D27/'6'!D8</f>
        <v>0.48455840963211272</v>
      </c>
      <c r="E15" s="133">
        <f>'6'!E27/'6'!E8</f>
        <v>0.62695104144332603</v>
      </c>
      <c r="F15" s="133">
        <f>'6'!F27/'6'!F8</f>
        <v>0.27868126094714601</v>
      </c>
      <c r="G15" s="133">
        <f>'6'!G27/'6'!G8</f>
        <v>0.40097768554466234</v>
      </c>
      <c r="H15" s="133">
        <f>'6'!H27/'6'!H8</f>
        <v>0.51299185307923112</v>
      </c>
      <c r="I15" s="133">
        <f>'6'!I27/'6'!I8</f>
        <v>0.30040757088736603</v>
      </c>
      <c r="J15" s="133">
        <f>'6'!J27/'6'!J8</f>
        <v>0.35219235679697092</v>
      </c>
      <c r="K15" s="133">
        <f>'6'!K27/'6'!K8</f>
        <v>0.1039561168243447</v>
      </c>
      <c r="L15" s="133">
        <f>'6'!L27/'6'!L8</f>
        <v>0.48437380443889694</v>
      </c>
      <c r="M15" s="131"/>
      <c r="N15" s="808"/>
      <c r="O15" s="808"/>
      <c r="P15" s="808"/>
      <c r="Q15" s="808"/>
      <c r="R15" s="808"/>
      <c r="S15" s="809"/>
      <c r="T15" s="809"/>
      <c r="U15" s="810"/>
      <c r="V15" s="810"/>
      <c r="W15" s="810"/>
      <c r="X15" s="810"/>
    </row>
    <row r="16" spans="1:24" ht="12.75" customHeight="1" x14ac:dyDescent="0.25">
      <c r="A16" s="21" t="s">
        <v>417</v>
      </c>
      <c r="B16" s="133">
        <f>'6'!B27/'6'!B46</f>
        <v>1.0771579324563596</v>
      </c>
      <c r="C16" s="133">
        <f>'6'!C27/'6'!C46</f>
        <v>1.7372765374085188</v>
      </c>
      <c r="D16" s="133">
        <f>'6'!D27/'6'!D46</f>
        <v>0.94008403413133146</v>
      </c>
      <c r="E16" s="133">
        <f>'6'!E27/'6'!E46</f>
        <v>1.6806133003801937</v>
      </c>
      <c r="F16" s="133">
        <f>'6'!F27/'6'!F46</f>
        <v>0.38634967575232487</v>
      </c>
      <c r="G16" s="133">
        <f>'6'!G27/'6'!G46</f>
        <v>0.66938689238856175</v>
      </c>
      <c r="H16" s="133">
        <f>'6'!H27/'6'!H46</f>
        <v>1.0533537402253963</v>
      </c>
      <c r="I16" s="133">
        <f>'6'!I27/'6'!I46</f>
        <v>0.42940369047218568</v>
      </c>
      <c r="J16" s="133">
        <f>'6'!J27/'6'!J46</f>
        <v>0.54366810964993584</v>
      </c>
      <c r="K16" s="133">
        <f>'6'!K27/'6'!K46</f>
        <v>0.1160167696875687</v>
      </c>
      <c r="L16" s="133">
        <f>'6'!L27/'6'!L46</f>
        <v>0.93938944260153923</v>
      </c>
      <c r="M16" s="131"/>
      <c r="N16" s="808"/>
      <c r="O16" s="808"/>
      <c r="P16" s="808"/>
      <c r="Q16" s="808"/>
      <c r="R16" s="808"/>
      <c r="S16" s="809"/>
      <c r="T16" s="809"/>
      <c r="U16" s="810"/>
      <c r="V16" s="810"/>
      <c r="W16" s="810"/>
      <c r="X16" s="810"/>
    </row>
    <row r="17" spans="1:24" ht="12.75" customHeight="1" x14ac:dyDescent="0.25">
      <c r="A17" s="263" t="s">
        <v>418</v>
      </c>
      <c r="B17" s="133"/>
      <c r="C17" s="133"/>
      <c r="D17" s="133"/>
      <c r="E17" s="133"/>
      <c r="F17" s="133"/>
      <c r="G17" s="133"/>
      <c r="H17" s="25"/>
      <c r="I17" s="25"/>
      <c r="J17" s="25"/>
      <c r="K17" s="131"/>
      <c r="L17" s="131"/>
      <c r="M17" s="131"/>
      <c r="N17" s="808"/>
      <c r="O17" s="808"/>
      <c r="P17" s="808"/>
      <c r="Q17" s="808"/>
      <c r="R17" s="808"/>
      <c r="S17" s="809"/>
      <c r="T17" s="809"/>
      <c r="U17" s="810"/>
      <c r="V17" s="810"/>
      <c r="W17" s="810"/>
      <c r="X17" s="810"/>
    </row>
    <row r="18" spans="1:24" ht="12.75" customHeight="1" x14ac:dyDescent="0.25">
      <c r="A18" s="21" t="s">
        <v>1260</v>
      </c>
      <c r="B18" s="133">
        <f>('9'!B29/'9'!B14)</f>
        <v>0.98569943151418982</v>
      </c>
      <c r="C18" s="133">
        <f>('9'!C29/'9'!C14)</f>
        <v>1.173216080305592</v>
      </c>
      <c r="D18" s="133">
        <f>('9'!D29/'9'!D14)</f>
        <v>1.5881363946773814</v>
      </c>
      <c r="E18" s="133">
        <f>('9'!E29/'9'!E14)</f>
        <v>0.76977261192251289</v>
      </c>
      <c r="F18" s="133">
        <f>('9'!F29/'9'!F14)</f>
        <v>0.92105293720740267</v>
      </c>
      <c r="G18" s="133">
        <f>('9'!K29/'9'!K14)</f>
        <v>6.1157357247892392</v>
      </c>
      <c r="H18" s="133">
        <f>('9'!L29/'9'!L14)</f>
        <v>0.45902202854131052</v>
      </c>
      <c r="I18" s="133">
        <f>('9'!G29/'9'!G14)</f>
        <v>-6.8765450290123509</v>
      </c>
      <c r="J18" s="133">
        <f>('9'!H29/'9'!H14)</f>
        <v>1.7631198376087021</v>
      </c>
      <c r="K18" s="133">
        <f>('9'!I29/'9'!I14)</f>
        <v>-0.37655881991135232</v>
      </c>
      <c r="L18" s="133">
        <f>('9'!J29/'9'!J14)</f>
        <v>0.48228169886616823</v>
      </c>
      <c r="M18" s="131"/>
      <c r="N18" s="808"/>
      <c r="O18" s="808"/>
      <c r="P18" s="808"/>
      <c r="Q18" s="808"/>
      <c r="R18" s="808"/>
      <c r="S18" s="809"/>
      <c r="T18" s="809"/>
      <c r="U18" s="810"/>
      <c r="V18" s="810"/>
      <c r="W18" s="810"/>
      <c r="X18" s="810"/>
    </row>
    <row r="19" spans="1:24" ht="12.75" customHeight="1" x14ac:dyDescent="0.25">
      <c r="A19" s="263" t="s">
        <v>419</v>
      </c>
      <c r="B19" s="133"/>
      <c r="C19" s="133"/>
      <c r="D19" s="133"/>
      <c r="E19" s="133"/>
      <c r="F19" s="133"/>
      <c r="G19" s="133"/>
      <c r="H19" s="25"/>
      <c r="I19" s="25"/>
      <c r="J19" s="25"/>
      <c r="K19" s="131"/>
      <c r="L19" s="131"/>
      <c r="M19" s="131"/>
      <c r="N19" s="808"/>
      <c r="O19" s="808"/>
      <c r="P19" s="808"/>
      <c r="Q19" s="808"/>
      <c r="R19" s="808"/>
      <c r="S19" s="809"/>
      <c r="T19" s="809"/>
      <c r="U19" s="810"/>
      <c r="V19" s="810"/>
      <c r="W19" s="810"/>
      <c r="X19" s="810"/>
    </row>
    <row r="20" spans="1:24" ht="12.75" customHeight="1" x14ac:dyDescent="0.25">
      <c r="A20" s="21" t="s">
        <v>420</v>
      </c>
      <c r="B20" s="133">
        <f>('9'!B8/'6'!B8)</f>
        <v>0.51522992470004214</v>
      </c>
      <c r="C20" s="133">
        <f>('9'!C8/'6'!C8)</f>
        <v>6.945017510181907E-2</v>
      </c>
      <c r="D20" s="133">
        <f>('9'!D8/'6'!D8)</f>
        <v>0.67208429473461395</v>
      </c>
      <c r="E20" s="133">
        <f>('9'!E8/'6'!E8)</f>
        <v>0.55828027865988161</v>
      </c>
      <c r="F20" s="133">
        <f>('9'!F8/'6'!F8)</f>
        <v>0.22476646155445837</v>
      </c>
      <c r="G20" s="133">
        <f>('9'!K8/'6'!G8)</f>
        <v>2.3429382575896992E-2</v>
      </c>
      <c r="H20" s="133">
        <f>('9'!L8/'6'!H8)</f>
        <v>1.3389507903692527E-2</v>
      </c>
      <c r="I20" s="133">
        <f>('9'!G8/'6'!I8)</f>
        <v>2.3699803287219417E-2</v>
      </c>
      <c r="J20" s="133">
        <f>('9'!H8/'6'!J8)</f>
        <v>0.34103146998257122</v>
      </c>
      <c r="K20" s="133">
        <f>('9'!I8/'6'!K8)</f>
        <v>0</v>
      </c>
      <c r="L20" s="133">
        <f>('9'!J8/'6'!L8)</f>
        <v>1.2476483354810206</v>
      </c>
      <c r="M20" s="131"/>
      <c r="N20" s="808"/>
      <c r="O20" s="808"/>
      <c r="P20" s="808"/>
      <c r="Q20" s="808"/>
      <c r="R20" s="808"/>
      <c r="S20" s="809"/>
      <c r="T20" s="809"/>
      <c r="U20" s="810"/>
      <c r="V20" s="810"/>
      <c r="W20" s="810"/>
      <c r="X20" s="810"/>
    </row>
    <row r="21" spans="1:24" ht="12.75" customHeight="1" x14ac:dyDescent="0.25">
      <c r="A21" s="21" t="s">
        <v>1261</v>
      </c>
      <c r="B21" s="133">
        <f>('9'!B29/'6'!B8)</f>
        <v>6.0880697536065939E-2</v>
      </c>
      <c r="C21" s="133">
        <f>('9'!C29/'6'!C8)</f>
        <v>1.3697080617729757E-2</v>
      </c>
      <c r="D21" s="133">
        <f>('9'!D29/'6'!D8)</f>
        <v>8.5735446473743163E-2</v>
      </c>
      <c r="E21" s="133">
        <f>('9'!E29/'6'!E8)</f>
        <v>3.7786383377069035E-2</v>
      </c>
      <c r="F21" s="133">
        <f>('9'!F29/'6'!F8)</f>
        <v>-6.5816225762497613E-2</v>
      </c>
      <c r="G21" s="133">
        <f>('9'!K29/'6'!G8)</f>
        <v>1.5888291697404088E-2</v>
      </c>
      <c r="H21" s="133">
        <f>('9'!L29/'6'!H8)</f>
        <v>-1.1310492545360831E-2</v>
      </c>
      <c r="I21" s="133">
        <f>('9'!G29/'6'!I8)</f>
        <v>5.5714183388792034E-2</v>
      </c>
      <c r="J21" s="133">
        <f>('9'!H29/'6'!J8)</f>
        <v>6.2299326205817289E-2</v>
      </c>
      <c r="K21" s="133">
        <f>('9'!I29/'6'!K8)</f>
        <v>1.1340210734111652E-2</v>
      </c>
      <c r="L21" s="133">
        <f>('9'!J29/'6'!L8)</f>
        <v>2.8224337606463368E-2</v>
      </c>
      <c r="M21" s="131"/>
      <c r="N21" s="808"/>
      <c r="O21" s="808"/>
      <c r="P21" s="808"/>
      <c r="Q21" s="808"/>
      <c r="R21" s="808"/>
      <c r="S21" s="809"/>
      <c r="T21" s="809"/>
      <c r="U21" s="810"/>
      <c r="V21" s="810"/>
      <c r="W21" s="810"/>
      <c r="X21" s="810"/>
    </row>
    <row r="22" spans="1:24" ht="12.75" customHeight="1" x14ac:dyDescent="0.25">
      <c r="A22" s="21" t="s">
        <v>1262</v>
      </c>
      <c r="B22" s="133">
        <f>'9'!B29/'6'!B46</f>
        <v>0.12645882382051571</v>
      </c>
      <c r="C22" s="133">
        <f>'9'!C29/'6'!C46</f>
        <v>3.7492697405904656E-2</v>
      </c>
      <c r="D22" s="133">
        <f>'9'!D29/'6'!D46</f>
        <v>0.16633397086283047</v>
      </c>
      <c r="E22" s="133">
        <f>'9'!E29/'6'!E46</f>
        <v>0.10129068185383631</v>
      </c>
      <c r="F22" s="133">
        <f>'9'!F29/'6'!F46</f>
        <v>-9.1244303245080371E-2</v>
      </c>
      <c r="G22" s="133">
        <f>'9'!K29/'6'!G46</f>
        <v>2.6523705902092402E-2</v>
      </c>
      <c r="H22" s="133">
        <f>'9'!L29/'6'!H46</f>
        <v>-2.3224442171808128E-2</v>
      </c>
      <c r="I22" s="133">
        <f>'9'!G29/'6'!I46</f>
        <v>7.9638059347583473E-2</v>
      </c>
      <c r="J22" s="133">
        <f>'9'!H29/'6'!J46</f>
        <v>9.6169483116598689E-2</v>
      </c>
      <c r="K22" s="133">
        <f>'9'!I29/'6'!K46</f>
        <v>1.2655865351059578E-2</v>
      </c>
      <c r="L22" s="133">
        <f>'9'!J29/'6'!L46</f>
        <v>5.4737982378396652E-2</v>
      </c>
      <c r="M22" s="131"/>
      <c r="N22" s="808"/>
      <c r="O22" s="808"/>
      <c r="P22" s="808"/>
      <c r="Q22" s="808"/>
      <c r="R22" s="808"/>
      <c r="S22" s="809"/>
      <c r="T22" s="809"/>
      <c r="U22" s="810"/>
      <c r="V22" s="810"/>
      <c r="W22" s="810"/>
      <c r="X22" s="810"/>
    </row>
    <row r="23" spans="1:24" ht="6" customHeight="1" x14ac:dyDescent="0.2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</row>
    <row r="24" spans="1:24" x14ac:dyDescent="0.2">
      <c r="A24" s="24" t="s">
        <v>1136</v>
      </c>
      <c r="B24" s="21"/>
      <c r="C24" s="21"/>
      <c r="D24" s="21"/>
      <c r="E24" s="21"/>
      <c r="F24" s="21"/>
      <c r="G24" s="20"/>
      <c r="H24" s="26"/>
    </row>
    <row r="25" spans="1:24" x14ac:dyDescent="0.2">
      <c r="A25" s="24"/>
      <c r="B25" s="21"/>
      <c r="C25" s="21"/>
      <c r="D25" s="21"/>
      <c r="E25" s="21"/>
      <c r="F25" s="21"/>
      <c r="G25" s="20"/>
      <c r="H25" s="26"/>
    </row>
    <row r="28" spans="1:24" ht="21.75" customHeight="1" x14ac:dyDescent="0.2">
      <c r="A28" s="1266" t="s">
        <v>1092</v>
      </c>
      <c r="B28" s="1266"/>
      <c r="C28" s="1266"/>
      <c r="D28" s="1266"/>
      <c r="E28" s="1266"/>
      <c r="F28" s="1266"/>
      <c r="G28" s="1266"/>
      <c r="H28" s="1266"/>
      <c r="I28" s="1266"/>
      <c r="J28" s="1266"/>
      <c r="K28" s="1266"/>
      <c r="L28" s="1242"/>
    </row>
    <row r="29" spans="1:24" x14ac:dyDescent="0.2">
      <c r="A29" s="1266" t="s">
        <v>2013</v>
      </c>
      <c r="B29" s="1266"/>
      <c r="C29" s="1266"/>
      <c r="D29" s="1266"/>
      <c r="E29" s="1266"/>
      <c r="F29" s="1266"/>
      <c r="G29" s="1266"/>
      <c r="H29" s="1266"/>
      <c r="I29" s="1266"/>
      <c r="J29" s="1266"/>
      <c r="K29" s="1266"/>
      <c r="L29" s="1242"/>
    </row>
    <row r="30" spans="1:24" ht="4.5" customHeight="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23"/>
    </row>
    <row r="31" spans="1:24" ht="28.5" customHeight="1" x14ac:dyDescent="0.25">
      <c r="A31" s="1267" t="s">
        <v>404</v>
      </c>
      <c r="B31" s="1268" t="s">
        <v>846</v>
      </c>
      <c r="C31" s="1268"/>
      <c r="D31" s="1268"/>
      <c r="E31" s="517" t="s">
        <v>847</v>
      </c>
      <c r="F31" s="1268" t="s">
        <v>845</v>
      </c>
      <c r="G31" s="1268"/>
      <c r="H31" s="1268"/>
      <c r="I31" s="1268"/>
      <c r="J31" s="1268"/>
      <c r="K31" s="1268"/>
      <c r="L31" s="1268"/>
    </row>
    <row r="32" spans="1:24" ht="15" x14ac:dyDescent="0.25">
      <c r="A32" s="1267"/>
      <c r="B32" s="200" t="s">
        <v>45</v>
      </c>
      <c r="C32" s="200" t="s">
        <v>878</v>
      </c>
      <c r="D32" s="200" t="s">
        <v>46</v>
      </c>
      <c r="E32" s="517" t="s">
        <v>92</v>
      </c>
      <c r="F32" s="200" t="s">
        <v>43</v>
      </c>
      <c r="G32" s="200" t="s">
        <v>39</v>
      </c>
      <c r="H32" s="200" t="s">
        <v>44</v>
      </c>
      <c r="I32" s="200" t="s">
        <v>34</v>
      </c>
      <c r="J32" s="200" t="s">
        <v>163</v>
      </c>
      <c r="K32" s="200" t="s">
        <v>422</v>
      </c>
      <c r="L32" s="200" t="s">
        <v>47</v>
      </c>
    </row>
    <row r="33" spans="1:28" ht="12.75" customHeight="1" x14ac:dyDescent="0.2">
      <c r="A33" s="263" t="s">
        <v>408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12.75" customHeight="1" x14ac:dyDescent="0.2">
      <c r="A34" s="21" t="s">
        <v>409</v>
      </c>
      <c r="B34" s="133">
        <f>('7'!B9/'7'!B28)</f>
        <v>4.6202895802312458</v>
      </c>
      <c r="C34" s="133">
        <f>('7'!C9/'7'!C28)</f>
        <v>3.434147599498762</v>
      </c>
      <c r="D34" s="133">
        <f>('7'!D9/'7'!D28)</f>
        <v>4.1840390669764451</v>
      </c>
      <c r="E34" s="133">
        <f>('7'!E9/'7'!E28)</f>
        <v>0.76839051955604887</v>
      </c>
      <c r="F34" s="133">
        <f>('7'!F9/'7'!F28)</f>
        <v>1.4084951889027528</v>
      </c>
      <c r="G34" s="133">
        <f>('7'!G9/'7'!G28)</f>
        <v>2.0296683257291206</v>
      </c>
      <c r="H34" s="133">
        <f>('7'!H9/'7'!H28)</f>
        <v>2.2752998835281342</v>
      </c>
      <c r="I34" s="133">
        <f>('7'!I9/'7'!I28)</f>
        <v>0.65401534494983404</v>
      </c>
      <c r="J34" s="133">
        <f>('7'!J9/'7'!J28)</f>
        <v>0.88393098927713076</v>
      </c>
      <c r="K34" s="133">
        <f>('7'!K9/'7'!K28)</f>
        <v>2.7010370687167882</v>
      </c>
      <c r="L34" s="133">
        <f>('7'!L9/'7'!L28)</f>
        <v>5.9447621383986169</v>
      </c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12.75" customHeight="1" x14ac:dyDescent="0.2">
      <c r="A35" s="21" t="s">
        <v>410</v>
      </c>
      <c r="B35" s="133">
        <f>('7'!B9-'7'!B14)/'7'!B28</f>
        <v>3.9011719074214253</v>
      </c>
      <c r="C35" s="133">
        <f>('7'!C9-'7'!C14)/'7'!C28</f>
        <v>2.0628263596975263</v>
      </c>
      <c r="D35" s="133">
        <f>('7'!D9-'7'!D14)/'7'!D28</f>
        <v>4.1586575391477982</v>
      </c>
      <c r="E35" s="133">
        <f>('7'!E9-'7'!E14)/'7'!E28</f>
        <v>0.64811932422376861</v>
      </c>
      <c r="F35" s="133">
        <f>('7'!F9-'7'!F14)/'7'!F28</f>
        <v>1.1605677160107324</v>
      </c>
      <c r="G35" s="133">
        <f>('7'!G9-'7'!G14)/'7'!G28</f>
        <v>1.9689068524516202</v>
      </c>
      <c r="H35" s="133">
        <f>('7'!H9-'7'!H14)/'7'!H28</f>
        <v>1.5401025728189566</v>
      </c>
      <c r="I35" s="133">
        <f>('7'!I9-'7'!I14)/'7'!I28</f>
        <v>0.64989463600591202</v>
      </c>
      <c r="J35" s="133">
        <f>('7'!J9-'7'!J14)/'7'!J28</f>
        <v>0.8646745118322392</v>
      </c>
      <c r="K35" s="133">
        <f>('7'!K9-'7'!K14)/'7'!K28</f>
        <v>2.7010370687167882</v>
      </c>
      <c r="L35" s="133">
        <f>('7'!L9-'7'!L14)/'7'!L28</f>
        <v>5.9447621383986169</v>
      </c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1:28" ht="12.75" customHeight="1" x14ac:dyDescent="0.2">
      <c r="A36" s="263" t="s">
        <v>411</v>
      </c>
      <c r="B36" s="133"/>
      <c r="C36" s="133"/>
      <c r="D36" s="133"/>
      <c r="E36" s="518"/>
      <c r="F36" s="133"/>
      <c r="G36" s="133"/>
      <c r="H36" s="133"/>
      <c r="I36" s="133"/>
      <c r="J36" s="133"/>
      <c r="K36" s="133"/>
      <c r="L36" s="133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28" ht="12.75" customHeight="1" x14ac:dyDescent="0.2">
      <c r="A37" s="21" t="s">
        <v>412</v>
      </c>
      <c r="B37" s="133">
        <f>('7'!B21/'7'!B46)</f>
        <v>0.59980675301702235</v>
      </c>
      <c r="C37" s="133">
        <f>('7'!C21/'7'!C46)</f>
        <v>0.41587606916270259</v>
      </c>
      <c r="D37" s="133">
        <f>('7'!D21/'7'!D46)</f>
        <v>0.74182396528630346</v>
      </c>
      <c r="E37" s="133">
        <f>('7'!E21/'7'!E46)</f>
        <v>1.3156718249535106</v>
      </c>
      <c r="F37" s="133">
        <f>('7'!F21/'7'!F46)</f>
        <v>0.76455275174247117</v>
      </c>
      <c r="G37" s="133">
        <f>('7'!G21/'7'!G46)</f>
        <v>0.93909128645233297</v>
      </c>
      <c r="H37" s="133">
        <f>('7'!H21/'7'!H46)</f>
        <v>0.5109861621717402</v>
      </c>
      <c r="I37" s="133">
        <f>('7'!I21/'7'!I46)</f>
        <v>1.0936271480302731</v>
      </c>
      <c r="J37" s="133">
        <f>('7'!J21/'7'!J46)</f>
        <v>1.6620017168028214</v>
      </c>
      <c r="K37" s="133">
        <f>('7'!K21/'7'!K46)</f>
        <v>1.4684261731943877</v>
      </c>
      <c r="L37" s="133">
        <f>('7'!L21/'7'!L46)</f>
        <v>0.79472109537815838</v>
      </c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ht="12.75" customHeight="1" x14ac:dyDescent="0.2">
      <c r="A38" s="263" t="s">
        <v>413</v>
      </c>
      <c r="B38" s="133"/>
      <c r="C38" s="133"/>
      <c r="D38" s="133"/>
      <c r="E38" s="518"/>
      <c r="F38" s="133"/>
      <c r="G38" s="133"/>
      <c r="H38" s="133"/>
      <c r="I38" s="133"/>
      <c r="J38" s="133"/>
      <c r="K38" s="133"/>
      <c r="L38" s="133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12.75" customHeight="1" x14ac:dyDescent="0.2">
      <c r="A39" s="21" t="s">
        <v>414</v>
      </c>
      <c r="B39" s="133">
        <f>'9'!B51/'7'!B46</f>
        <v>-2.9124291608816737E-2</v>
      </c>
      <c r="C39" s="133">
        <f>'9'!C51/'7'!C46</f>
        <v>-3.7679947572256213E-2</v>
      </c>
      <c r="D39" s="133">
        <f>'9'!D51/'7'!D46</f>
        <v>1.1567722233783342E-2</v>
      </c>
      <c r="E39" s="133">
        <f>'9'!E51/'7'!E46</f>
        <v>1.7094668309035398E-2</v>
      </c>
      <c r="F39" s="133">
        <f>'9'!F51/'7'!F46</f>
        <v>2.1399643199516375E-2</v>
      </c>
      <c r="G39" s="133">
        <f>'9'!G51/'7'!G46</f>
        <v>0.13298379041763286</v>
      </c>
      <c r="H39" s="133">
        <f>'9'!H51/'7'!H46</f>
        <v>1.6763057737651803E-3</v>
      </c>
      <c r="I39" s="133">
        <f>'9'!I51/'7'!I46</f>
        <v>2.4509649702904861E-2</v>
      </c>
      <c r="J39" s="133">
        <f>'9'!J51/'7'!J46</f>
        <v>0.24524337527211568</v>
      </c>
      <c r="K39" s="133">
        <f>'9'!K51/'7'!K46</f>
        <v>9.9124563016917411E-2</v>
      </c>
      <c r="L39" s="133">
        <f>'9'!L51/'7'!L46</f>
        <v>2.6933171825662478E-2</v>
      </c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12.75" customHeight="1" x14ac:dyDescent="0.2">
      <c r="A40" s="263" t="s">
        <v>415</v>
      </c>
      <c r="B40" s="133"/>
      <c r="C40" s="133"/>
      <c r="D40" s="133"/>
      <c r="E40" s="518"/>
      <c r="F40" s="133"/>
      <c r="G40" s="133"/>
      <c r="H40" s="133"/>
      <c r="I40" s="133"/>
      <c r="J40" s="133"/>
      <c r="K40" s="133"/>
      <c r="L40" s="133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28" ht="12.75" customHeight="1" x14ac:dyDescent="0.2">
      <c r="A41" s="21" t="s">
        <v>416</v>
      </c>
      <c r="B41" s="133">
        <f>'7'!B27/'7'!B8</f>
        <v>0.12404776780157856</v>
      </c>
      <c r="C41" s="133">
        <f>'7'!C27/'7'!C8</f>
        <v>0.35524389875242462</v>
      </c>
      <c r="D41" s="133">
        <f>'7'!D27/'7'!D8</f>
        <v>0.10909270195895496</v>
      </c>
      <c r="E41" s="133">
        <f>'7'!E27/'7'!E8</f>
        <v>0.30159947175823243</v>
      </c>
      <c r="F41" s="133">
        <f>'7'!F27/'7'!F8</f>
        <v>0.38131698539157988</v>
      </c>
      <c r="G41" s="133">
        <f>'7'!G27/'7'!G8</f>
        <v>0.332634960848609</v>
      </c>
      <c r="H41" s="133">
        <f>'7'!H27/'7'!H8</f>
        <v>0.14326889815605001</v>
      </c>
      <c r="I41" s="133">
        <f>'7'!I27/'7'!I8</f>
        <v>0.32439391949942475</v>
      </c>
      <c r="J41" s="133">
        <f>'7'!J27/'7'!J8</f>
        <v>0.66907789948346585</v>
      </c>
      <c r="K41" s="133">
        <f>'7'!K27/'7'!K8</f>
        <v>0.42389404192110786</v>
      </c>
      <c r="L41" s="133">
        <f>'7'!L27/'7'!L8</f>
        <v>0.1956335682143559</v>
      </c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1:28" ht="12.75" customHeight="1" x14ac:dyDescent="0.2">
      <c r="A42" s="21" t="s">
        <v>417</v>
      </c>
      <c r="B42" s="133">
        <f>'7'!B27/'7'!B46</f>
        <v>0.14161476304506884</v>
      </c>
      <c r="C42" s="133">
        <f>'7'!C27/'7'!C46</f>
        <v>0.55097407851595814</v>
      </c>
      <c r="D42" s="133">
        <f>'7'!D27/'7'!D46</f>
        <v>0.1224512384159737</v>
      </c>
      <c r="E42" s="133">
        <f>'7'!E27/'7'!E46</f>
        <v>0.43184313236061406</v>
      </c>
      <c r="F42" s="133">
        <f>'7'!F27/'7'!F46</f>
        <v>0.61633659949905828</v>
      </c>
      <c r="G42" s="133">
        <f>'7'!G27/'7'!G46</f>
        <v>0.49843030625575085</v>
      </c>
      <c r="H42" s="133">
        <f>'7'!H27/'7'!H46</f>
        <v>0.16722738073555526</v>
      </c>
      <c r="I42" s="133">
        <f>'7'!I27/'7'!I46</f>
        <v>0.48015245697473941</v>
      </c>
      <c r="J42" s="133">
        <f>'7'!J27/'7'!J46</f>
        <v>2.021859218345063</v>
      </c>
      <c r="K42" s="133">
        <f>'7'!K27/'7'!K46</f>
        <v>0.73579180353323081</v>
      </c>
      <c r="L42" s="133">
        <f>'7'!L27/'7'!L46</f>
        <v>0.24321448594027151</v>
      </c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ht="12.75" customHeight="1" x14ac:dyDescent="0.2">
      <c r="A43" s="263" t="s">
        <v>418</v>
      </c>
      <c r="B43" s="133"/>
      <c r="C43" s="133"/>
      <c r="D43" s="133"/>
      <c r="E43" s="518"/>
      <c r="F43" s="133"/>
      <c r="G43" s="133"/>
      <c r="H43" s="133"/>
      <c r="I43" s="133"/>
      <c r="J43" s="133"/>
      <c r="K43" s="133"/>
      <c r="L43" s="133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ht="12.75" customHeight="1" x14ac:dyDescent="0.2">
      <c r="A44" s="21" t="s">
        <v>1260</v>
      </c>
      <c r="B44" s="133">
        <f>'9'!B66/'9'!B51</f>
        <v>0.66681732657135706</v>
      </c>
      <c r="C44" s="133">
        <f>'9'!C66/'9'!C51</f>
        <v>0.51966188504520072</v>
      </c>
      <c r="D44" s="133">
        <f>'9'!D66/'9'!D51</f>
        <v>-1.9346498277915041</v>
      </c>
      <c r="E44" s="133">
        <f>'9'!E66/'9'!E51</f>
        <v>0.8241943164621458</v>
      </c>
      <c r="F44" s="133">
        <f>'9'!F66/'9'!F51</f>
        <v>1.9647660887410454</v>
      </c>
      <c r="G44" s="133">
        <f>'9'!G66/'9'!G51</f>
        <v>1.0697044407867429</v>
      </c>
      <c r="H44" s="133">
        <f>'9'!H66/'9'!H51</f>
        <v>11.683392691537215</v>
      </c>
      <c r="I44" s="133">
        <f>'9'!I66/'9'!I51</f>
        <v>2.3872824241857207</v>
      </c>
      <c r="J44" s="133">
        <f>'9'!J66/'9'!J51</f>
        <v>1.1433273788939919</v>
      </c>
      <c r="K44" s="133">
        <f>'9'!K66/'9'!K51</f>
        <v>1.1931958979753843</v>
      </c>
      <c r="L44" s="133">
        <f>'9'!L66/'9'!L51</f>
        <v>2.2027621838730012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12.75" customHeight="1" x14ac:dyDescent="0.2">
      <c r="A45" s="263" t="s">
        <v>419</v>
      </c>
      <c r="B45" s="133"/>
      <c r="C45" s="133"/>
      <c r="D45" s="133"/>
      <c r="E45" s="518"/>
      <c r="F45" s="133"/>
      <c r="G45" s="133"/>
      <c r="H45" s="133"/>
      <c r="I45" s="133"/>
      <c r="J45" s="133"/>
      <c r="K45" s="133"/>
      <c r="L45" s="133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ht="12.75" customHeight="1" x14ac:dyDescent="0.2">
      <c r="A46" s="21" t="s">
        <v>420</v>
      </c>
      <c r="B46" s="133">
        <f>'9'!B45/'7'!B8</f>
        <v>0.13527411925024757</v>
      </c>
      <c r="C46" s="133">
        <f>'9'!C45/'7'!C8</f>
        <v>0.26335464209725551</v>
      </c>
      <c r="D46" s="133">
        <f>'9'!D45/'7'!D8</f>
        <v>3.4188416490266646E-2</v>
      </c>
      <c r="E46" s="133">
        <f>'9'!E45/'7'!E8</f>
        <v>0.335127458387042</v>
      </c>
      <c r="F46" s="133">
        <f>'9'!F45/'7'!F8</f>
        <v>0.20090520356117864</v>
      </c>
      <c r="G46" s="133">
        <f>'9'!G45/'7'!G8</f>
        <v>0.32383406466790071</v>
      </c>
      <c r="H46" s="133">
        <f>'9'!H45/'7'!H8</f>
        <v>0.26233639218830374</v>
      </c>
      <c r="I46" s="133">
        <f>'9'!I45/'7'!I8</f>
        <v>0.19711871118380556</v>
      </c>
      <c r="J46" s="133">
        <f>'9'!J45/'7'!J8</f>
        <v>0.64115494422171471</v>
      </c>
      <c r="K46" s="133">
        <f>'9'!K45/'7'!K8</f>
        <v>0.10806520681531613</v>
      </c>
      <c r="L46" s="133">
        <f>'9'!L45/'7'!L8</f>
        <v>9.0482052438622923E-2</v>
      </c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ht="12.75" customHeight="1" x14ac:dyDescent="0.2">
      <c r="A47" s="21" t="s">
        <v>1261</v>
      </c>
      <c r="B47" s="133">
        <f>'9'!B66/'7'!B8</f>
        <v>-1.7011502389014829E-2</v>
      </c>
      <c r="C47" s="133">
        <f>'9'!C66/'7'!C8</f>
        <v>-1.2624861275914308E-2</v>
      </c>
      <c r="D47" s="133">
        <f>'9'!D66/'7'!D8</f>
        <v>-1.9938052595595418E-2</v>
      </c>
      <c r="E47" s="133">
        <f>'9'!E66/'7'!E8</f>
        <v>9.839994440511167E-3</v>
      </c>
      <c r="F47" s="133">
        <f>'9'!F66/'7'!F8</f>
        <v>2.6012708790111264E-2</v>
      </c>
      <c r="G47" s="133">
        <f>'9'!G66/'7'!G8</f>
        <v>9.4934913267908566E-2</v>
      </c>
      <c r="H47" s="133">
        <f>'9'!H66/'7'!H8</f>
        <v>1.6779026048590329E-2</v>
      </c>
      <c r="I47" s="133">
        <f>'9'!I66/'7'!I8</f>
        <v>3.9530695424634971E-2</v>
      </c>
      <c r="J47" s="133">
        <f>'9'!J66/'7'!J8</f>
        <v>9.2788394554840517E-2</v>
      </c>
      <c r="K47" s="133">
        <f>'9'!K66/'7'!K8</f>
        <v>6.813894485481363E-2</v>
      </c>
      <c r="L47" s="133">
        <f>'9'!L66/'7'!L8</f>
        <v>4.7720946836017936E-2</v>
      </c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2.75" customHeight="1" x14ac:dyDescent="0.2">
      <c r="A48" s="21" t="s">
        <v>1262</v>
      </c>
      <c r="B48" s="133">
        <f>'9'!B66/'7'!B46</f>
        <v>-1.9420582268875785E-2</v>
      </c>
      <c r="C48" s="133">
        <f>'9'!C66/'7'!C46</f>
        <v>-1.9580832583802998E-2</v>
      </c>
      <c r="D48" s="133">
        <f>'9'!D66/'7'!D46</f>
        <v>-2.2379491827528894E-2</v>
      </c>
      <c r="E48" s="133">
        <f>'9'!E66/'7'!E46</f>
        <v>1.4089328462112536E-2</v>
      </c>
      <c r="F48" s="133">
        <f>'9'!F66/'7'!F46</f>
        <v>4.2045293269567699E-2</v>
      </c>
      <c r="G48" s="133">
        <f>'9'!G66/'7'!G46</f>
        <v>0.14225335116239538</v>
      </c>
      <c r="H48" s="133">
        <f>'9'!H66/'7'!H46</f>
        <v>1.9584938625989742E-2</v>
      </c>
      <c r="I48" s="133">
        <f>'9'!I66/'7'!I46</f>
        <v>5.8511455958693552E-2</v>
      </c>
      <c r="J48" s="133">
        <f>'9'!J66/'7'!J46</f>
        <v>0.2803934654409837</v>
      </c>
      <c r="K48" s="133">
        <f>'9'!K66/'7'!K46</f>
        <v>0.11827502198038832</v>
      </c>
      <c r="L48" s="133">
        <f>'9'!L66/'7'!L46</f>
        <v>5.932737238932307E-2</v>
      </c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13" ht="2.25" customHeight="1" x14ac:dyDescent="0.2">
      <c r="A49" s="1264"/>
      <c r="B49" s="1265"/>
      <c r="C49" s="1265"/>
      <c r="D49" s="1265"/>
      <c r="E49" s="1265"/>
      <c r="F49" s="1265"/>
      <c r="G49" s="1265"/>
      <c r="H49" s="1265"/>
      <c r="I49" s="1265"/>
      <c r="J49" s="1265"/>
      <c r="K49" s="1265"/>
      <c r="L49" s="1242"/>
    </row>
    <row r="50" spans="1:13" x14ac:dyDescent="0.2">
      <c r="A50" s="24" t="s">
        <v>1136</v>
      </c>
    </row>
    <row r="54" spans="1:13" ht="15" x14ac:dyDescent="0.25">
      <c r="B54" s="813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</row>
    <row r="55" spans="1:13" ht="15" x14ac:dyDescent="0.25">
      <c r="B55" s="813"/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</row>
    <row r="56" spans="1:13" ht="15" x14ac:dyDescent="0.25">
      <c r="B56" s="813"/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</row>
    <row r="57" spans="1:13" ht="15" x14ac:dyDescent="0.25">
      <c r="B57" s="812"/>
      <c r="C57" s="812"/>
      <c r="D57" s="812"/>
      <c r="E57" s="812"/>
      <c r="F57" s="812"/>
      <c r="G57" s="812"/>
      <c r="H57" s="812"/>
      <c r="I57" s="812"/>
      <c r="J57" s="812"/>
      <c r="K57" s="813"/>
      <c r="L57" s="814"/>
    </row>
    <row r="58" spans="1:13" ht="15" x14ac:dyDescent="0.25">
      <c r="B58" s="812"/>
      <c r="C58" s="812"/>
      <c r="D58" s="812"/>
      <c r="E58" s="812"/>
      <c r="F58" s="812"/>
      <c r="G58" s="812"/>
      <c r="H58" s="812"/>
      <c r="I58" s="812"/>
      <c r="J58" s="812"/>
      <c r="K58" s="813"/>
      <c r="L58" s="814"/>
    </row>
    <row r="59" spans="1:13" ht="15" x14ac:dyDescent="0.25">
      <c r="B59" s="812"/>
      <c r="C59" s="812"/>
      <c r="D59" s="812"/>
      <c r="E59" s="812"/>
      <c r="F59" s="812"/>
      <c r="G59" s="812"/>
      <c r="H59" s="812"/>
      <c r="I59" s="812"/>
      <c r="J59" s="812"/>
      <c r="K59" s="813"/>
      <c r="L59" s="814"/>
    </row>
    <row r="60" spans="1:13" ht="15" x14ac:dyDescent="0.25">
      <c r="B60" s="812"/>
      <c r="C60" s="812"/>
      <c r="D60" s="812"/>
      <c r="E60" s="812"/>
      <c r="F60" s="812"/>
      <c r="G60" s="812"/>
      <c r="H60" s="812"/>
      <c r="I60" s="812"/>
      <c r="J60" s="812"/>
      <c r="K60" s="813"/>
      <c r="L60" s="814"/>
    </row>
    <row r="61" spans="1:13" ht="15" x14ac:dyDescent="0.25">
      <c r="B61" s="812"/>
      <c r="C61" s="812"/>
      <c r="D61" s="812"/>
      <c r="E61" s="812"/>
      <c r="F61" s="812"/>
      <c r="G61" s="812"/>
      <c r="H61" s="812"/>
      <c r="I61" s="812"/>
      <c r="J61" s="812"/>
      <c r="K61" s="813"/>
      <c r="L61" s="814"/>
    </row>
    <row r="62" spans="1:13" ht="15" x14ac:dyDescent="0.25">
      <c r="B62" s="812"/>
      <c r="C62" s="812"/>
      <c r="D62" s="812"/>
      <c r="E62" s="812"/>
      <c r="F62" s="812"/>
      <c r="G62" s="812"/>
      <c r="H62" s="812"/>
      <c r="I62" s="812"/>
      <c r="J62" s="812"/>
      <c r="K62" s="813"/>
      <c r="L62" s="814"/>
    </row>
    <row r="63" spans="1:13" ht="15" x14ac:dyDescent="0.25">
      <c r="B63" s="812"/>
      <c r="C63" s="812"/>
      <c r="D63" s="812"/>
      <c r="E63" s="812"/>
      <c r="F63" s="812"/>
      <c r="G63" s="812"/>
      <c r="H63" s="812"/>
      <c r="I63" s="812"/>
      <c r="J63" s="812"/>
      <c r="K63" s="813"/>
      <c r="L63" s="814"/>
    </row>
    <row r="64" spans="1:13" ht="15" x14ac:dyDescent="0.25">
      <c r="B64" s="812"/>
      <c r="C64" s="812"/>
      <c r="D64" s="812"/>
      <c r="E64" s="812"/>
      <c r="F64" s="812"/>
      <c r="G64" s="812"/>
      <c r="H64" s="812"/>
      <c r="I64" s="812"/>
      <c r="J64" s="812"/>
      <c r="K64" s="813"/>
      <c r="L64" s="814"/>
    </row>
    <row r="65" spans="2:12" ht="15" x14ac:dyDescent="0.25">
      <c r="B65" s="812"/>
      <c r="C65" s="812"/>
      <c r="D65" s="812"/>
      <c r="E65" s="812"/>
      <c r="F65" s="812"/>
      <c r="G65" s="812"/>
      <c r="H65" s="812"/>
      <c r="I65" s="812"/>
      <c r="J65" s="812"/>
      <c r="K65" s="813"/>
      <c r="L65" s="814"/>
    </row>
    <row r="66" spans="2:12" ht="15" x14ac:dyDescent="0.25">
      <c r="B66" s="812"/>
      <c r="C66" s="812"/>
      <c r="D66" s="812"/>
      <c r="E66" s="812"/>
      <c r="F66" s="812"/>
      <c r="G66" s="812"/>
      <c r="H66" s="812"/>
      <c r="I66" s="812"/>
      <c r="J66" s="812"/>
      <c r="K66" s="813"/>
      <c r="L66" s="814"/>
    </row>
    <row r="67" spans="2:12" ht="15" x14ac:dyDescent="0.25">
      <c r="B67" s="812"/>
      <c r="C67" s="812"/>
      <c r="D67" s="812"/>
      <c r="E67" s="812"/>
      <c r="F67" s="812"/>
      <c r="G67" s="812"/>
      <c r="H67" s="812"/>
      <c r="I67" s="812"/>
      <c r="J67" s="812"/>
      <c r="K67" s="813"/>
      <c r="L67" s="814"/>
    </row>
    <row r="68" spans="2:12" ht="15" x14ac:dyDescent="0.25">
      <c r="B68" s="812"/>
      <c r="C68" s="812"/>
      <c r="D68" s="812"/>
      <c r="E68" s="812"/>
      <c r="F68" s="812"/>
      <c r="G68" s="812"/>
      <c r="H68" s="812"/>
      <c r="I68" s="812"/>
      <c r="J68" s="812"/>
      <c r="K68" s="813"/>
      <c r="L68" s="814"/>
    </row>
    <row r="69" spans="2:12" ht="15" x14ac:dyDescent="0.25">
      <c r="B69" s="812"/>
      <c r="C69" s="812"/>
      <c r="D69" s="812"/>
      <c r="E69" s="812"/>
      <c r="F69" s="812"/>
      <c r="G69" s="812"/>
      <c r="H69" s="812"/>
      <c r="I69" s="812"/>
      <c r="J69" s="812"/>
      <c r="K69" s="813"/>
      <c r="L69" s="814"/>
    </row>
    <row r="70" spans="2:12" ht="15" x14ac:dyDescent="0.25">
      <c r="B70" s="812"/>
      <c r="C70" s="812"/>
      <c r="D70" s="812"/>
      <c r="E70" s="812"/>
      <c r="F70" s="812"/>
      <c r="G70" s="812"/>
      <c r="H70" s="812"/>
      <c r="I70" s="812"/>
      <c r="J70" s="812"/>
      <c r="K70" s="813"/>
      <c r="L70" s="814"/>
    </row>
    <row r="73" spans="2:12" x14ac:dyDescent="0.2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2:12" x14ac:dyDescent="0.2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2:12" x14ac:dyDescent="0.2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2:12" x14ac:dyDescent="0.2"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2:12" x14ac:dyDescent="0.2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2:12" x14ac:dyDescent="0.2"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2:12" x14ac:dyDescent="0.2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2:12" x14ac:dyDescent="0.2"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2:12" x14ac:dyDescent="0.2"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2:12" x14ac:dyDescent="0.2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2:12" x14ac:dyDescent="0.2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2:12" x14ac:dyDescent="0.2"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2:12" x14ac:dyDescent="0.2"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2:12" x14ac:dyDescent="0.2"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2:12" x14ac:dyDescent="0.2"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2:12" x14ac:dyDescent="0.2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2:12" x14ac:dyDescent="0.2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2:12" x14ac:dyDescent="0.2"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</sheetData>
  <mergeCells count="12">
    <mergeCell ref="A2:L2"/>
    <mergeCell ref="A3:L3"/>
    <mergeCell ref="B5:F5"/>
    <mergeCell ref="A49:L49"/>
    <mergeCell ref="A28:L28"/>
    <mergeCell ref="A29:L29"/>
    <mergeCell ref="A31:A32"/>
    <mergeCell ref="B31:D31"/>
    <mergeCell ref="F31:L31"/>
    <mergeCell ref="A5:A6"/>
    <mergeCell ref="G5:H5"/>
    <mergeCell ref="I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93"/>
  <sheetViews>
    <sheetView showGridLines="0" zoomScale="85" zoomScaleNormal="85" workbookViewId="0">
      <pane xSplit="1" topLeftCell="B1" activePane="topRight" state="frozen"/>
      <selection activeCell="A16" sqref="A16"/>
      <selection pane="topRight" activeCell="H54" sqref="H54"/>
    </sheetView>
  </sheetViews>
  <sheetFormatPr baseColWidth="10" defaultColWidth="9.140625" defaultRowHeight="12.75" x14ac:dyDescent="0.2"/>
  <cols>
    <col min="1" max="1" width="40.5703125" style="581" customWidth="1"/>
    <col min="2" max="2" width="17.5703125" style="581" customWidth="1"/>
    <col min="3" max="3" width="13.7109375" style="581" customWidth="1"/>
    <col min="4" max="4" width="14.140625" style="581" customWidth="1"/>
    <col min="5" max="5" width="13.140625" style="581" bestFit="1" customWidth="1"/>
    <col min="6" max="7" width="11.42578125" style="581" customWidth="1"/>
    <col min="8" max="8" width="14.140625" style="581" customWidth="1"/>
    <col min="9" max="9" width="14.140625" style="581" bestFit="1" customWidth="1"/>
    <col min="10" max="11" width="13.85546875" style="581" bestFit="1" customWidth="1"/>
    <col min="12" max="12" width="20" style="581" customWidth="1"/>
    <col min="13" max="13" width="11.42578125" style="581" customWidth="1"/>
    <col min="14" max="14" width="11.85546875" style="581" bestFit="1" customWidth="1"/>
    <col min="15" max="16384" width="9.140625" style="581"/>
  </cols>
  <sheetData>
    <row r="1" spans="1:22" ht="15.75" x14ac:dyDescent="0.25">
      <c r="A1" s="1257" t="s">
        <v>1093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</row>
    <row r="2" spans="1:22" ht="15.75" x14ac:dyDescent="0.25">
      <c r="A2" s="1232" t="s">
        <v>1621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</row>
    <row r="3" spans="1:22" ht="15" x14ac:dyDescent="0.2">
      <c r="A3" s="1271" t="s">
        <v>490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22" ht="3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22" x14ac:dyDescent="0.2">
      <c r="A5" s="183" t="s">
        <v>491</v>
      </c>
      <c r="B5" s="1272" t="s">
        <v>492</v>
      </c>
      <c r="C5" s="1272"/>
      <c r="D5" s="1272"/>
      <c r="E5" s="1272" t="s">
        <v>1078</v>
      </c>
      <c r="F5" s="1272"/>
      <c r="G5" s="1272"/>
      <c r="H5" s="583" t="s">
        <v>492</v>
      </c>
      <c r="I5" s="1272" t="s">
        <v>1244</v>
      </c>
      <c r="J5" s="1272"/>
      <c r="K5" s="1272"/>
      <c r="L5" s="583" t="s">
        <v>492</v>
      </c>
      <c r="M5" s="1273" t="s">
        <v>493</v>
      </c>
      <c r="O5" s="1270"/>
      <c r="P5" s="1270"/>
      <c r="Q5" s="1270"/>
      <c r="R5" s="582"/>
      <c r="S5" s="1270"/>
      <c r="T5" s="1270"/>
      <c r="U5" s="1270"/>
      <c r="V5" s="582"/>
    </row>
    <row r="6" spans="1:22" x14ac:dyDescent="0.2">
      <c r="A6" s="580"/>
      <c r="B6" s="184">
        <v>42709</v>
      </c>
      <c r="C6" s="184">
        <v>42803</v>
      </c>
      <c r="D6" s="184">
        <v>42916</v>
      </c>
      <c r="E6" s="184">
        <v>42947</v>
      </c>
      <c r="F6" s="184">
        <v>42978</v>
      </c>
      <c r="G6" s="184">
        <v>43008</v>
      </c>
      <c r="H6" s="184">
        <v>43008</v>
      </c>
      <c r="I6" s="184">
        <v>43009</v>
      </c>
      <c r="J6" s="184">
        <v>43041</v>
      </c>
      <c r="K6" s="184">
        <v>43072</v>
      </c>
      <c r="L6" s="184">
        <v>43073</v>
      </c>
      <c r="M6" s="1273"/>
      <c r="O6" s="284"/>
      <c r="P6" s="284"/>
      <c r="Q6" s="284"/>
      <c r="R6" s="284"/>
      <c r="S6" s="284"/>
      <c r="T6" s="284"/>
      <c r="U6" s="284"/>
      <c r="V6" s="284"/>
    </row>
    <row r="7" spans="1:22" x14ac:dyDescent="0.2">
      <c r="A7" s="71" t="s">
        <v>1357</v>
      </c>
      <c r="B7" s="584">
        <v>1319529.8500000001</v>
      </c>
      <c r="C7" s="584">
        <v>227383.85</v>
      </c>
      <c r="D7" s="584">
        <v>519137.67</v>
      </c>
      <c r="E7" s="584">
        <v>165066.06</v>
      </c>
      <c r="F7" s="584">
        <v>78259.8</v>
      </c>
      <c r="G7" s="584">
        <v>116558.23</v>
      </c>
      <c r="H7" s="584">
        <v>879021.76</v>
      </c>
      <c r="I7" s="815">
        <v>85281.78916</v>
      </c>
      <c r="J7" s="815">
        <v>91211.532949999993</v>
      </c>
      <c r="K7" s="815">
        <v>152525.51032</v>
      </c>
      <c r="L7" s="815">
        <f>SUM(H7:K7)</f>
        <v>1208040.5924300002</v>
      </c>
      <c r="M7" s="585">
        <f>(L7-B7)/B7</f>
        <v>-8.44916525154773E-2</v>
      </c>
      <c r="O7" s="584"/>
      <c r="P7" s="584"/>
      <c r="Q7" s="584"/>
      <c r="R7" s="584"/>
      <c r="S7" s="584"/>
      <c r="T7" s="584"/>
      <c r="U7" s="584"/>
      <c r="V7" s="584"/>
    </row>
    <row r="8" spans="1:22" x14ac:dyDescent="0.2">
      <c r="A8" s="71" t="s">
        <v>495</v>
      </c>
      <c r="B8" s="586">
        <v>0.10108432371629104</v>
      </c>
      <c r="C8" s="586">
        <v>6.4779051772151097E-2</v>
      </c>
      <c r="D8" s="586">
        <v>7.4133758574599529E-2</v>
      </c>
      <c r="E8" s="600">
        <f>E7/E21</f>
        <v>0.13977654100261902</v>
      </c>
      <c r="F8" s="600">
        <f t="shared" ref="F8:J8" si="0">F7/F21</f>
        <v>8.6431932955757351E-2</v>
      </c>
      <c r="G8" s="600">
        <f t="shared" si="0"/>
        <v>0.11130677724574159</v>
      </c>
      <c r="H8" s="600">
        <f t="shared" si="0"/>
        <v>8.6802157160976917E-2</v>
      </c>
      <c r="I8" s="600">
        <f t="shared" si="0"/>
        <v>8.1700904798082244E-2</v>
      </c>
      <c r="J8" s="600">
        <f t="shared" si="0"/>
        <v>7.9867738125309173E-2</v>
      </c>
      <c r="K8" s="600">
        <f>K7/K21</f>
        <v>9.1560452473624043E-2</v>
      </c>
      <c r="L8" s="600">
        <f>L7/L21</f>
        <v>8.6421743684601149E-2</v>
      </c>
      <c r="M8" s="585">
        <f>(L8-B8)/B8</f>
        <v>-0.14505295670615276</v>
      </c>
      <c r="O8" s="586"/>
      <c r="P8" s="586"/>
      <c r="Q8" s="586"/>
      <c r="R8" s="586"/>
      <c r="S8" s="586"/>
      <c r="T8" s="586"/>
      <c r="U8" s="586"/>
      <c r="V8" s="586"/>
    </row>
    <row r="9" spans="1:22" x14ac:dyDescent="0.2">
      <c r="A9" s="71" t="s">
        <v>1360</v>
      </c>
      <c r="B9" s="584">
        <v>4466.5111099999995</v>
      </c>
      <c r="C9" s="584">
        <v>856.13544999999999</v>
      </c>
      <c r="D9" s="584">
        <v>1506.0272500000001</v>
      </c>
      <c r="E9" s="584">
        <v>51.34111</v>
      </c>
      <c r="F9" s="584">
        <v>217.93294</v>
      </c>
      <c r="G9" s="584">
        <v>180.74245999999999</v>
      </c>
      <c r="H9" s="584">
        <f>SUM(D9:G9)</f>
        <v>1956.04376</v>
      </c>
      <c r="I9" s="816">
        <v>222.18808999999999</v>
      </c>
      <c r="J9" s="816">
        <v>171.46006</v>
      </c>
      <c r="K9" s="816">
        <v>45.125360000000001</v>
      </c>
      <c r="L9" s="815">
        <f>SUM(H9:K9)</f>
        <v>2394.81727</v>
      </c>
      <c r="M9" s="585">
        <f t="shared" ref="M9:M18" si="1">(L9-B9)/B9</f>
        <v>-0.46382820706786504</v>
      </c>
      <c r="O9" s="584"/>
      <c r="P9" s="584"/>
      <c r="Q9" s="584"/>
      <c r="R9" s="584"/>
      <c r="S9" s="584"/>
      <c r="T9" s="584"/>
      <c r="U9" s="584"/>
      <c r="V9" s="584"/>
    </row>
    <row r="10" spans="1:22" x14ac:dyDescent="0.2">
      <c r="A10" s="71" t="s">
        <v>495</v>
      </c>
      <c r="B10" s="586">
        <v>3.4216280669093803E-4</v>
      </c>
      <c r="C10" s="586">
        <v>2.4390284305971061E-4</v>
      </c>
      <c r="D10" s="586">
        <v>2.1506318371686495E-4</v>
      </c>
      <c r="E10" s="586">
        <f>E9/E21</f>
        <v>4.3475216934571374E-5</v>
      </c>
      <c r="F10" s="586">
        <f t="shared" ref="F10:J10" si="2">F9/F21</f>
        <v>2.4069017885211934E-4</v>
      </c>
      <c r="G10" s="586">
        <f t="shared" si="2"/>
        <v>1.7259922987906867E-4</v>
      </c>
      <c r="H10" s="586">
        <f t="shared" si="2"/>
        <v>1.9315655834193252E-4</v>
      </c>
      <c r="I10" s="586">
        <f t="shared" si="2"/>
        <v>2.1285866733283869E-4</v>
      </c>
      <c r="J10" s="586">
        <f t="shared" si="2"/>
        <v>1.5013591733554785E-4</v>
      </c>
      <c r="K10" s="586">
        <f>K9/K21</f>
        <v>2.7088572730993211E-5</v>
      </c>
      <c r="L10" s="586">
        <f>L9/L21</f>
        <v>1.7132229295630129E-4</v>
      </c>
      <c r="M10" s="585">
        <f t="shared" si="1"/>
        <v>-0.49929597955674399</v>
      </c>
      <c r="O10" s="586"/>
      <c r="P10" s="586"/>
      <c r="Q10" s="586"/>
      <c r="R10" s="586"/>
      <c r="S10" s="586"/>
      <c r="T10" s="586"/>
      <c r="U10" s="586"/>
      <c r="V10" s="586"/>
    </row>
    <row r="11" spans="1:22" x14ac:dyDescent="0.2">
      <c r="A11" s="71" t="s">
        <v>1358</v>
      </c>
      <c r="B11" s="285">
        <v>11958326.988100002</v>
      </c>
      <c r="C11" s="584">
        <v>3227888.1721700002</v>
      </c>
      <c r="D11" s="584">
        <v>6371410.3837600006</v>
      </c>
      <c r="E11" s="584">
        <v>1005784.3576400002</v>
      </c>
      <c r="F11" s="584">
        <v>805234.77370000002</v>
      </c>
      <c r="G11" s="584">
        <v>919855.01241999993</v>
      </c>
      <c r="H11" s="584">
        <f>SUM(D11:G11)</f>
        <v>9102284.5275200009</v>
      </c>
      <c r="I11" s="817">
        <v>942361.30275000003</v>
      </c>
      <c r="J11" s="817">
        <v>1033206.70315</v>
      </c>
      <c r="K11" s="817">
        <v>1475454.2753000001</v>
      </c>
      <c r="L11" s="815">
        <f>SUM(H11:K11)</f>
        <v>12553306.808720002</v>
      </c>
      <c r="M11" s="585">
        <f t="shared" si="1"/>
        <v>4.9754436486983342E-2</v>
      </c>
      <c r="O11" s="584"/>
      <c r="P11" s="584"/>
      <c r="Q11" s="584"/>
      <c r="R11" s="584"/>
      <c r="S11" s="584"/>
      <c r="T11" s="584"/>
      <c r="U11" s="584"/>
      <c r="V11" s="584"/>
    </row>
    <row r="12" spans="1:22" x14ac:dyDescent="0.2">
      <c r="A12" s="71" t="s">
        <v>495</v>
      </c>
      <c r="B12" s="586">
        <v>0.88862486253672379</v>
      </c>
      <c r="C12" s="586">
        <v>0.92265586127655819</v>
      </c>
      <c r="D12" s="586">
        <v>0.9113861875162903</v>
      </c>
      <c r="E12" s="586">
        <f>E11/E21</f>
        <v>0.85168967203470136</v>
      </c>
      <c r="F12" s="586">
        <f t="shared" ref="F12:K12" si="3">F11/F21</f>
        <v>0.88931990592977295</v>
      </c>
      <c r="G12" s="586">
        <f t="shared" si="3"/>
        <v>0.87841156275118271</v>
      </c>
      <c r="H12" s="586">
        <f t="shared" si="3"/>
        <v>0.89883773990045435</v>
      </c>
      <c r="I12" s="586">
        <f t="shared" si="3"/>
        <v>0.90279263415695565</v>
      </c>
      <c r="J12" s="586">
        <f t="shared" si="3"/>
        <v>0.90470886441228537</v>
      </c>
      <c r="K12" s="586">
        <f t="shared" si="3"/>
        <v>0.88570928736566157</v>
      </c>
      <c r="L12" s="586">
        <f>L11/L21</f>
        <v>0.89804818663841524</v>
      </c>
      <c r="M12" s="585">
        <f t="shared" si="1"/>
        <v>1.0604389432444008E-2</v>
      </c>
      <c r="O12" s="586"/>
      <c r="P12" s="586"/>
      <c r="Q12" s="586"/>
      <c r="R12" s="586"/>
      <c r="S12" s="586"/>
      <c r="T12" s="586"/>
      <c r="U12" s="586"/>
      <c r="V12" s="586"/>
    </row>
    <row r="13" spans="1:22" x14ac:dyDescent="0.2">
      <c r="A13" s="71" t="s">
        <v>1245</v>
      </c>
      <c r="B13" s="285">
        <v>1626.3145699999998</v>
      </c>
      <c r="C13" s="584">
        <v>55.71331</v>
      </c>
      <c r="D13" s="584">
        <v>55.71331</v>
      </c>
      <c r="E13" s="584">
        <v>0</v>
      </c>
      <c r="F13" s="584">
        <v>0</v>
      </c>
      <c r="G13" s="584">
        <v>0</v>
      </c>
      <c r="H13" s="584">
        <f>SUM(D13:G13)</f>
        <v>55.71331</v>
      </c>
      <c r="I13" s="818">
        <v>9.1558299999999999</v>
      </c>
      <c r="J13" s="818">
        <v>0</v>
      </c>
      <c r="K13" s="818">
        <v>0</v>
      </c>
      <c r="L13" s="97">
        <f>SUM(H13:K13)</f>
        <v>64.869140000000002</v>
      </c>
      <c r="M13" s="585">
        <f t="shared" si="1"/>
        <v>-0.96011279662826854</v>
      </c>
      <c r="O13" s="268"/>
      <c r="P13" s="268"/>
      <c r="Q13" s="268"/>
      <c r="R13" s="268"/>
      <c r="S13" s="268"/>
      <c r="T13" s="584"/>
      <c r="U13" s="268"/>
      <c r="V13" s="584"/>
    </row>
    <row r="14" spans="1:22" x14ac:dyDescent="0.2">
      <c r="A14" s="71" t="s">
        <v>495</v>
      </c>
      <c r="B14" s="286">
        <v>9.6345441001644301E-5</v>
      </c>
      <c r="C14" s="286">
        <v>1.5872061722554541E-5</v>
      </c>
      <c r="D14" s="286">
        <v>7.955952871373774E-6</v>
      </c>
      <c r="E14" s="286">
        <f>E13/E21</f>
        <v>0</v>
      </c>
      <c r="F14" s="286">
        <f t="shared" ref="F14:L14" si="4">F13/F21</f>
        <v>0</v>
      </c>
      <c r="G14" s="286">
        <f t="shared" si="4"/>
        <v>0</v>
      </c>
      <c r="H14" s="286">
        <f t="shared" si="4"/>
        <v>5.501610666132118E-6</v>
      </c>
      <c r="I14" s="286">
        <f t="shared" si="4"/>
        <v>8.7713872157865187E-6</v>
      </c>
      <c r="J14" s="286">
        <f t="shared" si="4"/>
        <v>0</v>
      </c>
      <c r="K14" s="286">
        <f t="shared" si="4"/>
        <v>0</v>
      </c>
      <c r="L14" s="822">
        <f t="shared" si="4"/>
        <v>4.6406587868406858E-6</v>
      </c>
      <c r="M14" s="585">
        <f>(L14-B14)/B14</f>
        <v>-0.95183312527718378</v>
      </c>
      <c r="O14" s="268"/>
      <c r="P14" s="268"/>
      <c r="Q14" s="268"/>
      <c r="R14" s="268"/>
      <c r="S14" s="268"/>
      <c r="T14" s="586"/>
      <c r="U14" s="268"/>
      <c r="V14" s="586"/>
    </row>
    <row r="15" spans="1:22" x14ac:dyDescent="0.2">
      <c r="A15" s="71" t="s">
        <v>1290</v>
      </c>
      <c r="B15" s="285">
        <v>99594.614449999994</v>
      </c>
      <c r="C15" s="285">
        <v>42562.695919999998</v>
      </c>
      <c r="D15" s="285">
        <v>96514.101349999997</v>
      </c>
      <c r="E15" s="285">
        <f>8401379.79/1000</f>
        <v>8401.379789999999</v>
      </c>
      <c r="F15" s="285">
        <f>20909563.29/1000</f>
        <v>20909.563289999998</v>
      </c>
      <c r="G15" s="285">
        <f>9656952.92/1000</f>
        <v>9656.9529199999997</v>
      </c>
      <c r="H15" s="285">
        <f>SUM(D15:G15)</f>
        <v>135481.99734999999</v>
      </c>
      <c r="I15" s="819">
        <v>14889.0252</v>
      </c>
      <c r="J15" s="819">
        <v>14770.187910000001</v>
      </c>
      <c r="K15" s="819">
        <v>12034.01411</v>
      </c>
      <c r="L15" s="815">
        <f>SUM(H15:K15)</f>
        <v>177175.22456999999</v>
      </c>
      <c r="M15" s="585">
        <f t="shared" si="1"/>
        <v>0.77896390832406104</v>
      </c>
      <c r="O15" s="268"/>
      <c r="P15" s="268"/>
      <c r="Q15" s="268"/>
      <c r="R15" s="268"/>
      <c r="S15" s="268"/>
      <c r="T15" s="586"/>
      <c r="U15" s="268"/>
      <c r="V15" s="586"/>
    </row>
    <row r="16" spans="1:22" x14ac:dyDescent="0.2">
      <c r="A16" s="71" t="s">
        <v>495</v>
      </c>
      <c r="B16" s="286">
        <v>6.4119974847895609E-3</v>
      </c>
      <c r="C16" s="286">
        <v>1.2125607628061596E-2</v>
      </c>
      <c r="D16" s="286">
        <v>1.3782373399885807E-2</v>
      </c>
      <c r="E16" s="286">
        <f>E15/E21</f>
        <v>7.1142172212477223E-3</v>
      </c>
      <c r="F16" s="286">
        <f t="shared" ref="F16:L16" si="5">F15/F21</f>
        <v>2.3093005251935795E-2</v>
      </c>
      <c r="G16" s="286">
        <f t="shared" si="5"/>
        <v>9.2218653932807128E-3</v>
      </c>
      <c r="H16" s="286">
        <f t="shared" si="5"/>
        <v>1.3378655866787367E-2</v>
      </c>
      <c r="I16" s="286">
        <f t="shared" si="5"/>
        <v>1.4263852135175437E-2</v>
      </c>
      <c r="J16" s="286">
        <f t="shared" si="5"/>
        <v>1.2933249358983476E-2</v>
      </c>
      <c r="K16" s="286">
        <f t="shared" si="5"/>
        <v>7.2239704340205492E-3</v>
      </c>
      <c r="L16" s="286">
        <f t="shared" si="5"/>
        <v>1.2674898460365626E-2</v>
      </c>
      <c r="M16" s="585">
        <f t="shared" si="1"/>
        <v>0.97674726018418134</v>
      </c>
      <c r="O16" s="268"/>
      <c r="P16" s="268"/>
      <c r="Q16" s="268"/>
      <c r="R16" s="268"/>
      <c r="S16" s="268"/>
      <c r="T16" s="586"/>
      <c r="U16" s="268"/>
      <c r="V16" s="586"/>
    </row>
    <row r="17" spans="1:22" x14ac:dyDescent="0.2">
      <c r="A17" s="71" t="s">
        <v>1359</v>
      </c>
      <c r="B17" s="285">
        <v>44908.954649999985</v>
      </c>
      <c r="C17" s="285">
        <v>630.78938000000005</v>
      </c>
      <c r="D17" s="285">
        <v>4544.9645100000007</v>
      </c>
      <c r="E17" s="285">
        <v>1625.0688399999999</v>
      </c>
      <c r="F17" s="285">
        <v>828.00301999999999</v>
      </c>
      <c r="G17" s="285">
        <v>929.05324999999993</v>
      </c>
      <c r="H17" s="285">
        <f>SUM(D17:G17)</f>
        <v>7927.0896200000007</v>
      </c>
      <c r="I17" s="820">
        <v>1065.7275299999999</v>
      </c>
      <c r="J17" s="820">
        <v>2672.3693899999998</v>
      </c>
      <c r="K17" s="820">
        <v>2458.82413</v>
      </c>
      <c r="L17" s="815">
        <f t="shared" ref="L17" si="6">SUM(H17:K17)</f>
        <v>14124.01067</v>
      </c>
      <c r="M17" s="585">
        <f t="shared" si="1"/>
        <v>-0.68549678388027224</v>
      </c>
      <c r="O17" s="268"/>
      <c r="P17" s="268"/>
      <c r="Q17" s="268"/>
      <c r="R17" s="268"/>
      <c r="S17" s="268"/>
      <c r="T17" s="586"/>
      <c r="U17" s="268"/>
      <c r="V17" s="586"/>
    </row>
    <row r="18" spans="1:22" x14ac:dyDescent="0.2">
      <c r="A18" s="71" t="s">
        <v>495</v>
      </c>
      <c r="B18" s="286">
        <v>3.4403080145030797E-3</v>
      </c>
      <c r="C18" s="286">
        <v>1.7970441844672146E-4</v>
      </c>
      <c r="D18" s="286">
        <v>4.7466137263618225E-4</v>
      </c>
      <c r="E18" s="286">
        <f>E17/E21</f>
        <v>1.3760945244972742E-3</v>
      </c>
      <c r="F18" s="286">
        <f t="shared" ref="F18:L18" si="7">F17/F21</f>
        <v>9.1446568368184708E-4</v>
      </c>
      <c r="G18" s="286">
        <f t="shared" si="7"/>
        <v>8.8719537991596362E-4</v>
      </c>
      <c r="H18" s="286">
        <f t="shared" si="7"/>
        <v>7.8278890277345221E-4</v>
      </c>
      <c r="I18" s="286">
        <f t="shared" si="7"/>
        <v>1.0209788552380005E-3</v>
      </c>
      <c r="J18" s="286">
        <f t="shared" si="7"/>
        <v>2.3400121860863016E-3</v>
      </c>
      <c r="K18" s="286">
        <f t="shared" si="7"/>
        <v>1.4760222694783177E-3</v>
      </c>
      <c r="L18" s="286">
        <f t="shared" si="7"/>
        <v>1.010414416179513E-3</v>
      </c>
      <c r="M18" s="585">
        <f t="shared" si="1"/>
        <v>-0.70630117654582802</v>
      </c>
      <c r="O18" s="268"/>
      <c r="P18" s="268"/>
      <c r="Q18" s="268"/>
      <c r="R18" s="268"/>
      <c r="S18" s="268"/>
      <c r="T18" s="586"/>
      <c r="U18" s="268"/>
      <c r="V18" s="586"/>
    </row>
    <row r="19" spans="1:22" s="667" customFormat="1" x14ac:dyDescent="0.2">
      <c r="A19" s="71" t="s">
        <v>2014</v>
      </c>
      <c r="B19" s="584">
        <v>0</v>
      </c>
      <c r="C19" s="584">
        <v>0</v>
      </c>
      <c r="D19" s="584">
        <v>0</v>
      </c>
      <c r="E19" s="584">
        <v>0</v>
      </c>
      <c r="F19" s="584">
        <v>0</v>
      </c>
      <c r="G19" s="584">
        <v>0</v>
      </c>
      <c r="H19" s="584">
        <v>0</v>
      </c>
      <c r="I19" s="584">
        <v>0</v>
      </c>
      <c r="J19" s="584">
        <v>0</v>
      </c>
      <c r="K19" s="819">
        <f>23327123.75/1000</f>
        <v>23327.123749999999</v>
      </c>
      <c r="L19" s="815">
        <f>SUM(H19:K19)</f>
        <v>23327.123749999999</v>
      </c>
      <c r="M19" s="821" t="s">
        <v>1452</v>
      </c>
      <c r="O19" s="268"/>
      <c r="P19" s="268"/>
      <c r="Q19" s="268"/>
      <c r="R19" s="268"/>
      <c r="S19" s="268"/>
      <c r="T19" s="586"/>
      <c r="U19" s="268"/>
      <c r="V19" s="586"/>
    </row>
    <row r="20" spans="1:22" s="667" customFormat="1" x14ac:dyDescent="0.2">
      <c r="A20" s="71" t="s">
        <v>495</v>
      </c>
      <c r="B20" s="286">
        <v>0</v>
      </c>
      <c r="C20" s="286">
        <v>0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86">
        <v>0</v>
      </c>
      <c r="J20" s="286">
        <v>0</v>
      </c>
      <c r="K20" s="286">
        <f>K19/K21</f>
        <v>1.4003178884484335E-2</v>
      </c>
      <c r="L20" s="286">
        <f>L19/L21</f>
        <v>1.668793848695351E-3</v>
      </c>
      <c r="M20" s="585" t="s">
        <v>1452</v>
      </c>
      <c r="O20" s="268"/>
      <c r="P20" s="268"/>
      <c r="Q20" s="268"/>
      <c r="R20" s="268"/>
      <c r="S20" s="268"/>
      <c r="T20" s="586"/>
      <c r="U20" s="268"/>
      <c r="V20" s="586"/>
    </row>
    <row r="21" spans="1:22" x14ac:dyDescent="0.2">
      <c r="A21" s="62" t="s">
        <v>496</v>
      </c>
      <c r="B21" s="587">
        <f>B7+B9+B11+B13+B15+B17+B19</f>
        <v>13428453.232880002</v>
      </c>
      <c r="C21" s="587">
        <f t="shared" ref="C21:J21" si="8">C7+C9+C11+C13+C15+C17+C19</f>
        <v>3499377.35623</v>
      </c>
      <c r="D21" s="587">
        <f t="shared" si="8"/>
        <v>6993168.8601800008</v>
      </c>
      <c r="E21" s="587">
        <f t="shared" si="8"/>
        <v>1180928.2073800003</v>
      </c>
      <c r="F21" s="587">
        <f t="shared" si="8"/>
        <v>905450.07294999994</v>
      </c>
      <c r="G21" s="587">
        <f t="shared" si="8"/>
        <v>1047179.9910499998</v>
      </c>
      <c r="H21" s="587">
        <f t="shared" si="8"/>
        <v>10126727.13156</v>
      </c>
      <c r="I21" s="587">
        <f t="shared" si="8"/>
        <v>1043829.18856</v>
      </c>
      <c r="J21" s="587">
        <f t="shared" si="8"/>
        <v>1142032.25346</v>
      </c>
      <c r="K21" s="587">
        <f>K7+K9+K11+K13+K15+K17+K19</f>
        <v>1665844.8729700004</v>
      </c>
      <c r="L21" s="587">
        <f>L7+L9+L11+L13+L15+L17+L19</f>
        <v>13978433.446550002</v>
      </c>
      <c r="M21" s="585">
        <f>(L21-B21)/B21</f>
        <v>4.0956333848142401E-2</v>
      </c>
      <c r="O21" s="587"/>
      <c r="P21" s="587"/>
      <c r="Q21" s="587"/>
      <c r="R21" s="587"/>
      <c r="S21" s="587"/>
      <c r="T21" s="587"/>
      <c r="U21" s="587"/>
      <c r="V21" s="587"/>
    </row>
    <row r="22" spans="1:22" x14ac:dyDescent="0.2">
      <c r="A22" s="66" t="s">
        <v>495</v>
      </c>
      <c r="B22" s="588">
        <f t="shared" ref="B22:J22" si="9">B18+B16+B14+B12+B10+B8+B20</f>
        <v>1</v>
      </c>
      <c r="C22" s="588">
        <f t="shared" si="9"/>
        <v>1</v>
      </c>
      <c r="D22" s="588">
        <f t="shared" si="9"/>
        <v>1</v>
      </c>
      <c r="E22" s="588">
        <f t="shared" si="9"/>
        <v>1</v>
      </c>
      <c r="F22" s="588">
        <f t="shared" si="9"/>
        <v>1</v>
      </c>
      <c r="G22" s="588">
        <f t="shared" si="9"/>
        <v>1.0000000000000002</v>
      </c>
      <c r="H22" s="588">
        <f>H18+H16+H14+H12+H10+H8+H20</f>
        <v>1.0000000000000002</v>
      </c>
      <c r="I22" s="588">
        <f t="shared" si="9"/>
        <v>1</v>
      </c>
      <c r="J22" s="588">
        <f t="shared" si="9"/>
        <v>1</v>
      </c>
      <c r="K22" s="588">
        <f>K18+K16+K14+K12+K10+K8+K20</f>
        <v>0.99999999999999978</v>
      </c>
      <c r="L22" s="588">
        <f>L18+L16+L14+L12+L10+L8+L20</f>
        <v>1.0000000000000002</v>
      </c>
      <c r="M22" s="588"/>
      <c r="O22" s="588"/>
      <c r="P22" s="588"/>
      <c r="Q22" s="588"/>
      <c r="R22" s="588"/>
      <c r="S22" s="588"/>
      <c r="T22" s="588"/>
      <c r="U22" s="588"/>
      <c r="V22" s="588"/>
    </row>
    <row r="23" spans="1:22" ht="4.5" customHeight="1" x14ac:dyDescent="0.2">
      <c r="A23" s="67"/>
      <c r="B23" s="589"/>
      <c r="C23" s="589"/>
      <c r="D23" s="589"/>
      <c r="E23" s="590"/>
      <c r="F23" s="590"/>
      <c r="G23" s="590"/>
      <c r="H23" s="590"/>
      <c r="I23" s="590"/>
      <c r="J23" s="590"/>
      <c r="K23" s="590"/>
      <c r="L23" s="590"/>
      <c r="M23" s="591"/>
      <c r="O23" s="22"/>
      <c r="P23" s="22"/>
      <c r="Q23" s="22"/>
      <c r="R23" s="22"/>
      <c r="S23" s="22"/>
      <c r="T23" s="22"/>
      <c r="U23" s="22"/>
      <c r="V23" s="22"/>
    </row>
    <row r="24" spans="1:22" x14ac:dyDescent="0.2">
      <c r="A24" s="20" t="s">
        <v>1147</v>
      </c>
      <c r="B24" s="20"/>
      <c r="C24" s="592"/>
      <c r="D24" s="20"/>
      <c r="E24" s="129"/>
      <c r="F24" s="129"/>
      <c r="G24" s="20"/>
      <c r="H24" s="20"/>
      <c r="I24" s="20"/>
      <c r="J24" s="20"/>
      <c r="K24" s="20"/>
      <c r="L24" s="20"/>
      <c r="M24" s="20"/>
      <c r="O24" s="22"/>
      <c r="P24" s="22"/>
      <c r="Q24" s="22"/>
      <c r="R24" s="22"/>
      <c r="S24" s="22"/>
      <c r="T24" s="22"/>
      <c r="U24" s="22"/>
      <c r="V24" s="22"/>
    </row>
    <row r="25" spans="1:22" x14ac:dyDescent="0.2">
      <c r="A25" s="20" t="s">
        <v>1246</v>
      </c>
      <c r="B25" s="20"/>
      <c r="C25" s="592"/>
      <c r="D25" s="20"/>
      <c r="E25" s="593"/>
      <c r="F25" s="593"/>
      <c r="G25" s="593"/>
      <c r="H25" s="593"/>
      <c r="I25" s="593"/>
      <c r="J25" s="593"/>
      <c r="K25" s="20"/>
      <c r="L25" s="20"/>
      <c r="M25" s="20"/>
    </row>
    <row r="27" spans="1:22" ht="15.75" x14ac:dyDescent="0.25">
      <c r="A27" s="1257" t="s">
        <v>1094</v>
      </c>
      <c r="B27" s="1257"/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</row>
    <row r="28" spans="1:22" ht="15.75" x14ac:dyDescent="0.25">
      <c r="A28" s="1232" t="s">
        <v>1621</v>
      </c>
      <c r="B28" s="1232"/>
      <c r="C28" s="1232"/>
      <c r="D28" s="1232"/>
      <c r="E28" s="1232"/>
      <c r="F28" s="1232"/>
      <c r="G28" s="1232"/>
      <c r="H28" s="1232"/>
      <c r="I28" s="1232"/>
      <c r="J28" s="1232"/>
      <c r="K28" s="1232"/>
      <c r="L28" s="1232"/>
      <c r="M28" s="1232"/>
    </row>
    <row r="29" spans="1:22" ht="15" x14ac:dyDescent="0.2">
      <c r="A29" s="1271" t="s">
        <v>490</v>
      </c>
      <c r="B29" s="1271"/>
      <c r="C29" s="1271"/>
      <c r="D29" s="1271"/>
      <c r="E29" s="1271"/>
      <c r="F29" s="1271"/>
      <c r="G29" s="1271"/>
      <c r="H29" s="1271"/>
      <c r="I29" s="1271"/>
      <c r="J29" s="1271"/>
      <c r="K29" s="1271"/>
      <c r="L29" s="1271"/>
      <c r="M29" s="1271"/>
      <c r="N29" s="487">
        <v>1000</v>
      </c>
    </row>
    <row r="30" spans="1:22" ht="4.5" customHeight="1" x14ac:dyDescent="0.2">
      <c r="A30" s="1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22" ht="12.75" customHeight="1" x14ac:dyDescent="0.2">
      <c r="A31" s="580"/>
      <c r="B31" s="1272" t="s">
        <v>492</v>
      </c>
      <c r="C31" s="1272"/>
      <c r="D31" s="1272"/>
      <c r="E31" s="1272" t="s">
        <v>1078</v>
      </c>
      <c r="F31" s="1272"/>
      <c r="G31" s="1272"/>
      <c r="H31" s="583" t="s">
        <v>492</v>
      </c>
      <c r="I31" s="1272" t="s">
        <v>1078</v>
      </c>
      <c r="J31" s="1272"/>
      <c r="K31" s="1272"/>
      <c r="L31" s="583" t="s">
        <v>492</v>
      </c>
      <c r="M31" s="1273" t="s">
        <v>493</v>
      </c>
    </row>
    <row r="32" spans="1:22" x14ac:dyDescent="0.2">
      <c r="A32" s="580"/>
      <c r="B32" s="184">
        <v>42709</v>
      </c>
      <c r="C32" s="184">
        <v>42803</v>
      </c>
      <c r="D32" s="184">
        <v>42916</v>
      </c>
      <c r="E32" s="184">
        <v>42947</v>
      </c>
      <c r="F32" s="184">
        <v>42978</v>
      </c>
      <c r="G32" s="184">
        <v>43008</v>
      </c>
      <c r="H32" s="184">
        <v>43008</v>
      </c>
      <c r="I32" s="184">
        <v>43009</v>
      </c>
      <c r="J32" s="184">
        <v>43041</v>
      </c>
      <c r="K32" s="184">
        <v>43072</v>
      </c>
      <c r="L32" s="184">
        <v>43073</v>
      </c>
      <c r="M32" s="1273"/>
    </row>
    <row r="33" spans="1:13" x14ac:dyDescent="0.2">
      <c r="A33" s="185" t="s">
        <v>497</v>
      </c>
      <c r="B33" s="285">
        <v>1626.31457</v>
      </c>
      <c r="C33" s="285">
        <v>55.713309999999993</v>
      </c>
      <c r="D33" s="285">
        <v>55.713309999999993</v>
      </c>
      <c r="E33" s="604">
        <v>0</v>
      </c>
      <c r="F33" s="604">
        <v>0</v>
      </c>
      <c r="G33" s="604">
        <v>0</v>
      </c>
      <c r="H33" s="285">
        <v>55.71331</v>
      </c>
      <c r="I33" s="285">
        <v>9.1558299999999999</v>
      </c>
      <c r="J33" s="285">
        <v>0</v>
      </c>
      <c r="K33" s="285">
        <v>0</v>
      </c>
      <c r="L33" s="285">
        <v>64.869140000000002</v>
      </c>
      <c r="M33" s="585">
        <f>(L33-B33)/B33</f>
        <v>-0.96011279662826854</v>
      </c>
    </row>
    <row r="34" spans="1:13" x14ac:dyDescent="0.2">
      <c r="A34" s="62" t="s">
        <v>495</v>
      </c>
      <c r="B34" s="486">
        <v>9.6303488289770735E-5</v>
      </c>
      <c r="C34" s="486">
        <v>1.5872061722554541E-5</v>
      </c>
      <c r="D34" s="486">
        <v>7.9559528713737723E-6</v>
      </c>
      <c r="E34" s="486">
        <f>E33/E75</f>
        <v>0</v>
      </c>
      <c r="F34" s="486">
        <f>F33/F75</f>
        <v>0</v>
      </c>
      <c r="G34" s="486">
        <f>G33/G75</f>
        <v>0</v>
      </c>
      <c r="H34" s="486">
        <f>H33/H75</f>
        <v>5.5016106617315802E-6</v>
      </c>
      <c r="I34" s="486">
        <f t="shared" ref="I34:K34" si="10">I33/I75</f>
        <v>8.7713872157865187E-6</v>
      </c>
      <c r="J34" s="486">
        <f t="shared" si="10"/>
        <v>0</v>
      </c>
      <c r="K34" s="486">
        <f t="shared" si="10"/>
        <v>0</v>
      </c>
      <c r="L34" s="486">
        <f>L33/L75</f>
        <v>4.6406587841515908E-6</v>
      </c>
      <c r="M34" s="585">
        <f t="shared" ref="M34:M74" si="11">(L34-B34)/B34</f>
        <v>-0.95181214235783274</v>
      </c>
    </row>
    <row r="35" spans="1:13" x14ac:dyDescent="0.2">
      <c r="A35" s="185" t="s">
        <v>498</v>
      </c>
      <c r="B35" s="584">
        <v>45034.714869999996</v>
      </c>
      <c r="C35" s="604">
        <v>40.819180000000003</v>
      </c>
      <c r="D35" s="604">
        <v>2402.8731499999999</v>
      </c>
      <c r="E35" s="604">
        <v>1625.0688399999999</v>
      </c>
      <c r="F35" s="604">
        <v>18.766719999999999</v>
      </c>
      <c r="G35" s="604">
        <v>929.05324999999993</v>
      </c>
      <c r="H35" s="604">
        <v>4975.7619599999998</v>
      </c>
      <c r="I35" s="604">
        <v>1065.7275299999999</v>
      </c>
      <c r="J35" s="604">
        <v>52.348140000000001</v>
      </c>
      <c r="K35" s="604">
        <v>23.206229999999998</v>
      </c>
      <c r="L35" s="285">
        <f>SUM(H35:K35)</f>
        <v>6117.0438599999998</v>
      </c>
      <c r="M35" s="585">
        <f t="shared" si="11"/>
        <v>-0.86417047653886925</v>
      </c>
    </row>
    <row r="36" spans="1:13" x14ac:dyDescent="0.2">
      <c r="A36" s="62" t="s">
        <v>495</v>
      </c>
      <c r="B36" s="586">
        <v>3.448439792637386E-3</v>
      </c>
      <c r="C36" s="586">
        <v>1.1628900606050224E-5</v>
      </c>
      <c r="D36" s="586">
        <v>3.4313426248215085E-4</v>
      </c>
      <c r="E36" s="586">
        <f>E35/E75</f>
        <v>1.3760948939330483E-3</v>
      </c>
      <c r="F36" s="586">
        <f>F35/F75</f>
        <v>2.0726397022086825E-5</v>
      </c>
      <c r="G36" s="586">
        <f>G35/G75</f>
        <v>8.8719543682396211E-4</v>
      </c>
      <c r="H36" s="586">
        <f>H35/H75</f>
        <v>4.9134946477555222E-4</v>
      </c>
      <c r="I36" s="586">
        <f t="shared" ref="I36:L36" si="12">I35/I75</f>
        <v>1.0209788552380005E-3</v>
      </c>
      <c r="J36" s="586">
        <f t="shared" si="12"/>
        <v>4.5837707158796542E-5</v>
      </c>
      <c r="K36" s="586">
        <f t="shared" si="12"/>
        <v>1.393060685094051E-5</v>
      </c>
      <c r="L36" s="586">
        <f t="shared" si="12"/>
        <v>4.3760582184301431E-4</v>
      </c>
      <c r="M36" s="585">
        <f t="shared" si="11"/>
        <v>-0.87310034445799878</v>
      </c>
    </row>
    <row r="37" spans="1:13" x14ac:dyDescent="0.2">
      <c r="A37" s="185" t="s">
        <v>499</v>
      </c>
      <c r="B37" s="584">
        <v>0</v>
      </c>
      <c r="C37" s="488">
        <v>0</v>
      </c>
      <c r="D37" s="488">
        <v>0</v>
      </c>
      <c r="E37" s="488">
        <v>0</v>
      </c>
      <c r="F37" s="488">
        <v>0</v>
      </c>
      <c r="G37" s="488">
        <v>0</v>
      </c>
      <c r="H37" s="488">
        <v>0</v>
      </c>
      <c r="I37" s="488">
        <v>0</v>
      </c>
      <c r="J37" s="488">
        <v>0</v>
      </c>
      <c r="K37" s="488">
        <v>0</v>
      </c>
      <c r="L37" s="488">
        <v>0</v>
      </c>
      <c r="M37" s="826" t="s">
        <v>1452</v>
      </c>
    </row>
    <row r="38" spans="1:13" x14ac:dyDescent="0.2">
      <c r="A38" s="62" t="s">
        <v>495</v>
      </c>
      <c r="B38" s="586">
        <v>0</v>
      </c>
      <c r="C38" s="586">
        <v>0</v>
      </c>
      <c r="D38" s="586">
        <v>0</v>
      </c>
      <c r="E38" s="586">
        <f>E37/E75</f>
        <v>0</v>
      </c>
      <c r="F38" s="586">
        <f>F37/F75</f>
        <v>0</v>
      </c>
      <c r="G38" s="586">
        <f>G37/G75</f>
        <v>0</v>
      </c>
      <c r="H38" s="586">
        <f>H37/H75</f>
        <v>0</v>
      </c>
      <c r="I38" s="586">
        <f t="shared" ref="I38:L38" si="13">I37/I75</f>
        <v>0</v>
      </c>
      <c r="J38" s="586">
        <f t="shared" si="13"/>
        <v>0</v>
      </c>
      <c r="K38" s="586">
        <f t="shared" si="13"/>
        <v>0</v>
      </c>
      <c r="L38" s="586">
        <f t="shared" si="13"/>
        <v>0</v>
      </c>
      <c r="M38" s="585" t="s">
        <v>1452</v>
      </c>
    </row>
    <row r="39" spans="1:13" x14ac:dyDescent="0.2">
      <c r="A39" s="185" t="s">
        <v>500</v>
      </c>
      <c r="B39" s="605">
        <v>768803.03485000005</v>
      </c>
      <c r="C39" s="606">
        <v>136938.04336999997</v>
      </c>
      <c r="D39" s="606">
        <v>229904.19630999997</v>
      </c>
      <c r="E39" s="606">
        <v>56689.526840000006</v>
      </c>
      <c r="F39" s="606">
        <v>27229.423090000004</v>
      </c>
      <c r="G39" s="606">
        <v>45734.522240000013</v>
      </c>
      <c r="H39" s="606">
        <v>359557.66847999999</v>
      </c>
      <c r="I39" s="606">
        <v>125602.06674000001</v>
      </c>
      <c r="J39" s="606">
        <v>91577.931130000026</v>
      </c>
      <c r="K39" s="606">
        <v>29594.587540000004</v>
      </c>
      <c r="L39" s="606">
        <f>SUM(H39:K39)</f>
        <v>606332.25389000005</v>
      </c>
      <c r="M39" s="585">
        <f t="shared" si="11"/>
        <v>-0.21132952602313729</v>
      </c>
    </row>
    <row r="40" spans="1:13" x14ac:dyDescent="0.2">
      <c r="A40" s="62" t="s">
        <v>495</v>
      </c>
      <c r="B40" s="586">
        <v>5.8869496248175709E-2</v>
      </c>
      <c r="C40" s="586">
        <v>3.9012025609939369E-2</v>
      </c>
      <c r="D40" s="586">
        <v>3.2830699715623142E-2</v>
      </c>
      <c r="E40" s="586">
        <f>E39/E75</f>
        <v>4.8004223885065998E-2</v>
      </c>
      <c r="F40" s="586">
        <f>F39/F75</f>
        <v>3.0072800875470956E-2</v>
      </c>
      <c r="G40" s="586">
        <f>G39/G75</f>
        <v>4.3673986864210451E-2</v>
      </c>
      <c r="H40" s="586">
        <f>H39/H75</f>
        <v>3.5505811850290656E-2</v>
      </c>
      <c r="I40" s="586">
        <f t="shared" ref="I40:L40" si="14">I39/I75</f>
        <v>0.12032818023921384</v>
      </c>
      <c r="J40" s="586">
        <f t="shared" si="14"/>
        <v>8.0188568100898694E-2</v>
      </c>
      <c r="K40" s="586">
        <f t="shared" si="14"/>
        <v>1.7765512275603697E-2</v>
      </c>
      <c r="L40" s="586">
        <f t="shared" si="14"/>
        <v>4.3376266436229327E-2</v>
      </c>
      <c r="M40" s="585">
        <f t="shared" si="11"/>
        <v>-0.26317924900582951</v>
      </c>
    </row>
    <row r="41" spans="1:13" x14ac:dyDescent="0.2">
      <c r="A41" s="62" t="s">
        <v>1487</v>
      </c>
      <c r="B41" s="584">
        <v>0</v>
      </c>
      <c r="C41" s="604">
        <v>7599.14167</v>
      </c>
      <c r="D41" s="584">
        <v>7599.14167</v>
      </c>
      <c r="E41" s="584">
        <v>0</v>
      </c>
      <c r="F41" s="584">
        <v>75.292929999999998</v>
      </c>
      <c r="G41" s="584">
        <v>0</v>
      </c>
      <c r="H41" s="584">
        <v>7674.4345999999996</v>
      </c>
      <c r="I41" s="584">
        <v>0</v>
      </c>
      <c r="J41" s="584">
        <v>0</v>
      </c>
      <c r="K41" s="584">
        <v>0</v>
      </c>
      <c r="L41" s="584">
        <f>SUM(H41:K41)</f>
        <v>7674.4345999999996</v>
      </c>
      <c r="M41" s="826" t="s">
        <v>1452</v>
      </c>
    </row>
    <row r="42" spans="1:13" x14ac:dyDescent="0.2">
      <c r="A42" s="62" t="s">
        <v>495</v>
      </c>
      <c r="B42" s="586">
        <v>0</v>
      </c>
      <c r="C42" s="586">
        <v>2.1649053991707945E-3</v>
      </c>
      <c r="D42" s="586">
        <v>1.0851700067616263E-3</v>
      </c>
      <c r="E42" s="586">
        <f>E41/E75</f>
        <v>0</v>
      </c>
      <c r="F42" s="586">
        <f>F41/F75</f>
        <v>8.3155242905323445E-5</v>
      </c>
      <c r="G42" s="586">
        <f>G41/G75</f>
        <v>0</v>
      </c>
      <c r="H42" s="586">
        <f>H41/H75</f>
        <v>7.5783957582347436E-4</v>
      </c>
      <c r="I42" s="586">
        <f t="shared" ref="I42:L42" si="15">I41/I75</f>
        <v>0</v>
      </c>
      <c r="J42" s="586">
        <f t="shared" si="15"/>
        <v>0</v>
      </c>
      <c r="K42" s="586">
        <f t="shared" si="15"/>
        <v>0</v>
      </c>
      <c r="L42" s="586">
        <f t="shared" si="15"/>
        <v>5.4901964693669289E-4</v>
      </c>
      <c r="M42" s="585" t="s">
        <v>1452</v>
      </c>
    </row>
    <row r="43" spans="1:13" x14ac:dyDescent="0.2">
      <c r="A43" s="185" t="s">
        <v>501</v>
      </c>
      <c r="B43" s="605">
        <v>448876.26936000003</v>
      </c>
      <c r="C43" s="606">
        <v>113159.59618000001</v>
      </c>
      <c r="D43" s="606">
        <v>172736.48392</v>
      </c>
      <c r="E43" s="606">
        <v>13723.977470000005</v>
      </c>
      <c r="F43" s="606">
        <v>13827.119819999996</v>
      </c>
      <c r="G43" s="606">
        <v>17589.574529999998</v>
      </c>
      <c r="H43" s="606">
        <v>217877.15574000002</v>
      </c>
      <c r="I43" s="606">
        <v>12260.13695</v>
      </c>
      <c r="J43" s="606">
        <v>17422.479160000003</v>
      </c>
      <c r="K43" s="606">
        <v>48888.229079999997</v>
      </c>
      <c r="L43" s="606">
        <f>SUM(H43:K43)</f>
        <v>296448.00093000004</v>
      </c>
      <c r="M43" s="585">
        <f t="shared" si="11"/>
        <v>-0.33957747119786386</v>
      </c>
    </row>
    <row r="44" spans="1:13" x14ac:dyDescent="0.2">
      <c r="A44" s="62" t="s">
        <v>495</v>
      </c>
      <c r="B44" s="586">
        <v>3.3590163557510419E-2</v>
      </c>
      <c r="C44" s="586">
        <v>3.223782782010811E-2</v>
      </c>
      <c r="D44" s="586">
        <v>2.4667055775977654E-2</v>
      </c>
      <c r="E44" s="586">
        <f>E43/E75</f>
        <v>1.1621350958227222E-2</v>
      </c>
      <c r="F44" s="586">
        <f>F43/F75</f>
        <v>1.5270989019993138E-2</v>
      </c>
      <c r="G44" s="586">
        <f>G43/G75</f>
        <v>1.6797089142835449E-2</v>
      </c>
      <c r="H44" s="586">
        <f>H43/H75</f>
        <v>2.1515061355481053E-2</v>
      </c>
      <c r="I44" s="586">
        <f t="shared" ref="I44:L44" si="16">I43/I75</f>
        <v>1.1745347882936E-2</v>
      </c>
      <c r="J44" s="586">
        <f t="shared" si="16"/>
        <v>1.5255680482942005E-2</v>
      </c>
      <c r="K44" s="586">
        <f t="shared" si="16"/>
        <v>2.9347407956923512E-2</v>
      </c>
      <c r="L44" s="586">
        <f t="shared" si="16"/>
        <v>2.1207526715476478E-2</v>
      </c>
      <c r="M44" s="585">
        <f t="shared" si="11"/>
        <v>-0.36863877786225635</v>
      </c>
    </row>
    <row r="45" spans="1:13" x14ac:dyDescent="0.2">
      <c r="A45" s="185" t="s">
        <v>502</v>
      </c>
      <c r="B45" s="584">
        <v>17971.755390000002</v>
      </c>
      <c r="C45" s="584">
        <v>0</v>
      </c>
      <c r="D45" s="584">
        <v>0</v>
      </c>
      <c r="E45" s="584">
        <v>0</v>
      </c>
      <c r="F45" s="584">
        <v>0</v>
      </c>
      <c r="G45" s="584">
        <v>0</v>
      </c>
      <c r="H45" s="584">
        <v>0</v>
      </c>
      <c r="I45" s="584">
        <v>0</v>
      </c>
      <c r="J45" s="584">
        <v>0</v>
      </c>
      <c r="K45" s="584">
        <v>0</v>
      </c>
      <c r="L45" s="584">
        <f>SUM(H45:K45)</f>
        <v>0</v>
      </c>
      <c r="M45" s="585">
        <f t="shared" si="11"/>
        <v>-1</v>
      </c>
    </row>
    <row r="46" spans="1:13" x14ac:dyDescent="0.2">
      <c r="A46" s="62" t="s">
        <v>495</v>
      </c>
      <c r="B46" s="586">
        <v>1.376149857045191E-3</v>
      </c>
      <c r="C46" s="586">
        <v>0</v>
      </c>
      <c r="D46" s="586">
        <v>0</v>
      </c>
      <c r="E46" s="586">
        <f>E45/E75</f>
        <v>0</v>
      </c>
      <c r="F46" s="586">
        <f>F45/F75</f>
        <v>0</v>
      </c>
      <c r="G46" s="586">
        <f>G45/G75</f>
        <v>0</v>
      </c>
      <c r="H46" s="586">
        <f>H45/H75</f>
        <v>0</v>
      </c>
      <c r="I46" s="586">
        <f t="shared" ref="I46:L46" si="17">I45/I75</f>
        <v>0</v>
      </c>
      <c r="J46" s="586">
        <f t="shared" si="17"/>
        <v>0</v>
      </c>
      <c r="K46" s="586">
        <f t="shared" si="17"/>
        <v>0</v>
      </c>
      <c r="L46" s="586">
        <f t="shared" si="17"/>
        <v>0</v>
      </c>
      <c r="M46" s="585">
        <f t="shared" si="11"/>
        <v>-1</v>
      </c>
    </row>
    <row r="47" spans="1:13" x14ac:dyDescent="0.2">
      <c r="A47" s="185" t="s">
        <v>503</v>
      </c>
      <c r="B47" s="605">
        <v>1056870.02899</v>
      </c>
      <c r="C47" s="606">
        <v>117012.74155999999</v>
      </c>
      <c r="D47" s="606">
        <v>159860.49340000001</v>
      </c>
      <c r="E47" s="606">
        <v>4117.4209000000001</v>
      </c>
      <c r="F47" s="606">
        <v>20522.842049999999</v>
      </c>
      <c r="G47" s="606">
        <v>17830.277320000005</v>
      </c>
      <c r="H47" s="606">
        <v>202331.03367</v>
      </c>
      <c r="I47" s="606">
        <v>5327.5376100000003</v>
      </c>
      <c r="J47" s="606">
        <v>37913.620329999998</v>
      </c>
      <c r="K47" s="606">
        <v>5321.6477500000001</v>
      </c>
      <c r="L47" s="606">
        <f>SUM(H47:K47)</f>
        <v>250893.83936000001</v>
      </c>
      <c r="M47" s="585">
        <f t="shared" si="11"/>
        <v>-0.76260672317506517</v>
      </c>
    </row>
    <row r="48" spans="1:13" x14ac:dyDescent="0.2">
      <c r="A48" s="62" t="s">
        <v>495</v>
      </c>
      <c r="B48" s="586">
        <v>8.0927628256013934E-2</v>
      </c>
      <c r="C48" s="586">
        <v>3.640432020279398E-2</v>
      </c>
      <c r="D48" s="586">
        <v>2.436658329799677E-2</v>
      </c>
      <c r="E48" s="586">
        <f>E47/E75</f>
        <v>3.4865980672321648E-3</v>
      </c>
      <c r="F48" s="586">
        <f>F47/F75</f>
        <v>2.2665898588025944E-2</v>
      </c>
      <c r="G48" s="586">
        <f>G47/G75</f>
        <v>1.7026947245068882E-2</v>
      </c>
      <c r="H48" s="586">
        <f>H47/H75</f>
        <v>1.9979903761561526E-2</v>
      </c>
      <c r="I48" s="586">
        <f t="shared" ref="I48:L48" si="18">I47/I75</f>
        <v>5.1038404256059655E-3</v>
      </c>
      <c r="J48" s="586">
        <f t="shared" si="18"/>
        <v>3.319837965620813E-2</v>
      </c>
      <c r="K48" s="586">
        <f t="shared" si="18"/>
        <v>3.1945638134432933E-3</v>
      </c>
      <c r="L48" s="586">
        <f t="shared" si="18"/>
        <v>1.7948637819393046E-2</v>
      </c>
      <c r="M48" s="585">
        <f t="shared" si="11"/>
        <v>-0.77821371753769109</v>
      </c>
    </row>
    <row r="49" spans="1:13" x14ac:dyDescent="0.2">
      <c r="A49" s="185" t="s">
        <v>504</v>
      </c>
      <c r="B49" s="584">
        <v>133.5059</v>
      </c>
      <c r="C49" s="584">
        <v>0</v>
      </c>
      <c r="D49" s="584">
        <v>0</v>
      </c>
      <c r="E49" s="584">
        <v>0</v>
      </c>
      <c r="F49" s="584">
        <v>0</v>
      </c>
      <c r="G49" s="584">
        <v>0</v>
      </c>
      <c r="H49" s="584">
        <v>0</v>
      </c>
      <c r="I49" s="584">
        <v>0</v>
      </c>
      <c r="J49" s="584">
        <v>0</v>
      </c>
      <c r="K49" s="584">
        <v>0</v>
      </c>
      <c r="L49" s="584">
        <f>SUM(H49:K49)</f>
        <v>0</v>
      </c>
      <c r="M49" s="585">
        <f>(L49-B49)/B49</f>
        <v>-1</v>
      </c>
    </row>
    <row r="50" spans="1:13" x14ac:dyDescent="0.2">
      <c r="A50" s="62" t="s">
        <v>495</v>
      </c>
      <c r="B50" s="586">
        <v>1.0222937115086649E-5</v>
      </c>
      <c r="C50" s="586">
        <v>0</v>
      </c>
      <c r="D50" s="586">
        <v>0</v>
      </c>
      <c r="E50" s="586">
        <f>E49/E75</f>
        <v>0</v>
      </c>
      <c r="F50" s="586">
        <f>F49/F75</f>
        <v>0</v>
      </c>
      <c r="G50" s="586">
        <f>G49/G75</f>
        <v>0</v>
      </c>
      <c r="H50" s="586">
        <f>H49/H75</f>
        <v>0</v>
      </c>
      <c r="I50" s="586">
        <f t="shared" ref="I50:L50" si="19">I49/I75</f>
        <v>0</v>
      </c>
      <c r="J50" s="586">
        <f t="shared" si="19"/>
        <v>0</v>
      </c>
      <c r="K50" s="586">
        <f t="shared" si="19"/>
        <v>0</v>
      </c>
      <c r="L50" s="586">
        <f t="shared" si="19"/>
        <v>0</v>
      </c>
      <c r="M50" s="585">
        <f t="shared" si="11"/>
        <v>-1</v>
      </c>
    </row>
    <row r="51" spans="1:13" ht="22.5" x14ac:dyDescent="0.2">
      <c r="A51" s="185" t="s">
        <v>505</v>
      </c>
      <c r="B51" s="584">
        <v>0</v>
      </c>
      <c r="C51" s="584">
        <v>0</v>
      </c>
      <c r="D51" s="601">
        <v>0</v>
      </c>
      <c r="E51" s="601">
        <v>0</v>
      </c>
      <c r="F51" s="601">
        <v>0</v>
      </c>
      <c r="G51" s="601">
        <v>0</v>
      </c>
      <c r="H51" s="601">
        <v>0</v>
      </c>
      <c r="I51" s="601">
        <v>0</v>
      </c>
      <c r="J51" s="601">
        <v>0</v>
      </c>
      <c r="K51" s="601">
        <v>0</v>
      </c>
      <c r="L51" s="601">
        <f>SUM(H51:K51)</f>
        <v>0</v>
      </c>
      <c r="M51" s="585" t="s">
        <v>1452</v>
      </c>
    </row>
    <row r="52" spans="1:13" x14ac:dyDescent="0.2">
      <c r="A52" s="62" t="s">
        <v>495</v>
      </c>
      <c r="B52" s="586">
        <v>0</v>
      </c>
      <c r="C52" s="586">
        <v>0</v>
      </c>
      <c r="D52" s="586">
        <v>0</v>
      </c>
      <c r="E52" s="586">
        <f>E51/E75</f>
        <v>0</v>
      </c>
      <c r="F52" s="586">
        <f>F51/F75</f>
        <v>0</v>
      </c>
      <c r="G52" s="586">
        <f>G51/G75</f>
        <v>0</v>
      </c>
      <c r="H52" s="586">
        <f>H51/H75</f>
        <v>0</v>
      </c>
      <c r="I52" s="586">
        <f t="shared" ref="I52:L52" si="20">I51/I75</f>
        <v>0</v>
      </c>
      <c r="J52" s="586">
        <f t="shared" si="20"/>
        <v>0</v>
      </c>
      <c r="K52" s="586">
        <f t="shared" si="20"/>
        <v>0</v>
      </c>
      <c r="L52" s="586">
        <f t="shared" si="20"/>
        <v>0</v>
      </c>
      <c r="M52" s="585" t="s">
        <v>1452</v>
      </c>
    </row>
    <row r="53" spans="1:13" x14ac:dyDescent="0.2">
      <c r="A53" s="185" t="s">
        <v>506</v>
      </c>
      <c r="B53" s="601">
        <v>0</v>
      </c>
      <c r="C53" s="601">
        <v>0</v>
      </c>
      <c r="D53" s="601">
        <v>0</v>
      </c>
      <c r="E53" s="601">
        <v>0</v>
      </c>
      <c r="F53" s="601">
        <v>0</v>
      </c>
      <c r="G53" s="601">
        <v>0</v>
      </c>
      <c r="H53" s="601">
        <v>0</v>
      </c>
      <c r="I53" s="584">
        <v>0</v>
      </c>
      <c r="J53" s="584">
        <v>0</v>
      </c>
      <c r="K53" s="584">
        <v>0</v>
      </c>
      <c r="L53" s="584">
        <v>0</v>
      </c>
      <c r="M53" s="585" t="s">
        <v>1452</v>
      </c>
    </row>
    <row r="54" spans="1:13" x14ac:dyDescent="0.2">
      <c r="A54" s="62" t="s">
        <v>495</v>
      </c>
      <c r="B54" s="586">
        <v>0</v>
      </c>
      <c r="C54" s="586">
        <v>0</v>
      </c>
      <c r="D54" s="586">
        <v>0</v>
      </c>
      <c r="E54" s="586">
        <f>E53/E75</f>
        <v>0</v>
      </c>
      <c r="F54" s="586">
        <f>F53/F75</f>
        <v>0</v>
      </c>
      <c r="G54" s="586">
        <f>G53/G75</f>
        <v>0</v>
      </c>
      <c r="H54" s="586">
        <f>H53/H75</f>
        <v>0</v>
      </c>
      <c r="I54" s="586">
        <f t="shared" ref="I54:L54" si="21">I53/I75</f>
        <v>0</v>
      </c>
      <c r="J54" s="586">
        <f t="shared" si="21"/>
        <v>0</v>
      </c>
      <c r="K54" s="586">
        <f t="shared" si="21"/>
        <v>0</v>
      </c>
      <c r="L54" s="586">
        <f t="shared" si="21"/>
        <v>0</v>
      </c>
      <c r="M54" s="585" t="s">
        <v>1452</v>
      </c>
    </row>
    <row r="55" spans="1:13" ht="22.5" x14ac:dyDescent="0.2">
      <c r="A55" s="185" t="s">
        <v>507</v>
      </c>
      <c r="B55" s="584">
        <v>381340.74439999997</v>
      </c>
      <c r="C55" s="584">
        <v>739.06918999999994</v>
      </c>
      <c r="D55" s="584">
        <v>2142.0913599999999</v>
      </c>
      <c r="E55" s="584">
        <v>0</v>
      </c>
      <c r="F55" s="584">
        <v>809.23630000000003</v>
      </c>
      <c r="G55" s="584">
        <v>1.4758199999999999</v>
      </c>
      <c r="H55" s="584">
        <v>2952.80348</v>
      </c>
      <c r="I55" s="584">
        <v>0</v>
      </c>
      <c r="J55" s="584">
        <v>2620.0212499999998</v>
      </c>
      <c r="K55" s="584">
        <v>19128.928099999997</v>
      </c>
      <c r="L55" s="584">
        <f>SUM(H55:K55)</f>
        <v>24701.752829999998</v>
      </c>
      <c r="M55" s="585">
        <f t="shared" si="11"/>
        <v>-0.93522393504301338</v>
      </c>
    </row>
    <row r="56" spans="1:13" x14ac:dyDescent="0.2">
      <c r="A56" s="62" t="s">
        <v>495</v>
      </c>
      <c r="B56" s="586">
        <v>1.7542331113474478E-3</v>
      </c>
      <c r="C56" s="586">
        <v>1.6807551784067126E-4</v>
      </c>
      <c r="D56" s="594">
        <v>1.3152711015403129E-4</v>
      </c>
      <c r="E56" s="586">
        <f>E55/E75</f>
        <v>0</v>
      </c>
      <c r="F56" s="586">
        <f>F55/F75</f>
        <v>8.9373917437274926E-4</v>
      </c>
      <c r="G56" s="586">
        <f>G55/G75</f>
        <v>1.4093280116866713E-6</v>
      </c>
      <c r="H56" s="586">
        <f>H55/H75</f>
        <v>2.9158517251202834E-4</v>
      </c>
      <c r="I56" s="586">
        <f t="shared" ref="I56:L56" si="22">I55/I75</f>
        <v>0</v>
      </c>
      <c r="J56" s="586">
        <f t="shared" si="22"/>
        <v>2.2941744789275044E-3</v>
      </c>
      <c r="K56" s="586">
        <f t="shared" si="22"/>
        <v>1.1483018863512445E-2</v>
      </c>
      <c r="L56" s="586">
        <f t="shared" si="22"/>
        <v>1.7671331276240276E-3</v>
      </c>
      <c r="M56" s="585">
        <f t="shared" si="11"/>
        <v>7.3536499756701006E-3</v>
      </c>
    </row>
    <row r="57" spans="1:13" x14ac:dyDescent="0.2">
      <c r="A57" s="185" t="s">
        <v>508</v>
      </c>
      <c r="B57" s="584">
        <v>36251.46267999999</v>
      </c>
      <c r="C57" s="604">
        <v>47969.531799999997</v>
      </c>
      <c r="D57" s="584">
        <v>52428.895369999998</v>
      </c>
      <c r="E57" s="604">
        <v>2005.0380299999999</v>
      </c>
      <c r="F57" s="604">
        <v>6441.0751299999993</v>
      </c>
      <c r="G57" s="604">
        <v>4364.1534700000011</v>
      </c>
      <c r="H57" s="584">
        <v>65239.161999999997</v>
      </c>
      <c r="I57" s="584">
        <v>4135.6164699999999</v>
      </c>
      <c r="J57" s="584">
        <v>317.63396999999998</v>
      </c>
      <c r="K57" s="584">
        <v>48877.099160000005</v>
      </c>
      <c r="L57" s="584">
        <f>SUM(H57:K57)</f>
        <v>118569.5116</v>
      </c>
      <c r="M57" s="585">
        <f t="shared" si="11"/>
        <v>2.2707511044903312</v>
      </c>
    </row>
    <row r="58" spans="1:13" x14ac:dyDescent="0.2">
      <c r="A58" s="62" t="s">
        <v>495</v>
      </c>
      <c r="B58" s="586">
        <v>2.7758804914805304E-3</v>
      </c>
      <c r="C58" s="586">
        <v>1.3665951090172939E-2</v>
      </c>
      <c r="D58" s="586">
        <v>7.4869330266305592E-3</v>
      </c>
      <c r="E58" s="586">
        <f>E57/E75</f>
        <v>1.6978496709250655E-3</v>
      </c>
      <c r="F58" s="586">
        <f>F57/F75</f>
        <v>7.1136714563583558E-3</v>
      </c>
      <c r="G58" s="586">
        <f>G57/G75</f>
        <v>4.1675297343650233E-3</v>
      </c>
      <c r="H58" s="586">
        <f>H57/H75</f>
        <v>6.4422750904879599E-3</v>
      </c>
      <c r="I58" s="586">
        <f t="shared" ref="I58:L58" si="23">I57/I75</f>
        <v>3.9619666850907202E-3</v>
      </c>
      <c r="J58" s="586">
        <f t="shared" si="23"/>
        <v>2.7813047226789652E-4</v>
      </c>
      <c r="K58" s="586">
        <f t="shared" si="23"/>
        <v>2.9340726710559827E-2</v>
      </c>
      <c r="L58" s="586">
        <f t="shared" si="23"/>
        <v>8.4823175633144503E-3</v>
      </c>
      <c r="M58" s="585">
        <f t="shared" si="11"/>
        <v>2.0557214510306103</v>
      </c>
    </row>
    <row r="59" spans="1:13" x14ac:dyDescent="0.2">
      <c r="A59" s="185" t="s">
        <v>509</v>
      </c>
      <c r="B59" s="584">
        <v>9610649.4739500005</v>
      </c>
      <c r="C59" s="584">
        <v>2941074.69521</v>
      </c>
      <c r="D59" s="584">
        <v>6033819.8343200013</v>
      </c>
      <c r="E59" s="584">
        <v>1096645.4629399995</v>
      </c>
      <c r="F59" s="584">
        <v>831596.85016999999</v>
      </c>
      <c r="G59" s="584">
        <v>825984.76948999986</v>
      </c>
      <c r="H59" s="584">
        <v>8788046.9169200007</v>
      </c>
      <c r="I59" s="584">
        <v>814001.24382999993</v>
      </c>
      <c r="J59" s="584">
        <v>937219.59637000028</v>
      </c>
      <c r="K59" s="584">
        <v>1391207.9326799996</v>
      </c>
      <c r="L59" s="584">
        <f>SUM(H59:K59)</f>
        <v>11930475.6898</v>
      </c>
      <c r="M59" s="585">
        <f t="shared" si="11"/>
        <v>0.24138079555788283</v>
      </c>
    </row>
    <row r="60" spans="1:13" x14ac:dyDescent="0.2">
      <c r="A60" s="62" t="s">
        <v>495</v>
      </c>
      <c r="B60" s="586">
        <v>0.73591553037979174</v>
      </c>
      <c r="C60" s="586">
        <v>0.83787732398266079</v>
      </c>
      <c r="D60" s="586">
        <v>0.861639458079411</v>
      </c>
      <c r="E60" s="586">
        <f>E59/E75</f>
        <v>0.92863033544263718</v>
      </c>
      <c r="F60" s="586">
        <f>F59/F75</f>
        <v>0.91843468005811724</v>
      </c>
      <c r="G60" s="586">
        <f>G59/G75</f>
        <v>0.78877063115340285</v>
      </c>
      <c r="H60" s="586">
        <f>H59/H75</f>
        <v>0.86780721902763303</v>
      </c>
      <c r="I60" s="586">
        <f t="shared" ref="I60:L60" si="24">I59/I75</f>
        <v>0.77982226666121879</v>
      </c>
      <c r="J60" s="586">
        <f t="shared" si="24"/>
        <v>0.82065948096519892</v>
      </c>
      <c r="K60" s="586">
        <f t="shared" si="24"/>
        <v>0.83513654557740691</v>
      </c>
      <c r="L60" s="586">
        <f t="shared" si="24"/>
        <v>0.85349161109546667</v>
      </c>
      <c r="M60" s="585">
        <f t="shared" si="11"/>
        <v>0.15976844605385104</v>
      </c>
    </row>
    <row r="61" spans="1:13" x14ac:dyDescent="0.2">
      <c r="A61" s="185" t="s">
        <v>510</v>
      </c>
      <c r="B61" s="584">
        <v>0</v>
      </c>
      <c r="C61" s="488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0</v>
      </c>
      <c r="J61" s="584">
        <v>0</v>
      </c>
      <c r="K61" s="584">
        <v>0</v>
      </c>
      <c r="L61" s="584">
        <v>0</v>
      </c>
      <c r="M61" s="585" t="s">
        <v>1452</v>
      </c>
    </row>
    <row r="62" spans="1:13" x14ac:dyDescent="0.2">
      <c r="A62" s="62" t="s">
        <v>495</v>
      </c>
      <c r="B62" s="586">
        <v>0</v>
      </c>
      <c r="C62" s="586">
        <v>0</v>
      </c>
      <c r="D62" s="586">
        <v>0</v>
      </c>
      <c r="E62" s="586">
        <f>E61/E75</f>
        <v>0</v>
      </c>
      <c r="F62" s="586">
        <f>F61/F75</f>
        <v>0</v>
      </c>
      <c r="G62" s="586">
        <f>G61/G75</f>
        <v>0</v>
      </c>
      <c r="H62" s="586">
        <f>H61/H75</f>
        <v>0</v>
      </c>
      <c r="I62" s="586">
        <f t="shared" ref="I62:L62" si="25">I61/I75</f>
        <v>0</v>
      </c>
      <c r="J62" s="586">
        <f t="shared" si="25"/>
        <v>0</v>
      </c>
      <c r="K62" s="586">
        <f t="shared" si="25"/>
        <v>0</v>
      </c>
      <c r="L62" s="586">
        <f t="shared" si="25"/>
        <v>0</v>
      </c>
      <c r="M62" s="585" t="s">
        <v>1452</v>
      </c>
    </row>
    <row r="63" spans="1:13" x14ac:dyDescent="0.2">
      <c r="A63" s="62" t="s">
        <v>511</v>
      </c>
      <c r="B63" s="605">
        <v>4466.5111100000004</v>
      </c>
      <c r="C63" s="606">
        <v>856.13544999999999</v>
      </c>
      <c r="D63" s="606">
        <v>1506.0272499999999</v>
      </c>
      <c r="E63" s="606">
        <v>51.34111</v>
      </c>
      <c r="F63" s="606">
        <v>217.93294</v>
      </c>
      <c r="G63" s="606">
        <v>180.74245999999999</v>
      </c>
      <c r="H63" s="606">
        <v>1956.0437599999998</v>
      </c>
      <c r="I63" s="606">
        <v>222.18808999999996</v>
      </c>
      <c r="J63" s="606">
        <v>171.46006</v>
      </c>
      <c r="K63" s="606">
        <v>45.125360000000001</v>
      </c>
      <c r="L63" s="606">
        <f>SUM(H63:K63)</f>
        <v>2394.8172699999996</v>
      </c>
      <c r="M63" s="585">
        <f t="shared" si="11"/>
        <v>-0.46382820706786526</v>
      </c>
    </row>
    <row r="64" spans="1:13" x14ac:dyDescent="0.2">
      <c r="A64" s="62" t="s">
        <v>495</v>
      </c>
      <c r="B64" s="586">
        <v>3.42013815130012E-4</v>
      </c>
      <c r="C64" s="586">
        <v>2.4390284305971066E-4</v>
      </c>
      <c r="D64" s="586">
        <v>2.1506318371686492E-4</v>
      </c>
      <c r="E64" s="586">
        <f>E63/E75</f>
        <v>4.3475228606226281E-5</v>
      </c>
      <c r="F64" s="586">
        <f>F63/F75</f>
        <v>2.4069014929783289E-4</v>
      </c>
      <c r="G64" s="586">
        <f>G63/G75</f>
        <v>1.7259924095022272E-4</v>
      </c>
      <c r="H64" s="586">
        <f>H63/H75</f>
        <v>1.9315655818743363E-4</v>
      </c>
      <c r="I64" s="586">
        <f t="shared" ref="I64:L64" si="26">I63/I75</f>
        <v>2.1285866733283866E-4</v>
      </c>
      <c r="J64" s="586">
        <f t="shared" si="26"/>
        <v>1.5013591733554783E-4</v>
      </c>
      <c r="K64" s="586">
        <f t="shared" si="26"/>
        <v>2.7088572730993225E-5</v>
      </c>
      <c r="L64" s="586">
        <f t="shared" si="26"/>
        <v>1.7132229285702616E-4</v>
      </c>
      <c r="M64" s="585">
        <f t="shared" si="11"/>
        <v>-0.49907785803359939</v>
      </c>
    </row>
    <row r="65" spans="1:13" x14ac:dyDescent="0.2">
      <c r="A65" s="62" t="s">
        <v>879</v>
      </c>
      <c r="B65" s="584">
        <v>66040.430330000003</v>
      </c>
      <c r="C65" s="604">
        <v>5933.0824899999998</v>
      </c>
      <c r="D65" s="604">
        <v>47603.865869999994</v>
      </c>
      <c r="E65" s="604">
        <v>165.48223999999999</v>
      </c>
      <c r="F65" s="604">
        <v>131.84791000000001</v>
      </c>
      <c r="G65" s="604">
        <v>515.81005999999991</v>
      </c>
      <c r="H65" s="604">
        <v>48417.006079999992</v>
      </c>
      <c r="I65" s="604">
        <v>1031.38095</v>
      </c>
      <c r="J65" s="604">
        <v>33.700129999999994</v>
      </c>
      <c r="K65" s="604">
        <v>0</v>
      </c>
      <c r="L65" s="604">
        <f>SUM(H65:K65)</f>
        <v>49482.087159999988</v>
      </c>
      <c r="M65" s="585">
        <f t="shared" si="11"/>
        <v>-0.25073039480904324</v>
      </c>
    </row>
    <row r="66" spans="1:13" x14ac:dyDescent="0.2">
      <c r="A66" s="62" t="s">
        <v>495</v>
      </c>
      <c r="B66" s="586">
        <v>5.0569088431061931E-3</v>
      </c>
      <c r="C66" s="586">
        <v>1.6902648843927527E-3</v>
      </c>
      <c r="D66" s="586">
        <v>6.7979108287933082E-3</v>
      </c>
      <c r="E66" s="586">
        <f>E65/E75</f>
        <v>1.4012899632030555E-4</v>
      </c>
      <c r="F66" s="586">
        <f>F65/F75</f>
        <v>1.4561586303799343E-4</v>
      </c>
      <c r="G66" s="586">
        <f>G65/G75</f>
        <v>4.9257061583918261E-4</v>
      </c>
      <c r="H66" s="586">
        <f>H65/H75</f>
        <v>4.7811109564097109E-3</v>
      </c>
      <c r="I66" s="586">
        <f t="shared" ref="I66:L66" si="27">I65/I75</f>
        <v>9.8807444867759163E-4</v>
      </c>
      <c r="J66" s="586">
        <f t="shared" si="27"/>
        <v>2.9508912640513566E-5</v>
      </c>
      <c r="K66" s="586">
        <f t="shared" si="27"/>
        <v>0</v>
      </c>
      <c r="L66" s="586">
        <f t="shared" si="27"/>
        <v>3.5398878794633101E-3</v>
      </c>
      <c r="M66" s="585">
        <f t="shared" si="11"/>
        <v>-0.29998977848116731</v>
      </c>
    </row>
    <row r="67" spans="1:13" x14ac:dyDescent="0.2">
      <c r="A67" s="62" t="s">
        <v>513</v>
      </c>
      <c r="B67" s="605">
        <v>77181.008119999999</v>
      </c>
      <c r="C67" s="606">
        <v>9930.6237199999996</v>
      </c>
      <c r="D67" s="606">
        <v>74092.602670000007</v>
      </c>
      <c r="E67" s="606">
        <v>5758.3613800000003</v>
      </c>
      <c r="F67" s="606">
        <v>4202.9979399999993</v>
      </c>
      <c r="G67" s="606">
        <v>46733.909660000005</v>
      </c>
      <c r="H67" s="606">
        <v>130787.87165000002</v>
      </c>
      <c r="I67" s="606">
        <v>6709.1317499999996</v>
      </c>
      <c r="J67" s="606">
        <v>3827.7404299999998</v>
      </c>
      <c r="K67" s="606">
        <v>34104.978810000001</v>
      </c>
      <c r="L67" s="606">
        <f>SUM(H67:K67)</f>
        <v>175429.72264000002</v>
      </c>
      <c r="M67" s="585">
        <f t="shared" si="11"/>
        <v>1.2729649030658454</v>
      </c>
    </row>
    <row r="68" spans="1:13" x14ac:dyDescent="0.2">
      <c r="A68" s="62" t="s">
        <v>495</v>
      </c>
      <c r="B68" s="586">
        <v>5.9099754579367055E-3</v>
      </c>
      <c r="C68" s="586">
        <v>2.8291170032314398E-3</v>
      </c>
      <c r="D68" s="586">
        <v>1.0580546281668468E-2</v>
      </c>
      <c r="E68" s="586">
        <f>E67/E75</f>
        <v>4.8761329350449313E-3</v>
      </c>
      <c r="F68" s="586">
        <f>F67/F75</f>
        <v>4.641887553469815E-3</v>
      </c>
      <c r="G68" s="586">
        <f>G67/G75</f>
        <v>4.4628347616560503E-2</v>
      </c>
      <c r="H68" s="586">
        <f>H67/H75</f>
        <v>1.2915117574145596E-2</v>
      </c>
      <c r="I68" s="586">
        <f t="shared" ref="I68:L68" si="28">I67/I75</f>
        <v>6.4274230147324087E-3</v>
      </c>
      <c r="J68" s="586">
        <f t="shared" si="28"/>
        <v>3.3516920545835238E-3</v>
      </c>
      <c r="K68" s="586">
        <f t="shared" si="28"/>
        <v>2.0473082075880784E-2</v>
      </c>
      <c r="L68" s="586">
        <f t="shared" si="28"/>
        <v>1.2550027383908487E-2</v>
      </c>
      <c r="M68" s="585">
        <f t="shared" si="11"/>
        <v>1.1235329102855462</v>
      </c>
    </row>
    <row r="69" spans="1:13" x14ac:dyDescent="0.2">
      <c r="A69" s="62" t="s">
        <v>710</v>
      </c>
      <c r="B69" s="584">
        <v>0</v>
      </c>
      <c r="C69" s="584">
        <v>0</v>
      </c>
      <c r="D69" s="584">
        <v>0</v>
      </c>
      <c r="E69" s="584">
        <v>0</v>
      </c>
      <c r="F69" s="584">
        <v>0</v>
      </c>
      <c r="G69" s="584">
        <v>0</v>
      </c>
      <c r="H69" s="584">
        <v>0</v>
      </c>
      <c r="I69" s="584">
        <v>0</v>
      </c>
      <c r="J69" s="584">
        <v>0</v>
      </c>
      <c r="K69" s="584">
        <v>0</v>
      </c>
      <c r="L69" s="584">
        <v>0</v>
      </c>
      <c r="M69" s="585" t="s">
        <v>1452</v>
      </c>
    </row>
    <row r="70" spans="1:13" x14ac:dyDescent="0.2">
      <c r="A70" s="66" t="s">
        <v>495</v>
      </c>
      <c r="B70" s="586">
        <v>0</v>
      </c>
      <c r="C70" s="586">
        <v>0</v>
      </c>
      <c r="D70" s="586">
        <v>0</v>
      </c>
      <c r="E70" s="586">
        <f>E69/E75</f>
        <v>0</v>
      </c>
      <c r="F70" s="586">
        <f>F69/F75</f>
        <v>0</v>
      </c>
      <c r="G70" s="586">
        <f>G69/G75</f>
        <v>0</v>
      </c>
      <c r="H70" s="586">
        <f>H69/H75</f>
        <v>0</v>
      </c>
      <c r="I70" s="586">
        <f t="shared" ref="I70:L70" si="29">I69/I75</f>
        <v>0</v>
      </c>
      <c r="J70" s="586">
        <f t="shared" si="29"/>
        <v>0</v>
      </c>
      <c r="K70" s="586">
        <f t="shared" si="29"/>
        <v>0</v>
      </c>
      <c r="L70" s="586">
        <f t="shared" si="29"/>
        <v>0</v>
      </c>
      <c r="M70" s="585" t="s">
        <v>1452</v>
      </c>
    </row>
    <row r="71" spans="1:13" x14ac:dyDescent="0.2">
      <c r="A71" s="66" t="s">
        <v>711</v>
      </c>
      <c r="B71" s="584">
        <v>253361.10430000001</v>
      </c>
      <c r="C71" s="584">
        <v>0</v>
      </c>
      <c r="D71" s="604">
        <v>132.58588</v>
      </c>
      <c r="E71" s="584">
        <v>0</v>
      </c>
      <c r="F71" s="584">
        <v>0</v>
      </c>
      <c r="G71" s="584">
        <v>0</v>
      </c>
      <c r="H71" s="604">
        <v>132.58588</v>
      </c>
      <c r="I71" s="604">
        <v>3640.6705499999998</v>
      </c>
      <c r="J71" s="604">
        <v>0</v>
      </c>
      <c r="K71" s="604">
        <v>0</v>
      </c>
      <c r="L71" s="604">
        <f>SUM(H71:K71)</f>
        <v>3773.2564299999999</v>
      </c>
      <c r="M71" s="585">
        <f t="shared" si="11"/>
        <v>-0.98510719930580914</v>
      </c>
    </row>
    <row r="72" spans="1:13" x14ac:dyDescent="0.2">
      <c r="A72" s="66" t="s">
        <v>495</v>
      </c>
      <c r="B72" s="586">
        <v>1.9400600547749648E-2</v>
      </c>
      <c r="C72" s="586">
        <v>0</v>
      </c>
      <c r="D72" s="586">
        <v>1.8933483088504678E-5</v>
      </c>
      <c r="E72" s="586">
        <f>E71/E75</f>
        <v>0</v>
      </c>
      <c r="F72" s="586">
        <f>F71/F75</f>
        <v>0</v>
      </c>
      <c r="G72" s="586">
        <f>G71/G75</f>
        <v>0</v>
      </c>
      <c r="H72" s="586">
        <f>H71/H75</f>
        <v>1.3092668358836765E-5</v>
      </c>
      <c r="I72" s="586">
        <f t="shared" ref="I72:L72" si="30">I71/I75</f>
        <v>3.4878029757171632E-3</v>
      </c>
      <c r="J72" s="586">
        <f t="shared" si="30"/>
        <v>0</v>
      </c>
      <c r="K72" s="586">
        <f t="shared" si="30"/>
        <v>0</v>
      </c>
      <c r="L72" s="586">
        <f t="shared" si="30"/>
        <v>2.6993414120698951E-4</v>
      </c>
      <c r="M72" s="585">
        <f t="shared" si="11"/>
        <v>-0.98608629972342265</v>
      </c>
    </row>
    <row r="73" spans="1:13" x14ac:dyDescent="0.2">
      <c r="A73" s="66" t="s">
        <v>1077</v>
      </c>
      <c r="B73" s="605">
        <v>659847.51100000006</v>
      </c>
      <c r="C73" s="605">
        <v>118217.57024000002</v>
      </c>
      <c r="D73" s="606">
        <v>208884.33683000001</v>
      </c>
      <c r="E73" s="605">
        <v>146.21059</v>
      </c>
      <c r="F73" s="605">
        <v>376.79912999999999</v>
      </c>
      <c r="G73" s="605">
        <v>87315.635580000002</v>
      </c>
      <c r="H73" s="606">
        <v>296722.98213000002</v>
      </c>
      <c r="I73" s="606">
        <v>69824.33226000001</v>
      </c>
      <c r="J73" s="606">
        <v>50875.72249</v>
      </c>
      <c r="K73" s="606">
        <v>88653.138260000007</v>
      </c>
      <c r="L73" s="606">
        <f>SUM(H73:K73)</f>
        <v>506076.17514000006</v>
      </c>
      <c r="M73" s="585">
        <f t="shared" si="11"/>
        <v>-0.23304071516002123</v>
      </c>
    </row>
    <row r="74" spans="1:13" x14ac:dyDescent="0.2">
      <c r="A74" s="66" t="s">
        <v>495</v>
      </c>
      <c r="B74" s="586">
        <v>5.0526453216670174E-2</v>
      </c>
      <c r="C74" s="586">
        <v>3.3678784684300883E-2</v>
      </c>
      <c r="D74" s="586">
        <v>2.9829028994824484E-2</v>
      </c>
      <c r="E74" s="586">
        <f>E73/E75</f>
        <v>1.2380992200794301E-4</v>
      </c>
      <c r="F74" s="586">
        <f>F73/F75</f>
        <v>4.1614562192844064E-4</v>
      </c>
      <c r="G74" s="586">
        <f>G73/G75</f>
        <v>8.3381693621931791E-2</v>
      </c>
      <c r="H74" s="586">
        <f>H73/H75</f>
        <v>2.9300975333671563E-2</v>
      </c>
      <c r="I74" s="586">
        <f t="shared" ref="I74:L74" si="31">I73/I75</f>
        <v>6.6892488757020863E-2</v>
      </c>
      <c r="J74" s="586">
        <f t="shared" si="31"/>
        <v>4.4548411251838539E-2</v>
      </c>
      <c r="K74" s="586">
        <f t="shared" si="31"/>
        <v>5.321812354708768E-2</v>
      </c>
      <c r="L74" s="586">
        <f t="shared" si="31"/>
        <v>3.6204069417496217E-2</v>
      </c>
      <c r="M74" s="585">
        <f t="shared" si="11"/>
        <v>-0.28346307503034029</v>
      </c>
    </row>
    <row r="75" spans="1:13" x14ac:dyDescent="0.2">
      <c r="A75" s="66" t="s">
        <v>496</v>
      </c>
      <c r="B75" s="587">
        <f t="shared" ref="B75:G75" si="32">B33+B35+B37+B39+B41+B43+B45+B47+B49+B51+B53+B55+B57+B59+B61+B63+B65+B67+B69+B71+B73</f>
        <v>13428453.869820002</v>
      </c>
      <c r="C75" s="587">
        <f t="shared" si="32"/>
        <v>3499526.7633699998</v>
      </c>
      <c r="D75" s="587">
        <f t="shared" si="32"/>
        <v>6993169.1413100017</v>
      </c>
      <c r="E75" s="587">
        <f t="shared" si="32"/>
        <v>1180927.8903399995</v>
      </c>
      <c r="F75" s="587">
        <f t="shared" si="32"/>
        <v>905450.18413000007</v>
      </c>
      <c r="G75" s="587">
        <f t="shared" si="32"/>
        <v>1047179.9238799999</v>
      </c>
      <c r="H75" s="587">
        <f>H33+H35+H37+H39+H41+H43+H45+H47+H49+H519+H51+H55+H57+H59+H63+H65+H67+H71+H73+H53+H61+H69</f>
        <v>10126727.139659999</v>
      </c>
      <c r="I75" s="587">
        <f>I33+I35+I37+I39+I41+I43+I45+I47+I49+I519+I51+I55+I57+I59+I63+I65+I67+I71+I73+I53+I61+I69</f>
        <v>1043829.18856</v>
      </c>
      <c r="J75" s="587">
        <f t="shared" ref="J75:L75" si="33">J33+J35+J37+J39+J41+J43+J45+J47+J49+J519+J51+J55+J57+J59+J63+J65+J67+J71+J73+J53+J61+J69</f>
        <v>1142032.2534600003</v>
      </c>
      <c r="K75" s="587">
        <f t="shared" si="33"/>
        <v>1665844.8729699994</v>
      </c>
      <c r="L75" s="587">
        <f t="shared" si="33"/>
        <v>13978433.454650002</v>
      </c>
      <c r="M75" s="585">
        <f>(L75-B75)/B75</f>
        <v>4.0956285076576067E-2</v>
      </c>
    </row>
    <row r="76" spans="1:13" x14ac:dyDescent="0.2">
      <c r="A76" s="66" t="s">
        <v>495</v>
      </c>
      <c r="B76" s="588">
        <v>0.99999999999999989</v>
      </c>
      <c r="C76" s="588">
        <v>1</v>
      </c>
      <c r="D76" s="588">
        <v>1</v>
      </c>
      <c r="E76" s="602">
        <f t="shared" ref="E76:L76" si="34">E34+E36+E38+E40+E42+E44+E46+E48+E50+E52+E54+E56+E58+E60+E62+E64+E66+E68+E70+E72+E74</f>
        <v>1.0000000000000002</v>
      </c>
      <c r="F76" s="602">
        <f t="shared" si="34"/>
        <v>0.99999999999999989</v>
      </c>
      <c r="G76" s="602">
        <f t="shared" si="34"/>
        <v>1</v>
      </c>
      <c r="H76" s="602">
        <f t="shared" si="34"/>
        <v>1</v>
      </c>
      <c r="I76" s="602">
        <f t="shared" si="34"/>
        <v>1</v>
      </c>
      <c r="J76" s="602">
        <f t="shared" si="34"/>
        <v>1.0000000000000002</v>
      </c>
      <c r="K76" s="602">
        <f t="shared" si="34"/>
        <v>1.0000000000000002</v>
      </c>
      <c r="L76" s="602">
        <f t="shared" si="34"/>
        <v>1</v>
      </c>
      <c r="M76" s="526"/>
    </row>
    <row r="77" spans="1:13" ht="3.75" customHeight="1" x14ac:dyDescent="0.2">
      <c r="A77" s="66"/>
      <c r="B77" s="588"/>
      <c r="C77" s="588"/>
      <c r="D77" s="588"/>
      <c r="E77" s="588"/>
      <c r="F77" s="588"/>
      <c r="G77" s="588"/>
      <c r="H77" s="588"/>
      <c r="I77" s="588"/>
      <c r="J77" s="588"/>
      <c r="K77" s="588"/>
      <c r="L77" s="588"/>
      <c r="M77" s="587"/>
    </row>
    <row r="78" spans="1:13" ht="6" customHeight="1" x14ac:dyDescent="0.2">
      <c r="A78" s="67"/>
      <c r="B78" s="589"/>
      <c r="C78" s="589"/>
      <c r="D78" s="589"/>
      <c r="E78" s="589"/>
      <c r="F78" s="589"/>
      <c r="G78" s="589"/>
      <c r="H78" s="589"/>
      <c r="I78" s="589"/>
      <c r="J78" s="589"/>
      <c r="K78" s="589"/>
      <c r="L78" s="589"/>
      <c r="M78" s="197"/>
    </row>
    <row r="79" spans="1:13" x14ac:dyDescent="0.2">
      <c r="A79" s="20" t="s">
        <v>1147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"/>
    </row>
    <row r="80" spans="1:13" x14ac:dyDescent="0.2">
      <c r="B80" s="595">
        <f>B33+B35+B37+B39+B41+B43+B45+B47+B49+B51+B53+B55+B57+B59+B61+B63+B65+B67+B69+B71+B73</f>
        <v>13428453.869820002</v>
      </c>
      <c r="C80" s="595">
        <f t="shared" ref="C80:L80" si="35">C33+C35+C37+C39+C41+C43+C45+C47+C49+C51+C53+C55+C57+C59+C61+C63+C65+C67+C69+C71+C73</f>
        <v>3499526.7633699998</v>
      </c>
      <c r="D80" s="595">
        <f t="shared" si="35"/>
        <v>6993169.1413100017</v>
      </c>
      <c r="E80" s="595">
        <f t="shared" si="35"/>
        <v>1180927.8903399995</v>
      </c>
      <c r="F80" s="595">
        <f t="shared" si="35"/>
        <v>905450.18413000007</v>
      </c>
      <c r="G80" s="595">
        <f t="shared" si="35"/>
        <v>1047179.9238799999</v>
      </c>
      <c r="H80" s="595">
        <f>H33+H35+H37+H39+H41+H43+H45+H47+H49+H51+H53+H55+H57+H59+H61+H63+H65+H67+H69+H71+H73</f>
        <v>10126727.139659999</v>
      </c>
      <c r="I80" s="595">
        <f>I33+I35+I37+I39+I41+I43+I45+I47+I49+I51+I53+I55+I57+I59+I61+I63+I65+I67+I69+I71+I73</f>
        <v>1043829.18856</v>
      </c>
      <c r="J80" s="595">
        <f t="shared" si="35"/>
        <v>1142032.2534600003</v>
      </c>
      <c r="K80" s="595">
        <f t="shared" si="35"/>
        <v>1665844.8729699994</v>
      </c>
      <c r="L80" s="595">
        <f t="shared" si="35"/>
        <v>13978433.454650002</v>
      </c>
      <c r="M80" s="487"/>
    </row>
    <row r="81" spans="2:12" x14ac:dyDescent="0.2">
      <c r="B81" s="595"/>
      <c r="C81" s="595"/>
      <c r="D81" s="595"/>
      <c r="E81" s="595"/>
      <c r="F81" s="595"/>
      <c r="G81" s="595"/>
      <c r="H81" s="595"/>
      <c r="I81" s="595"/>
      <c r="J81" s="595"/>
      <c r="K81" s="595"/>
      <c r="L81" s="595"/>
    </row>
    <row r="82" spans="2:12" x14ac:dyDescent="0.2">
      <c r="B82" s="595"/>
      <c r="C82" s="595"/>
      <c r="D82" s="595"/>
      <c r="E82" s="595"/>
      <c r="F82" s="595"/>
      <c r="G82" s="595"/>
      <c r="H82" s="595"/>
    </row>
    <row r="83" spans="2:12" x14ac:dyDescent="0.2">
      <c r="B83" s="595"/>
      <c r="C83" s="595"/>
      <c r="D83" s="595"/>
      <c r="E83" s="595"/>
      <c r="F83" s="595"/>
      <c r="G83" s="595"/>
      <c r="H83" s="595"/>
    </row>
    <row r="84" spans="2:12" x14ac:dyDescent="0.2">
      <c r="B84" s="595"/>
      <c r="C84" s="595"/>
      <c r="D84" s="595"/>
      <c r="E84" s="595"/>
      <c r="F84" s="595"/>
      <c r="G84" s="595"/>
      <c r="H84" s="595"/>
    </row>
    <row r="85" spans="2:12" x14ac:dyDescent="0.2">
      <c r="B85" s="595"/>
      <c r="C85" s="595"/>
      <c r="D85" s="595"/>
      <c r="E85" s="595"/>
      <c r="F85" s="595"/>
      <c r="G85" s="595"/>
      <c r="H85" s="595"/>
    </row>
    <row r="86" spans="2:12" x14ac:dyDescent="0.2">
      <c r="B86" s="595"/>
      <c r="C86" s="595"/>
      <c r="D86" s="595"/>
      <c r="E86" s="595"/>
      <c r="F86" s="595"/>
      <c r="G86" s="595"/>
      <c r="H86" s="595"/>
    </row>
    <row r="87" spans="2:12" x14ac:dyDescent="0.2">
      <c r="B87" s="595"/>
      <c r="C87" s="595"/>
      <c r="D87" s="595"/>
      <c r="E87" s="595"/>
      <c r="F87" s="595"/>
      <c r="G87" s="595"/>
      <c r="H87" s="595"/>
    </row>
    <row r="88" spans="2:12" x14ac:dyDescent="0.2">
      <c r="B88" s="595"/>
      <c r="C88" s="595"/>
      <c r="D88" s="595"/>
      <c r="E88" s="595"/>
      <c r="F88" s="595"/>
      <c r="G88" s="595"/>
      <c r="H88" s="595"/>
    </row>
    <row r="89" spans="2:12" x14ac:dyDescent="0.2">
      <c r="B89" s="595"/>
      <c r="C89" s="595"/>
      <c r="D89" s="595"/>
      <c r="E89" s="595"/>
      <c r="F89" s="595"/>
      <c r="G89" s="595"/>
      <c r="H89" s="595"/>
    </row>
    <row r="90" spans="2:12" x14ac:dyDescent="0.2">
      <c r="B90" s="595"/>
      <c r="C90" s="595"/>
      <c r="D90" s="595"/>
      <c r="E90" s="595"/>
      <c r="F90" s="595"/>
      <c r="G90" s="595"/>
      <c r="H90" s="595"/>
    </row>
    <row r="91" spans="2:12" x14ac:dyDescent="0.2">
      <c r="B91" s="595"/>
      <c r="C91" s="595"/>
      <c r="D91" s="595"/>
      <c r="E91" s="595"/>
      <c r="F91" s="595"/>
      <c r="G91" s="595"/>
      <c r="H91" s="595"/>
    </row>
    <row r="92" spans="2:12" x14ac:dyDescent="0.2">
      <c r="B92" s="595"/>
      <c r="C92" s="595"/>
      <c r="D92" s="595"/>
      <c r="E92" s="595"/>
      <c r="F92" s="595"/>
      <c r="G92" s="595"/>
      <c r="H92" s="595"/>
    </row>
    <row r="93" spans="2:12" x14ac:dyDescent="0.2">
      <c r="B93" s="595"/>
      <c r="C93" s="595"/>
      <c r="D93" s="595"/>
      <c r="E93" s="595"/>
      <c r="F93" s="595"/>
      <c r="G93" s="595"/>
      <c r="H93" s="595"/>
    </row>
  </sheetData>
  <mergeCells count="16">
    <mergeCell ref="E31:G31"/>
    <mergeCell ref="I31:K31"/>
    <mergeCell ref="M31:M32"/>
    <mergeCell ref="A1:M1"/>
    <mergeCell ref="A2:M2"/>
    <mergeCell ref="A3:M3"/>
    <mergeCell ref="B5:D5"/>
    <mergeCell ref="E5:G5"/>
    <mergeCell ref="I5:K5"/>
    <mergeCell ref="M5:M6"/>
    <mergeCell ref="B31:D31"/>
    <mergeCell ref="O5:Q5"/>
    <mergeCell ref="S5:U5"/>
    <mergeCell ref="A27:M27"/>
    <mergeCell ref="A28:M28"/>
    <mergeCell ref="A29:M29"/>
  </mergeCells>
  <pageMargins left="0.7" right="0.7" top="0.75" bottom="0.75" header="0.3" footer="0.3"/>
  <pageSetup orientation="portrait" r:id="rId1"/>
  <ignoredErrors>
    <ignoredError sqref="L22 H9:H1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76"/>
  <sheetViews>
    <sheetView showGridLines="0" topLeftCell="A7" zoomScaleNormal="100" workbookViewId="0">
      <selection activeCell="M34" sqref="M34"/>
    </sheetView>
  </sheetViews>
  <sheetFormatPr baseColWidth="10" defaultColWidth="13.7109375" defaultRowHeight="12.75" x14ac:dyDescent="0.2"/>
  <cols>
    <col min="1" max="1" width="40.42578125" style="134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257" t="s">
        <v>1095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</row>
    <row r="2" spans="1:14" ht="15.75" x14ac:dyDescent="0.25">
      <c r="A2" s="1232" t="s">
        <v>2007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487">
        <v>1000</v>
      </c>
    </row>
    <row r="3" spans="1:14" ht="15" x14ac:dyDescent="0.2">
      <c r="A3" s="1271" t="s">
        <v>490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14" ht="3.75" customHeight="1" x14ac:dyDescent="0.2"/>
    <row r="5" spans="1:14" x14ac:dyDescent="0.2">
      <c r="A5" s="72"/>
      <c r="B5" s="1272" t="s">
        <v>492</v>
      </c>
      <c r="C5" s="1272"/>
      <c r="D5" s="1272"/>
      <c r="E5" s="1272" t="s">
        <v>1078</v>
      </c>
      <c r="F5" s="1272"/>
      <c r="G5" s="1272"/>
      <c r="H5" s="220" t="s">
        <v>492</v>
      </c>
      <c r="I5" s="1272" t="s">
        <v>1078</v>
      </c>
      <c r="J5" s="1272"/>
      <c r="K5" s="1272"/>
      <c r="L5" s="292" t="s">
        <v>492</v>
      </c>
      <c r="M5" s="1274" t="s">
        <v>493</v>
      </c>
    </row>
    <row r="6" spans="1:14" x14ac:dyDescent="0.2">
      <c r="A6" s="72"/>
      <c r="B6" s="184">
        <v>42709</v>
      </c>
      <c r="C6" s="184">
        <v>42803</v>
      </c>
      <c r="D6" s="184">
        <v>42916</v>
      </c>
      <c r="E6" s="184">
        <v>42947</v>
      </c>
      <c r="F6" s="184">
        <v>42978</v>
      </c>
      <c r="G6" s="184">
        <v>43008</v>
      </c>
      <c r="H6" s="184">
        <v>43008</v>
      </c>
      <c r="I6" s="184">
        <v>43009</v>
      </c>
      <c r="J6" s="184">
        <v>43041</v>
      </c>
      <c r="K6" s="184">
        <v>43072</v>
      </c>
      <c r="L6" s="184">
        <v>43073</v>
      </c>
      <c r="M6" s="1274"/>
    </row>
    <row r="7" spans="1:14" x14ac:dyDescent="0.2">
      <c r="A7" s="62" t="s">
        <v>514</v>
      </c>
      <c r="B7" s="30">
        <v>5386453.1430199994</v>
      </c>
      <c r="C7" s="30">
        <v>1409951.7489699998</v>
      </c>
      <c r="D7" s="30">
        <v>2762864.9810800003</v>
      </c>
      <c r="E7" s="30">
        <v>503917.39578000002</v>
      </c>
      <c r="F7" s="30">
        <v>378701.83630999998</v>
      </c>
      <c r="G7" s="30">
        <v>365895.60553999996</v>
      </c>
      <c r="H7" s="30">
        <v>4011379.8187100003</v>
      </c>
      <c r="I7" s="30">
        <v>308308.04423000006</v>
      </c>
      <c r="J7" s="30">
        <v>365030.87153</v>
      </c>
      <c r="K7" s="30">
        <v>641437.37346999976</v>
      </c>
      <c r="L7" s="30">
        <v>5326156.1079400005</v>
      </c>
      <c r="M7" s="68">
        <f>(L7-B7)/B7</f>
        <v>-1.1194200242535186E-2</v>
      </c>
    </row>
    <row r="8" spans="1:14" x14ac:dyDescent="0.2">
      <c r="A8" s="62" t="s">
        <v>495</v>
      </c>
      <c r="B8" s="63">
        <f>B7/B13</f>
        <v>0.45043534504284588</v>
      </c>
      <c r="C8" s="63">
        <f t="shared" ref="C8:L8" si="0">C7/C13</f>
        <v>0.43680315852520285</v>
      </c>
      <c r="D8" s="63">
        <f t="shared" si="0"/>
        <v>0.43363475504924748</v>
      </c>
      <c r="E8" s="63">
        <f t="shared" si="0"/>
        <v>0.50101932084369016</v>
      </c>
      <c r="F8" s="63">
        <f t="shared" si="0"/>
        <v>0.47029990343051176</v>
      </c>
      <c r="G8" s="63">
        <f t="shared" si="0"/>
        <v>0.39777530219396612</v>
      </c>
      <c r="H8" s="63">
        <f t="shared" si="0"/>
        <v>0.44070033260132957</v>
      </c>
      <c r="I8" s="63">
        <f t="shared" si="0"/>
        <v>0.32716543360842082</v>
      </c>
      <c r="J8" s="63">
        <f t="shared" si="0"/>
        <v>0.35329897726864162</v>
      </c>
      <c r="K8" s="63">
        <f t="shared" si="0"/>
        <v>0.43473890327070835</v>
      </c>
      <c r="L8" s="63">
        <f t="shared" si="0"/>
        <v>0.424283114329704</v>
      </c>
      <c r="M8" s="68">
        <f>(L8-B8)/B8</f>
        <v>-5.8059899164116996E-2</v>
      </c>
    </row>
    <row r="9" spans="1:14" x14ac:dyDescent="0.2">
      <c r="A9" s="62" t="s">
        <v>494</v>
      </c>
      <c r="B9" s="30">
        <v>1138900.1263399997</v>
      </c>
      <c r="C9" s="30">
        <v>117043.80386</v>
      </c>
      <c r="D9" s="30">
        <v>183506.40985999999</v>
      </c>
      <c r="E9" s="30">
        <v>25412.436369999996</v>
      </c>
      <c r="F9" s="30">
        <v>0</v>
      </c>
      <c r="G9" s="30">
        <v>63411.447049999995</v>
      </c>
      <c r="H9" s="30">
        <v>272330.29327999998</v>
      </c>
      <c r="I9" s="30">
        <v>95293.932889999996</v>
      </c>
      <c r="J9" s="30">
        <v>65513.261769999997</v>
      </c>
      <c r="K9" s="30">
        <v>52277.09837</v>
      </c>
      <c r="L9" s="30">
        <v>485414.58630999998</v>
      </c>
      <c r="M9" s="68">
        <f>(L9-B9)/B9</f>
        <v>-0.57378651992081042</v>
      </c>
    </row>
    <row r="10" spans="1:14" x14ac:dyDescent="0.2">
      <c r="A10" s="62" t="s">
        <v>495</v>
      </c>
      <c r="B10" s="63">
        <f>B9/B13</f>
        <v>9.5239085490248329E-2</v>
      </c>
      <c r="C10" s="63">
        <f t="shared" ref="C10:L10" si="1">C9/C13</f>
        <v>3.6260179292802265E-2</v>
      </c>
      <c r="D10" s="63">
        <f t="shared" si="1"/>
        <v>2.8801536678242683E-2</v>
      </c>
      <c r="E10" s="63">
        <f t="shared" si="1"/>
        <v>2.5266287129010863E-2</v>
      </c>
      <c r="F10" s="63">
        <f t="shared" si="1"/>
        <v>0</v>
      </c>
      <c r="G10" s="63">
        <f t="shared" si="1"/>
        <v>6.8936349961472757E-2</v>
      </c>
      <c r="H10" s="63">
        <f t="shared" si="1"/>
        <v>2.9918894806752302E-2</v>
      </c>
      <c r="I10" s="63">
        <f t="shared" si="1"/>
        <v>0.10112250217821246</v>
      </c>
      <c r="J10" s="63">
        <f t="shared" si="1"/>
        <v>6.3407701063364894E-2</v>
      </c>
      <c r="K10" s="63">
        <f t="shared" si="1"/>
        <v>3.5431188377132626E-2</v>
      </c>
      <c r="L10" s="63">
        <f t="shared" si="1"/>
        <v>3.8668264363045171E-2</v>
      </c>
      <c r="M10" s="68">
        <f t="shared" ref="M10:M12" si="2">(L10-B10)/B10</f>
        <v>-0.59398744576348883</v>
      </c>
    </row>
    <row r="11" spans="1:14" x14ac:dyDescent="0.2">
      <c r="A11" s="62" t="s">
        <v>515</v>
      </c>
      <c r="B11" s="30">
        <v>5432973.7187399995</v>
      </c>
      <c r="C11" s="30">
        <v>1700892.6193400002</v>
      </c>
      <c r="D11" s="30">
        <v>3425038.9928200012</v>
      </c>
      <c r="E11" s="30">
        <v>476454.52549000015</v>
      </c>
      <c r="F11" s="30">
        <v>426532.93738999998</v>
      </c>
      <c r="G11" s="30">
        <v>490547.95983000007</v>
      </c>
      <c r="H11" s="30">
        <v>4818574.4155300008</v>
      </c>
      <c r="I11" s="30">
        <v>538759.32562999986</v>
      </c>
      <c r="J11" s="30">
        <v>602662.56985000009</v>
      </c>
      <c r="K11" s="30">
        <v>781739.80346000008</v>
      </c>
      <c r="L11" s="30">
        <v>6741736.1144700013</v>
      </c>
      <c r="M11" s="68">
        <f t="shared" si="2"/>
        <v>0.24089245843683676</v>
      </c>
    </row>
    <row r="12" spans="1:14" x14ac:dyDescent="0.2">
      <c r="A12" s="62" t="s">
        <v>495</v>
      </c>
      <c r="B12" s="63">
        <f>B11/B13</f>
        <v>0.45432556946690567</v>
      </c>
      <c r="C12" s="63">
        <f t="shared" ref="C12:L12" si="3">C11/C13</f>
        <v>0.52693666218199486</v>
      </c>
      <c r="D12" s="63">
        <f t="shared" si="3"/>
        <v>0.53756370827250977</v>
      </c>
      <c r="E12" s="63">
        <f t="shared" si="3"/>
        <v>0.47371439202729898</v>
      </c>
      <c r="F12" s="63">
        <f t="shared" si="3"/>
        <v>0.52970009656948813</v>
      </c>
      <c r="G12" s="63">
        <f t="shared" si="3"/>
        <v>0.53328834784456114</v>
      </c>
      <c r="H12" s="63">
        <f t="shared" si="3"/>
        <v>0.52938077259191818</v>
      </c>
      <c r="I12" s="63">
        <f t="shared" si="3"/>
        <v>0.57171206421336673</v>
      </c>
      <c r="J12" s="63">
        <f t="shared" si="3"/>
        <v>0.58329332166799353</v>
      </c>
      <c r="K12" s="63">
        <f t="shared" si="3"/>
        <v>0.52982990835215904</v>
      </c>
      <c r="L12" s="63">
        <f t="shared" si="3"/>
        <v>0.53704862130725084</v>
      </c>
      <c r="M12" s="68">
        <f t="shared" si="2"/>
        <v>0.18207879415065797</v>
      </c>
    </row>
    <row r="13" spans="1:14" x14ac:dyDescent="0.2">
      <c r="A13" s="62" t="s">
        <v>496</v>
      </c>
      <c r="B13" s="64">
        <f>B7+B9+B11</f>
        <v>11958326.9881</v>
      </c>
      <c r="C13" s="64">
        <f t="shared" ref="C13:L13" si="4">C7+C9+C11</f>
        <v>3227888.1721700002</v>
      </c>
      <c r="D13" s="64">
        <f t="shared" si="4"/>
        <v>6371410.3837600015</v>
      </c>
      <c r="E13" s="64">
        <f t="shared" si="4"/>
        <v>1005784.3576400002</v>
      </c>
      <c r="F13" s="64">
        <f t="shared" si="4"/>
        <v>805234.77370000002</v>
      </c>
      <c r="G13" s="64">
        <f t="shared" si="4"/>
        <v>919855.01242000004</v>
      </c>
      <c r="H13" s="64">
        <f t="shared" si="4"/>
        <v>9102284.5275200009</v>
      </c>
      <c r="I13" s="64">
        <f t="shared" si="4"/>
        <v>942361.30274999992</v>
      </c>
      <c r="J13" s="64">
        <f t="shared" si="4"/>
        <v>1033206.7031500001</v>
      </c>
      <c r="K13" s="64">
        <f t="shared" si="4"/>
        <v>1475454.2752999999</v>
      </c>
      <c r="L13" s="64">
        <f t="shared" si="4"/>
        <v>12553306.808720002</v>
      </c>
      <c r="M13" s="69">
        <f>(L13-B13)/B13</f>
        <v>4.9754436486983508E-2</v>
      </c>
    </row>
    <row r="14" spans="1:14" x14ac:dyDescent="0.2">
      <c r="A14" s="66" t="s">
        <v>495</v>
      </c>
      <c r="B14" s="65">
        <v>1</v>
      </c>
      <c r="C14" s="65">
        <v>0.99999999999999989</v>
      </c>
      <c r="D14" s="65">
        <v>1</v>
      </c>
      <c r="E14" s="65">
        <v>1</v>
      </c>
      <c r="F14" s="65">
        <v>1</v>
      </c>
      <c r="G14" s="65">
        <v>1</v>
      </c>
      <c r="H14" s="65">
        <v>1.0000000000000002</v>
      </c>
      <c r="I14" s="65">
        <f>I8+I10+I12</f>
        <v>1</v>
      </c>
      <c r="J14" s="65">
        <f t="shared" ref="J14:L14" si="5">J8+J10+J12</f>
        <v>1</v>
      </c>
      <c r="K14" s="65">
        <f t="shared" si="5"/>
        <v>1</v>
      </c>
      <c r="L14" s="65">
        <f t="shared" si="5"/>
        <v>1</v>
      </c>
      <c r="M14" s="30"/>
    </row>
    <row r="15" spans="1:14" ht="3.75" customHeight="1" x14ac:dyDescent="0.2">
      <c r="A15" s="67"/>
      <c r="B15" s="122"/>
      <c r="C15" s="122"/>
      <c r="D15" s="122"/>
      <c r="E15" s="127"/>
      <c r="F15" s="127"/>
      <c r="G15" s="127"/>
      <c r="H15" s="127"/>
      <c r="I15" s="127"/>
      <c r="J15" s="127"/>
      <c r="K15" s="127"/>
      <c r="L15" s="127"/>
      <c r="M15" s="70"/>
    </row>
    <row r="16" spans="1:14" x14ac:dyDescent="0.2">
      <c r="A16" s="20" t="s">
        <v>1148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"/>
    </row>
    <row r="17" spans="1:14" x14ac:dyDescent="0.2">
      <c r="A17" s="20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"/>
    </row>
    <row r="18" spans="1:14" x14ac:dyDescent="0.2">
      <c r="A18" s="20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</row>
    <row r="19" spans="1:14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4" ht="15.75" x14ac:dyDescent="0.25">
      <c r="A20" s="1257" t="s">
        <v>1096</v>
      </c>
      <c r="B20" s="1257"/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</row>
    <row r="21" spans="1:14" ht="15.75" x14ac:dyDescent="0.25">
      <c r="A21" s="1232" t="s">
        <v>1621</v>
      </c>
      <c r="B21" s="1232"/>
      <c r="C21" s="1232"/>
      <c r="D21" s="1232"/>
      <c r="E21" s="1232"/>
      <c r="F21" s="1232"/>
      <c r="G21" s="1232"/>
      <c r="H21" s="1232"/>
      <c r="I21" s="1232"/>
      <c r="J21" s="1232"/>
      <c r="K21" s="1232"/>
      <c r="L21" s="1232"/>
      <c r="M21" s="1232"/>
    </row>
    <row r="22" spans="1:14" ht="15" x14ac:dyDescent="0.2">
      <c r="A22" s="1271" t="s">
        <v>490</v>
      </c>
      <c r="B22" s="1271"/>
      <c r="C22" s="1271"/>
      <c r="D22" s="1271"/>
      <c r="E22" s="1271"/>
      <c r="F22" s="1271"/>
      <c r="G22" s="1271"/>
      <c r="H22" s="1271"/>
      <c r="I22" s="1271"/>
      <c r="J22" s="1271"/>
      <c r="K22" s="1271"/>
      <c r="L22" s="1271"/>
      <c r="M22" s="1271"/>
    </row>
    <row r="23" spans="1:14" ht="3.75" customHeight="1" x14ac:dyDescent="0.2">
      <c r="A23" s="7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4" ht="12.75" customHeight="1" x14ac:dyDescent="0.2">
      <c r="A24" s="72"/>
      <c r="B24" s="1272" t="s">
        <v>492</v>
      </c>
      <c r="C24" s="1272"/>
      <c r="D24" s="1272"/>
      <c r="E24" s="1272" t="s">
        <v>1078</v>
      </c>
      <c r="F24" s="1272"/>
      <c r="G24" s="1272"/>
      <c r="H24" s="230" t="s">
        <v>492</v>
      </c>
      <c r="I24" s="1272" t="s">
        <v>1078</v>
      </c>
      <c r="J24" s="1272"/>
      <c r="K24" s="1272"/>
      <c r="L24" s="230" t="s">
        <v>492</v>
      </c>
      <c r="M24" s="1274" t="s">
        <v>493</v>
      </c>
    </row>
    <row r="25" spans="1:14" x14ac:dyDescent="0.2">
      <c r="A25" s="72"/>
      <c r="B25" s="184">
        <v>42709</v>
      </c>
      <c r="C25" s="184">
        <v>42803</v>
      </c>
      <c r="D25" s="184">
        <v>42916</v>
      </c>
      <c r="E25" s="184">
        <v>42947</v>
      </c>
      <c r="F25" s="184">
        <v>42978</v>
      </c>
      <c r="G25" s="184">
        <v>43008</v>
      </c>
      <c r="H25" s="184">
        <v>43008</v>
      </c>
      <c r="I25" s="184">
        <v>43009</v>
      </c>
      <c r="J25" s="184">
        <v>43041</v>
      </c>
      <c r="K25" s="184">
        <v>43072</v>
      </c>
      <c r="L25" s="184">
        <v>43073</v>
      </c>
      <c r="M25" s="1274"/>
    </row>
    <row r="26" spans="1:14" x14ac:dyDescent="0.2">
      <c r="A26" s="59" t="s">
        <v>498</v>
      </c>
      <c r="B26" s="30">
        <v>3397.97028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827">
        <f>(L26-B26)/B26</f>
        <v>-1</v>
      </c>
    </row>
    <row r="27" spans="1:14" x14ac:dyDescent="0.2">
      <c r="A27" s="71" t="s">
        <v>495</v>
      </c>
      <c r="B27" s="63">
        <f>B26/B64</f>
        <v>2.8415097558223619E-4</v>
      </c>
      <c r="C27" s="63">
        <f t="shared" ref="C27:L27" si="6">C26/C64</f>
        <v>0</v>
      </c>
      <c r="D27" s="63">
        <f t="shared" si="6"/>
        <v>0</v>
      </c>
      <c r="E27" s="63">
        <f t="shared" si="6"/>
        <v>0</v>
      </c>
      <c r="F27" s="63">
        <f t="shared" si="6"/>
        <v>0</v>
      </c>
      <c r="G27" s="63">
        <f t="shared" si="6"/>
        <v>0</v>
      </c>
      <c r="H27" s="63">
        <f t="shared" si="6"/>
        <v>0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8">
        <f t="shared" ref="M27:M36" si="7">(L27-B27)/B27</f>
        <v>-1</v>
      </c>
      <c r="N27" s="63"/>
    </row>
    <row r="28" spans="1:14" x14ac:dyDescent="0.2">
      <c r="A28" s="59" t="s">
        <v>499</v>
      </c>
      <c r="B28" s="30"/>
      <c r="C28" s="30"/>
      <c r="D28" s="30"/>
      <c r="E28" s="30"/>
      <c r="F28" s="30"/>
      <c r="G28" s="30"/>
      <c r="H28" s="199"/>
      <c r="I28" s="199"/>
      <c r="J28" s="199"/>
      <c r="K28" s="199"/>
      <c r="L28" s="199"/>
      <c r="M28" s="827" t="s">
        <v>1452</v>
      </c>
    </row>
    <row r="29" spans="1:14" x14ac:dyDescent="0.2">
      <c r="A29" s="71" t="s">
        <v>495</v>
      </c>
      <c r="B29" s="63">
        <f>B28/B64</f>
        <v>0</v>
      </c>
      <c r="C29" s="63">
        <f t="shared" ref="C29:L29" si="8">C28/C64</f>
        <v>0</v>
      </c>
      <c r="D29" s="63">
        <f t="shared" si="8"/>
        <v>0</v>
      </c>
      <c r="E29" s="63">
        <f t="shared" si="8"/>
        <v>0</v>
      </c>
      <c r="F29" s="63">
        <f t="shared" si="8"/>
        <v>0</v>
      </c>
      <c r="G29" s="63">
        <f t="shared" si="8"/>
        <v>0</v>
      </c>
      <c r="H29" s="63">
        <f t="shared" si="8"/>
        <v>0</v>
      </c>
      <c r="I29" s="63">
        <f t="shared" si="8"/>
        <v>0</v>
      </c>
      <c r="J29" s="63">
        <f t="shared" si="8"/>
        <v>0</v>
      </c>
      <c r="K29" s="63">
        <f t="shared" si="8"/>
        <v>0</v>
      </c>
      <c r="L29" s="63">
        <f t="shared" si="8"/>
        <v>0</v>
      </c>
      <c r="M29" s="68" t="s">
        <v>1452</v>
      </c>
    </row>
    <row r="30" spans="1:14" x14ac:dyDescent="0.2">
      <c r="A30" s="59" t="s">
        <v>500</v>
      </c>
      <c r="B30" s="30">
        <v>719644.69672000001</v>
      </c>
      <c r="C30" s="30">
        <v>118531.57952999999</v>
      </c>
      <c r="D30" s="30">
        <v>203251.81526</v>
      </c>
      <c r="E30" s="30">
        <v>51306.494200000001</v>
      </c>
      <c r="F30" s="30">
        <v>11296.407959999999</v>
      </c>
      <c r="G30" s="30">
        <v>40999.571230000009</v>
      </c>
      <c r="H30" s="30">
        <v>306854.28865</v>
      </c>
      <c r="I30" s="30">
        <v>114358.0267</v>
      </c>
      <c r="J30" s="30">
        <v>80683.963290000014</v>
      </c>
      <c r="K30" s="30">
        <v>18959.466869999997</v>
      </c>
      <c r="L30" s="30">
        <v>520855.74551000004</v>
      </c>
      <c r="M30" s="68">
        <f t="shared" si="7"/>
        <v>-0.27623207968604674</v>
      </c>
    </row>
    <row r="31" spans="1:14" x14ac:dyDescent="0.2">
      <c r="A31" s="71" t="s">
        <v>495</v>
      </c>
      <c r="B31" s="63">
        <f t="shared" ref="B31:H31" si="9">B30/B64</f>
        <v>6.0179379392797536E-2</v>
      </c>
      <c r="C31" s="63">
        <f t="shared" si="9"/>
        <v>3.6721092307951675E-2</v>
      </c>
      <c r="D31" s="63">
        <f t="shared" si="9"/>
        <v>3.190060018391936E-2</v>
      </c>
      <c r="E31" s="63">
        <f t="shared" si="9"/>
        <v>5.1011425869047104E-2</v>
      </c>
      <c r="F31" s="63">
        <f t="shared" si="9"/>
        <v>1.4028713524248037E-2</v>
      </c>
      <c r="G31" s="63">
        <f t="shared" si="9"/>
        <v>4.4571775634658251E-2</v>
      </c>
      <c r="H31" s="63">
        <f t="shared" si="9"/>
        <v>3.3711788257360181E-2</v>
      </c>
      <c r="I31" s="63">
        <f>I30/I64</f>
        <v>0.12135263445801549</v>
      </c>
      <c r="J31" s="63">
        <f>J30/J64</f>
        <v>7.8090824463308173E-2</v>
      </c>
      <c r="K31" s="63">
        <f t="shared" ref="K31" si="10">K30/K64</f>
        <v>1.284991828441788E-2</v>
      </c>
      <c r="L31" s="63">
        <f>L30/L64</f>
        <v>4.1491517211082109E-2</v>
      </c>
      <c r="M31" s="68">
        <f t="shared" si="7"/>
        <v>-0.31053597378825831</v>
      </c>
    </row>
    <row r="32" spans="1:14" x14ac:dyDescent="0.2">
      <c r="A32" s="59" t="s">
        <v>1488</v>
      </c>
      <c r="B32" s="30">
        <v>0</v>
      </c>
      <c r="C32" s="30">
        <v>7599.14167</v>
      </c>
      <c r="D32" s="30">
        <v>7599.14167</v>
      </c>
      <c r="E32" s="30">
        <v>0</v>
      </c>
      <c r="F32" s="30">
        <v>0</v>
      </c>
      <c r="G32" s="30">
        <v>0</v>
      </c>
      <c r="H32" s="30">
        <v>7599.14167</v>
      </c>
      <c r="I32" s="30">
        <v>0</v>
      </c>
      <c r="J32" s="30">
        <v>0</v>
      </c>
      <c r="K32" s="30">
        <v>0</v>
      </c>
      <c r="L32" s="30">
        <v>7599.14167</v>
      </c>
      <c r="M32" s="827" t="s">
        <v>1452</v>
      </c>
    </row>
    <row r="33" spans="1:16" x14ac:dyDescent="0.2">
      <c r="A33" s="71" t="s">
        <v>495</v>
      </c>
      <c r="B33" s="63">
        <f t="shared" ref="B33:H33" si="11">B32/B64</f>
        <v>0</v>
      </c>
      <c r="C33" s="63">
        <f t="shared" si="11"/>
        <v>2.354214664410556E-3</v>
      </c>
      <c r="D33" s="63">
        <f t="shared" si="11"/>
        <v>1.1926938012609182E-3</v>
      </c>
      <c r="E33" s="63">
        <f t="shared" si="11"/>
        <v>0</v>
      </c>
      <c r="F33" s="63">
        <f t="shared" si="11"/>
        <v>0</v>
      </c>
      <c r="G33" s="63">
        <f t="shared" si="11"/>
        <v>0</v>
      </c>
      <c r="H33" s="63">
        <f t="shared" si="11"/>
        <v>8.3486092387297128E-4</v>
      </c>
      <c r="I33" s="63">
        <f>I32/I64</f>
        <v>0</v>
      </c>
      <c r="J33" s="63">
        <f t="shared" ref="J33:L33" si="12">J32/J64</f>
        <v>0</v>
      </c>
      <c r="K33" s="63">
        <f t="shared" si="12"/>
        <v>0</v>
      </c>
      <c r="L33" s="63">
        <f t="shared" si="12"/>
        <v>6.0534979235282857E-4</v>
      </c>
      <c r="M33" s="68" t="s">
        <v>1452</v>
      </c>
    </row>
    <row r="34" spans="1:16" x14ac:dyDescent="0.2">
      <c r="A34" s="59" t="s">
        <v>501</v>
      </c>
      <c r="B34" s="30">
        <v>401826.18858999998</v>
      </c>
      <c r="C34" s="30">
        <v>93317.10891000001</v>
      </c>
      <c r="D34" s="30">
        <v>141648.67220999999</v>
      </c>
      <c r="E34" s="30">
        <v>10905.036310000005</v>
      </c>
      <c r="F34" s="30">
        <v>10539.106859999998</v>
      </c>
      <c r="G34" s="30">
        <v>14391.994519999998</v>
      </c>
      <c r="H34" s="30">
        <v>177484.80989999999</v>
      </c>
      <c r="I34" s="30">
        <v>9884.1653199999982</v>
      </c>
      <c r="J34" s="30">
        <v>13976.268680000005</v>
      </c>
      <c r="K34" s="30">
        <v>47854.157799999994</v>
      </c>
      <c r="L34" s="30">
        <v>249199.40169999999</v>
      </c>
      <c r="M34" s="68">
        <f t="shared" si="7"/>
        <v>-0.3798328511776804</v>
      </c>
    </row>
    <row r="35" spans="1:16" x14ac:dyDescent="0.2">
      <c r="A35" s="71" t="s">
        <v>495</v>
      </c>
      <c r="B35" s="63">
        <f t="shared" ref="B35:H35" si="13">B34/B64</f>
        <v>3.360220781634974E-2</v>
      </c>
      <c r="C35" s="63">
        <f t="shared" si="13"/>
        <v>2.8909647401838604E-2</v>
      </c>
      <c r="D35" s="63">
        <f t="shared" si="13"/>
        <v>2.2231917845230362E-2</v>
      </c>
      <c r="E35" s="63">
        <f t="shared" si="13"/>
        <v>1.0842320450864721E-2</v>
      </c>
      <c r="F35" s="63">
        <f t="shared" si="13"/>
        <v>1.3088241099640427E-2</v>
      </c>
      <c r="G35" s="63">
        <f t="shared" si="13"/>
        <v>1.5645938029012672E-2</v>
      </c>
      <c r="H35" s="63">
        <f t="shared" si="13"/>
        <v>1.9498930116213068E-2</v>
      </c>
      <c r="I35" s="63">
        <f>I34/I64</f>
        <v>1.048872156693618E-2</v>
      </c>
      <c r="J35" s="63">
        <f t="shared" ref="J35:L35" si="14">J34/J64</f>
        <v>1.3527078983701618E-2</v>
      </c>
      <c r="K35" s="63">
        <f t="shared" si="14"/>
        <v>3.2433507836269582E-2</v>
      </c>
      <c r="L35" s="63">
        <f t="shared" si="14"/>
        <v>1.9851295399463727E-2</v>
      </c>
      <c r="M35" s="68">
        <f t="shared" si="7"/>
        <v>-0.40922645595314922</v>
      </c>
    </row>
    <row r="36" spans="1:16" x14ac:dyDescent="0.2">
      <c r="A36" s="59" t="s">
        <v>502</v>
      </c>
      <c r="B36" s="30">
        <v>17971.755390000002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199">
        <v>0</v>
      </c>
      <c r="L36" s="199">
        <v>0</v>
      </c>
      <c r="M36" s="68">
        <f t="shared" si="7"/>
        <v>-1</v>
      </c>
    </row>
    <row r="37" spans="1:16" x14ac:dyDescent="0.2">
      <c r="A37" s="71" t="s">
        <v>495</v>
      </c>
      <c r="B37" s="63">
        <f t="shared" ref="B37:H37" si="15">B36/B64</f>
        <v>1.5028653596681288E-3</v>
      </c>
      <c r="C37" s="63">
        <f t="shared" si="15"/>
        <v>0</v>
      </c>
      <c r="D37" s="63">
        <f t="shared" si="15"/>
        <v>0</v>
      </c>
      <c r="E37" s="63">
        <f t="shared" si="15"/>
        <v>0</v>
      </c>
      <c r="F37" s="63">
        <f t="shared" si="15"/>
        <v>0</v>
      </c>
      <c r="G37" s="63">
        <f t="shared" si="15"/>
        <v>0</v>
      </c>
      <c r="H37" s="63">
        <f t="shared" si="15"/>
        <v>0</v>
      </c>
      <c r="I37" s="63">
        <f>I36/I64</f>
        <v>0</v>
      </c>
      <c r="J37" s="63">
        <f t="shared" ref="J37:L37" si="16">J36/J64</f>
        <v>0</v>
      </c>
      <c r="K37" s="63">
        <f t="shared" si="16"/>
        <v>0</v>
      </c>
      <c r="L37" s="63">
        <f t="shared" si="16"/>
        <v>0</v>
      </c>
      <c r="M37" s="68">
        <f t="shared" ref="M37:M64" si="17">(L37-B37)/B37</f>
        <v>-1</v>
      </c>
    </row>
    <row r="38" spans="1:16" x14ac:dyDescent="0.2">
      <c r="A38" s="59" t="s">
        <v>503</v>
      </c>
      <c r="B38" s="30">
        <v>979695.28876000002</v>
      </c>
      <c r="C38" s="30">
        <v>116565.90117999999</v>
      </c>
      <c r="D38" s="30">
        <v>159413.65302</v>
      </c>
      <c r="E38" s="30">
        <v>4117.4209000000001</v>
      </c>
      <c r="F38" s="30">
        <v>20522.842049999999</v>
      </c>
      <c r="G38" s="30">
        <v>17830.277320000005</v>
      </c>
      <c r="H38" s="30">
        <v>201884.19329</v>
      </c>
      <c r="I38" s="30">
        <v>5327.5376100000003</v>
      </c>
      <c r="J38" s="30">
        <v>26396.099920000001</v>
      </c>
      <c r="K38" s="30">
        <v>5321.6477500000001</v>
      </c>
      <c r="L38" s="30">
        <v>238929.47857000001</v>
      </c>
      <c r="M38" s="68">
        <f t="shared" si="17"/>
        <v>-0.75611857961222517</v>
      </c>
    </row>
    <row r="39" spans="1:16" x14ac:dyDescent="0.2">
      <c r="A39" s="71" t="s">
        <v>495</v>
      </c>
      <c r="B39" s="63">
        <f t="shared" ref="B39:H39" si="18">B38/B64</f>
        <v>8.1925781903682396E-2</v>
      </c>
      <c r="C39" s="63">
        <f t="shared" si="18"/>
        <v>3.6112125006374264E-2</v>
      </c>
      <c r="D39" s="63">
        <f t="shared" si="18"/>
        <v>2.502015149209777E-2</v>
      </c>
      <c r="E39" s="63">
        <f t="shared" si="18"/>
        <v>4.093741236601881E-3</v>
      </c>
      <c r="F39" s="63">
        <f t="shared" si="18"/>
        <v>2.5486780651186872E-2</v>
      </c>
      <c r="G39" s="63">
        <f t="shared" si="18"/>
        <v>1.9383791009727973E-2</v>
      </c>
      <c r="H39" s="63">
        <f t="shared" si="18"/>
        <v>2.2179508087186234E-2</v>
      </c>
      <c r="I39" s="63">
        <f>I38/I64</f>
        <v>5.6533917452395097E-3</v>
      </c>
      <c r="J39" s="63">
        <f t="shared" ref="J39:L39" si="19">J38/J64</f>
        <v>2.5547743582697059E-2</v>
      </c>
      <c r="K39" s="63">
        <f t="shared" si="19"/>
        <v>3.6067859499868036E-3</v>
      </c>
      <c r="L39" s="63">
        <f t="shared" si="19"/>
        <v>1.9033190394425047E-2</v>
      </c>
      <c r="M39" s="68">
        <f t="shared" si="17"/>
        <v>-0.76767764735157762</v>
      </c>
    </row>
    <row r="40" spans="1:16" x14ac:dyDescent="0.2">
      <c r="A40" s="59" t="s">
        <v>504</v>
      </c>
      <c r="B40" s="30">
        <v>133.5059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199">
        <v>0</v>
      </c>
      <c r="L40" s="199">
        <v>0</v>
      </c>
      <c r="M40" s="68">
        <f t="shared" si="17"/>
        <v>-1</v>
      </c>
    </row>
    <row r="41" spans="1:16" x14ac:dyDescent="0.2">
      <c r="A41" s="71" t="s">
        <v>495</v>
      </c>
      <c r="B41" s="63">
        <f t="shared" ref="B41:H41" si="20">B40/B64</f>
        <v>1.1164262369882902E-5</v>
      </c>
      <c r="C41" s="63">
        <f t="shared" si="20"/>
        <v>0</v>
      </c>
      <c r="D41" s="63">
        <f t="shared" si="20"/>
        <v>0</v>
      </c>
      <c r="E41" s="63">
        <f t="shared" si="20"/>
        <v>0</v>
      </c>
      <c r="F41" s="63">
        <f t="shared" si="20"/>
        <v>0</v>
      </c>
      <c r="G41" s="63">
        <f t="shared" si="20"/>
        <v>0</v>
      </c>
      <c r="H41" s="63">
        <f t="shared" si="20"/>
        <v>0</v>
      </c>
      <c r="I41" s="63">
        <f>I40/I64</f>
        <v>0</v>
      </c>
      <c r="J41" s="63">
        <f t="shared" ref="J41:K41" si="21">J40/J64</f>
        <v>0</v>
      </c>
      <c r="K41" s="63">
        <f t="shared" si="21"/>
        <v>0</v>
      </c>
      <c r="L41" s="63">
        <f>L40/L64</f>
        <v>0</v>
      </c>
      <c r="M41" s="68">
        <f t="shared" si="17"/>
        <v>-1</v>
      </c>
    </row>
    <row r="42" spans="1:16" x14ac:dyDescent="0.2">
      <c r="A42" s="59" t="s">
        <v>505</v>
      </c>
      <c r="B42" s="30"/>
      <c r="C42" s="30"/>
      <c r="D42" s="30"/>
      <c r="E42" s="30"/>
      <c r="F42" s="30"/>
      <c r="G42" s="30"/>
      <c r="H42" s="30"/>
      <c r="I42" s="30"/>
      <c r="J42" s="30"/>
      <c r="K42" s="199"/>
      <c r="L42" s="199"/>
      <c r="M42" s="68" t="s">
        <v>1452</v>
      </c>
    </row>
    <row r="43" spans="1:16" x14ac:dyDescent="0.2">
      <c r="A43" s="71" t="s">
        <v>495</v>
      </c>
      <c r="B43" s="63">
        <f t="shared" ref="B43:H43" si="22">B42/B64</f>
        <v>0</v>
      </c>
      <c r="C43" s="63">
        <f t="shared" si="22"/>
        <v>0</v>
      </c>
      <c r="D43" s="63">
        <f t="shared" si="22"/>
        <v>0</v>
      </c>
      <c r="E43" s="63">
        <f t="shared" si="22"/>
        <v>0</v>
      </c>
      <c r="F43" s="63">
        <f t="shared" si="22"/>
        <v>0</v>
      </c>
      <c r="G43" s="63">
        <f t="shared" si="22"/>
        <v>0</v>
      </c>
      <c r="H43" s="63">
        <f t="shared" si="22"/>
        <v>0</v>
      </c>
      <c r="I43" s="63">
        <f>I42/I64</f>
        <v>0</v>
      </c>
      <c r="J43" s="63">
        <f t="shared" ref="J43:L43" si="23">J42/J64</f>
        <v>0</v>
      </c>
      <c r="K43" s="63">
        <f t="shared" si="23"/>
        <v>0</v>
      </c>
      <c r="L43" s="63">
        <f t="shared" si="23"/>
        <v>0</v>
      </c>
      <c r="M43" s="68" t="s">
        <v>1452</v>
      </c>
    </row>
    <row r="44" spans="1:16" x14ac:dyDescent="0.2">
      <c r="A44" s="59" t="s">
        <v>506</v>
      </c>
      <c r="B44" s="30"/>
      <c r="C44" s="30"/>
      <c r="D44" s="30"/>
      <c r="E44" s="30"/>
      <c r="F44" s="30"/>
      <c r="G44" s="30"/>
      <c r="H44" s="30"/>
      <c r="I44" s="30"/>
      <c r="J44" s="30"/>
      <c r="K44" s="199"/>
      <c r="L44" s="199"/>
      <c r="M44" s="68" t="s">
        <v>1452</v>
      </c>
    </row>
    <row r="45" spans="1:16" x14ac:dyDescent="0.2">
      <c r="A45" s="71" t="s">
        <v>495</v>
      </c>
      <c r="B45" s="63">
        <f t="shared" ref="B45:H45" si="24">B44/B64</f>
        <v>0</v>
      </c>
      <c r="C45" s="63">
        <f t="shared" si="24"/>
        <v>0</v>
      </c>
      <c r="D45" s="63">
        <f t="shared" si="24"/>
        <v>0</v>
      </c>
      <c r="E45" s="63">
        <f t="shared" si="24"/>
        <v>0</v>
      </c>
      <c r="F45" s="63">
        <f t="shared" si="24"/>
        <v>0</v>
      </c>
      <c r="G45" s="63">
        <f t="shared" si="24"/>
        <v>0</v>
      </c>
      <c r="H45" s="63">
        <f t="shared" si="24"/>
        <v>0</v>
      </c>
      <c r="I45" s="63">
        <f>I44/I64</f>
        <v>0</v>
      </c>
      <c r="J45" s="63">
        <f t="shared" ref="J45:L45" si="25">J44/J64</f>
        <v>0</v>
      </c>
      <c r="K45" s="63">
        <f t="shared" si="25"/>
        <v>0</v>
      </c>
      <c r="L45" s="63">
        <f t="shared" si="25"/>
        <v>0</v>
      </c>
      <c r="M45" s="68" t="s">
        <v>1452</v>
      </c>
    </row>
    <row r="46" spans="1:16" x14ac:dyDescent="0.2">
      <c r="A46" s="59" t="s">
        <v>507</v>
      </c>
      <c r="B46" s="30">
        <v>378068.53434000001</v>
      </c>
      <c r="C46" s="30">
        <v>0</v>
      </c>
      <c r="D46" s="30">
        <v>0</v>
      </c>
      <c r="E46" s="30">
        <v>0</v>
      </c>
      <c r="F46" s="30">
        <v>0</v>
      </c>
      <c r="G46" s="30">
        <v>1.4758199999999999</v>
      </c>
      <c r="H46" s="30">
        <v>1.4758199999999999</v>
      </c>
      <c r="I46" s="30">
        <v>0</v>
      </c>
      <c r="J46" s="30">
        <v>0</v>
      </c>
      <c r="K46" s="30">
        <v>16693.3102</v>
      </c>
      <c r="L46" s="30">
        <v>16694.78602</v>
      </c>
      <c r="M46" s="68">
        <f t="shared" si="17"/>
        <v>-0.95584190562395166</v>
      </c>
    </row>
    <row r="47" spans="1:16" x14ac:dyDescent="0.2">
      <c r="A47" s="71" t="s">
        <v>495</v>
      </c>
      <c r="B47" s="63">
        <f t="shared" ref="B47:H47" si="26">B46/B64</f>
        <v>3.1615503967756059E-2</v>
      </c>
      <c r="C47" s="63">
        <f t="shared" si="26"/>
        <v>0</v>
      </c>
      <c r="D47" s="63">
        <f t="shared" si="26"/>
        <v>0</v>
      </c>
      <c r="E47" s="63">
        <f t="shared" si="26"/>
        <v>0</v>
      </c>
      <c r="F47" s="63">
        <f t="shared" si="26"/>
        <v>0</v>
      </c>
      <c r="G47" s="63">
        <f t="shared" si="26"/>
        <v>1.6044050204361447E-6</v>
      </c>
      <c r="H47" s="63">
        <f t="shared" si="26"/>
        <v>1.6213731789398372E-7</v>
      </c>
      <c r="I47" s="63">
        <f>I46/I64</f>
        <v>0</v>
      </c>
      <c r="J47" s="63">
        <f t="shared" ref="J47:L47" si="27">J46/J64</f>
        <v>0</v>
      </c>
      <c r="K47" s="63">
        <f t="shared" si="27"/>
        <v>1.1314013913854294E-2</v>
      </c>
      <c r="L47" s="63">
        <f t="shared" si="27"/>
        <v>1.3299114149271946E-3</v>
      </c>
      <c r="M47" s="68">
        <f t="shared" si="17"/>
        <v>-0.95793483424197379</v>
      </c>
      <c r="N47" s="63"/>
      <c r="O47" s="63"/>
      <c r="P47" s="63"/>
    </row>
    <row r="48" spans="1:16" x14ac:dyDescent="0.2">
      <c r="A48" s="59" t="s">
        <v>508</v>
      </c>
      <c r="B48" s="30">
        <v>36251.46267999999</v>
      </c>
      <c r="C48" s="30">
        <v>47969.531799999997</v>
      </c>
      <c r="D48" s="30">
        <v>52428.895369999998</v>
      </c>
      <c r="E48" s="30">
        <v>2005.0380299999999</v>
      </c>
      <c r="F48" s="30">
        <v>6441.0751299999993</v>
      </c>
      <c r="G48" s="30">
        <v>4364.1534700000011</v>
      </c>
      <c r="H48" s="30">
        <v>65239.161999999997</v>
      </c>
      <c r="I48" s="30">
        <v>4135.6164699999999</v>
      </c>
      <c r="J48" s="30">
        <v>317.63396999999998</v>
      </c>
      <c r="K48" s="30">
        <v>48877.099160000005</v>
      </c>
      <c r="L48" s="30">
        <v>118569.5116</v>
      </c>
      <c r="M48" s="68">
        <f t="shared" si="17"/>
        <v>2.2707511044903312</v>
      </c>
    </row>
    <row r="49" spans="1:16" x14ac:dyDescent="0.2">
      <c r="A49" s="71" t="s">
        <v>495</v>
      </c>
      <c r="B49" s="63">
        <f t="shared" ref="B49:H49" si="28">B48/B64</f>
        <v>3.0314828082619438E-3</v>
      </c>
      <c r="C49" s="63">
        <f t="shared" si="28"/>
        <v>1.4860964581604977E-2</v>
      </c>
      <c r="D49" s="63">
        <f t="shared" si="28"/>
        <v>8.2287738839794851E-3</v>
      </c>
      <c r="E49" s="63">
        <f t="shared" si="28"/>
        <v>1.9935068732871101E-3</v>
      </c>
      <c r="F49" s="63">
        <f t="shared" si="28"/>
        <v>7.9990027012913131E-3</v>
      </c>
      <c r="G49" s="63">
        <f t="shared" si="28"/>
        <v>4.7443927695937334E-3</v>
      </c>
      <c r="H49" s="63">
        <f t="shared" si="28"/>
        <v>7.1673393424205555E-3</v>
      </c>
      <c r="I49" s="63">
        <f>I48/I64</f>
        <v>4.3885678008333305E-3</v>
      </c>
      <c r="J49" s="63">
        <f t="shared" ref="J49:L49" si="29">J48/J64</f>
        <v>3.0742538645133638E-4</v>
      </c>
      <c r="K49" s="63">
        <f t="shared" si="29"/>
        <v>3.312681387572107E-2</v>
      </c>
      <c r="L49" s="63">
        <f t="shared" si="29"/>
        <v>9.4452811045482588E-3</v>
      </c>
      <c r="M49" s="68">
        <f t="shared" si="17"/>
        <v>2.1157297276455846</v>
      </c>
      <c r="N49" s="63"/>
      <c r="O49" s="63"/>
      <c r="P49" s="63"/>
    </row>
    <row r="50" spans="1:16" x14ac:dyDescent="0.2">
      <c r="A50" s="59" t="s">
        <v>509</v>
      </c>
      <c r="B50" s="30">
        <v>8433632.8141800016</v>
      </c>
      <c r="C50" s="30">
        <v>2718075.1869100002</v>
      </c>
      <c r="D50" s="30">
        <v>5519066.5330400011</v>
      </c>
      <c r="E50" s="30">
        <v>931579.71997999959</v>
      </c>
      <c r="F50" s="30">
        <v>753713.73811999999</v>
      </c>
      <c r="G50" s="30">
        <v>709426.60665999982</v>
      </c>
      <c r="H50" s="30">
        <v>7913786.5978000006</v>
      </c>
      <c r="I50" s="30">
        <v>729373.9641499999</v>
      </c>
      <c r="J50" s="30">
        <v>859046.12712000019</v>
      </c>
      <c r="K50" s="30">
        <v>1240131.4026099998</v>
      </c>
      <c r="L50" s="30">
        <v>10742338.09168</v>
      </c>
      <c r="M50" s="68">
        <f t="shared" si="17"/>
        <v>0.27374979778799774</v>
      </c>
    </row>
    <row r="51" spans="1:16" x14ac:dyDescent="0.2">
      <c r="A51" s="71" t="s">
        <v>495</v>
      </c>
      <c r="B51" s="63">
        <f t="shared" ref="B51:H51" si="30">B50/B64</f>
        <v>0.70525189874574401</v>
      </c>
      <c r="C51" s="63">
        <f t="shared" si="30"/>
        <v>0.84205989858772901</v>
      </c>
      <c r="D51" s="63">
        <f t="shared" si="30"/>
        <v>0.86622367743058482</v>
      </c>
      <c r="E51" s="63">
        <f t="shared" si="30"/>
        <v>0.92622211998393389</v>
      </c>
      <c r="F51" s="63">
        <f t="shared" si="30"/>
        <v>0.93601737373652616</v>
      </c>
      <c r="G51" s="63">
        <f t="shared" si="30"/>
        <v>0.77123742011646534</v>
      </c>
      <c r="H51" s="63">
        <f t="shared" si="30"/>
        <v>0.86942861145169925</v>
      </c>
      <c r="I51" s="63">
        <f>I50/I64</f>
        <v>0.77398547884080116</v>
      </c>
      <c r="J51" s="63">
        <f t="shared" ref="J51:L51" si="31">J50/J64</f>
        <v>0.83143685043948512</v>
      </c>
      <c r="K51" s="63">
        <f t="shared" si="31"/>
        <v>0.84050819016932776</v>
      </c>
      <c r="L51" s="63">
        <f t="shared" si="31"/>
        <v>0.85573771559681533</v>
      </c>
      <c r="M51" s="68">
        <f t="shared" si="17"/>
        <v>0.21337881843168799</v>
      </c>
      <c r="N51" s="63"/>
      <c r="O51" s="63"/>
      <c r="P51" s="63"/>
    </row>
    <row r="52" spans="1:16" x14ac:dyDescent="0.2">
      <c r="A52" s="71" t="s">
        <v>510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68" t="s">
        <v>1452</v>
      </c>
      <c r="N52" s="30"/>
    </row>
    <row r="53" spans="1:16" x14ac:dyDescent="0.2">
      <c r="A53" s="71" t="s">
        <v>495</v>
      </c>
      <c r="B53" s="63">
        <f t="shared" ref="B53:H53" si="32">B52/B64</f>
        <v>0</v>
      </c>
      <c r="C53" s="63">
        <f t="shared" si="32"/>
        <v>0</v>
      </c>
      <c r="D53" s="63">
        <f t="shared" si="32"/>
        <v>0</v>
      </c>
      <c r="E53" s="63">
        <f t="shared" si="32"/>
        <v>0</v>
      </c>
      <c r="F53" s="63">
        <f t="shared" si="32"/>
        <v>0</v>
      </c>
      <c r="G53" s="63">
        <f t="shared" si="32"/>
        <v>0</v>
      </c>
      <c r="H53" s="63">
        <f t="shared" si="32"/>
        <v>0</v>
      </c>
      <c r="I53" s="63">
        <f t="shared" ref="I53:K53" si="33">I52/I64</f>
        <v>0</v>
      </c>
      <c r="J53" s="63">
        <f t="shared" si="33"/>
        <v>0</v>
      </c>
      <c r="K53" s="63">
        <f t="shared" si="33"/>
        <v>0</v>
      </c>
      <c r="L53" s="63">
        <f>L52/L64</f>
        <v>0</v>
      </c>
      <c r="M53" s="68" t="s">
        <v>1452</v>
      </c>
    </row>
    <row r="54" spans="1:16" x14ac:dyDescent="0.2">
      <c r="A54" s="71" t="s">
        <v>879</v>
      </c>
      <c r="B54" s="30">
        <v>63927.764160000006</v>
      </c>
      <c r="C54" s="30">
        <v>2218.9379599999997</v>
      </c>
      <c r="D54" s="30">
        <v>42156.626600000003</v>
      </c>
      <c r="E54" s="30">
        <v>116.13336</v>
      </c>
      <c r="F54" s="30">
        <v>0</v>
      </c>
      <c r="G54" s="30">
        <v>58.045999999999999</v>
      </c>
      <c r="H54" s="30">
        <v>42330.805960000005</v>
      </c>
      <c r="I54" s="30">
        <v>58.095700000000008</v>
      </c>
      <c r="J54" s="30">
        <v>33.700129999999994</v>
      </c>
      <c r="K54" s="30">
        <v>0</v>
      </c>
      <c r="L54" s="30">
        <v>42422.601790000001</v>
      </c>
      <c r="M54" s="68">
        <f t="shared" si="17"/>
        <v>-0.33639784923771693</v>
      </c>
    </row>
    <row r="55" spans="1:16" x14ac:dyDescent="0.2">
      <c r="A55" s="71" t="s">
        <v>495</v>
      </c>
      <c r="B55" s="63">
        <f t="shared" ref="B55:H55" si="34">B54/B64</f>
        <v>5.3458785851579361E-3</v>
      </c>
      <c r="C55" s="63">
        <f t="shared" si="34"/>
        <v>6.8742714792014705E-4</v>
      </c>
      <c r="D55" s="63">
        <f t="shared" si="34"/>
        <v>6.6165297886716639E-3</v>
      </c>
      <c r="E55" s="63">
        <f t="shared" si="34"/>
        <v>1.1546546644700116E-4</v>
      </c>
      <c r="F55" s="63">
        <f t="shared" si="34"/>
        <v>0</v>
      </c>
      <c r="G55" s="63">
        <f t="shared" si="34"/>
        <v>6.3103423057172595E-5</v>
      </c>
      <c r="H55" s="63">
        <f t="shared" si="34"/>
        <v>4.6505694072753196E-3</v>
      </c>
      <c r="I55" s="63">
        <f>I54/I64</f>
        <v>6.1649072208785601E-5</v>
      </c>
      <c r="J55" s="63">
        <f t="shared" ref="J55:K55" si="35">J54/J64</f>
        <v>3.2617026096768785E-5</v>
      </c>
      <c r="K55" s="63">
        <f t="shared" si="35"/>
        <v>0</v>
      </c>
      <c r="L55" s="63">
        <f>L54/L64</f>
        <v>3.3793965555379934E-3</v>
      </c>
      <c r="M55" s="68">
        <f t="shared" si="17"/>
        <v>-0.36785011075253327</v>
      </c>
    </row>
    <row r="56" spans="1:16" x14ac:dyDescent="0.2">
      <c r="A56" s="71" t="s">
        <v>513</v>
      </c>
      <c r="B56" s="30">
        <v>75907.478739999991</v>
      </c>
      <c r="C56" s="30">
        <v>9331.0234400000008</v>
      </c>
      <c r="D56" s="30">
        <v>40765.933349999999</v>
      </c>
      <c r="E56" s="30">
        <v>5608.3042699999996</v>
      </c>
      <c r="F56" s="30">
        <v>2721.60358</v>
      </c>
      <c r="G56" s="30">
        <v>45467.251819999998</v>
      </c>
      <c r="H56" s="30">
        <v>94563.09302</v>
      </c>
      <c r="I56" s="30">
        <v>6413.4034699999993</v>
      </c>
      <c r="J56" s="30">
        <v>3397.7308399999997</v>
      </c>
      <c r="K56" s="30">
        <v>10413.032900000002</v>
      </c>
      <c r="L56" s="30">
        <v>114787.26023000001</v>
      </c>
      <c r="M56" s="68">
        <f t="shared" si="17"/>
        <v>0.51219961636681322</v>
      </c>
    </row>
    <row r="57" spans="1:16" x14ac:dyDescent="0.2">
      <c r="A57" s="71" t="s">
        <v>495</v>
      </c>
      <c r="B57" s="63">
        <f t="shared" ref="B57:H57" si="36">B56/B64</f>
        <v>6.3476670955341166E-3</v>
      </c>
      <c r="C57" s="63">
        <f t="shared" si="36"/>
        <v>2.8907517678120396E-3</v>
      </c>
      <c r="D57" s="63">
        <f t="shared" si="36"/>
        <v>6.3982589245715074E-3</v>
      </c>
      <c r="E57" s="63">
        <f t="shared" si="36"/>
        <v>5.5760504002661969E-3</v>
      </c>
      <c r="F57" s="63">
        <f t="shared" si="36"/>
        <v>3.3798882871071416E-3</v>
      </c>
      <c r="G57" s="63">
        <f t="shared" si="36"/>
        <v>4.9428715619413234E-2</v>
      </c>
      <c r="H57" s="63">
        <f t="shared" si="36"/>
        <v>1.0388940571358361E-2</v>
      </c>
      <c r="I57" s="63">
        <f>I56/I64</f>
        <v>6.805673632060652E-3</v>
      </c>
      <c r="J57" s="63">
        <f t="shared" ref="J57:L57" si="37">J56/J64</f>
        <v>3.2885296133301602E-3</v>
      </c>
      <c r="K57" s="63">
        <f t="shared" si="37"/>
        <v>7.0575097272213005E-3</v>
      </c>
      <c r="L57" s="63">
        <f t="shared" si="37"/>
        <v>9.1439858818924483E-3</v>
      </c>
      <c r="M57" s="68">
        <f t="shared" si="17"/>
        <v>0.44052700689449731</v>
      </c>
    </row>
    <row r="58" spans="1:16" x14ac:dyDescent="0.2">
      <c r="A58" s="71" t="s">
        <v>710</v>
      </c>
      <c r="B58" s="30"/>
      <c r="C58" s="30"/>
      <c r="D58" s="30"/>
      <c r="E58" s="30"/>
      <c r="F58" s="30"/>
      <c r="G58" s="30"/>
      <c r="H58" s="199"/>
      <c r="I58" s="199"/>
      <c r="J58" s="199"/>
      <c r="K58" s="199"/>
      <c r="L58" s="199"/>
      <c r="M58" s="68" t="s">
        <v>1452</v>
      </c>
    </row>
    <row r="59" spans="1:16" x14ac:dyDescent="0.2">
      <c r="A59" s="71" t="s">
        <v>495</v>
      </c>
      <c r="B59" s="63">
        <f>B58/B64</f>
        <v>0</v>
      </c>
      <c r="C59" s="63">
        <f t="shared" ref="C59:H59" si="38">C58/C64</f>
        <v>0</v>
      </c>
      <c r="D59" s="63">
        <f t="shared" si="38"/>
        <v>0</v>
      </c>
      <c r="E59" s="63">
        <f t="shared" si="38"/>
        <v>0</v>
      </c>
      <c r="F59" s="63">
        <f t="shared" si="38"/>
        <v>0</v>
      </c>
      <c r="G59" s="63">
        <f t="shared" si="38"/>
        <v>0</v>
      </c>
      <c r="H59" s="63">
        <f t="shared" si="38"/>
        <v>0</v>
      </c>
      <c r="I59" s="63">
        <f>I58/I64</f>
        <v>0</v>
      </c>
      <c r="J59" s="63">
        <f t="shared" ref="J59:L59" si="39">J58/J64</f>
        <v>0</v>
      </c>
      <c r="K59" s="63">
        <f t="shared" si="39"/>
        <v>0</v>
      </c>
      <c r="L59" s="63">
        <f t="shared" si="39"/>
        <v>0</v>
      </c>
      <c r="M59" s="68" t="s">
        <v>1452</v>
      </c>
    </row>
    <row r="60" spans="1:16" x14ac:dyDescent="0.2">
      <c r="A60" s="71" t="s">
        <v>711</v>
      </c>
      <c r="B60" s="30">
        <v>252415.95340000003</v>
      </c>
      <c r="C60" s="30">
        <v>0</v>
      </c>
      <c r="D60" s="30">
        <v>132.58588</v>
      </c>
      <c r="E60" s="30">
        <v>0</v>
      </c>
      <c r="F60" s="30">
        <v>0</v>
      </c>
      <c r="G60" s="30">
        <v>0</v>
      </c>
      <c r="H60" s="30">
        <v>132.58588</v>
      </c>
      <c r="I60" s="30">
        <v>3640.6705499999998</v>
      </c>
      <c r="J60" s="30">
        <v>0</v>
      </c>
      <c r="K60" s="30">
        <v>0</v>
      </c>
      <c r="L60" s="30">
        <v>3773.2564299999999</v>
      </c>
      <c r="M60" s="68">
        <f t="shared" si="17"/>
        <v>-0.98505143443124377</v>
      </c>
    </row>
    <row r="61" spans="1:16" x14ac:dyDescent="0.2">
      <c r="A61" s="71" t="s">
        <v>495</v>
      </c>
      <c r="B61" s="63">
        <f t="shared" ref="B61:H61" si="40">B60/B64</f>
        <v>2.1107965491425743E-2</v>
      </c>
      <c r="C61" s="63">
        <f t="shared" si="40"/>
        <v>0</v>
      </c>
      <c r="D61" s="63">
        <f t="shared" si="40"/>
        <v>2.080950245144251E-5</v>
      </c>
      <c r="E61" s="63">
        <f t="shared" si="40"/>
        <v>0</v>
      </c>
      <c r="F61" s="63">
        <f t="shared" si="40"/>
        <v>0</v>
      </c>
      <c r="G61" s="63">
        <f t="shared" si="40"/>
        <v>0</v>
      </c>
      <c r="H61" s="63">
        <f t="shared" si="40"/>
        <v>1.4566220117503207E-5</v>
      </c>
      <c r="I61" s="63">
        <f>I60/I64</f>
        <v>3.863348950530747E-3</v>
      </c>
      <c r="J61" s="63">
        <f t="shared" ref="J61:L61" si="41">J60/J64</f>
        <v>0</v>
      </c>
      <c r="K61" s="63">
        <f t="shared" si="41"/>
        <v>0</v>
      </c>
      <c r="L61" s="63">
        <f t="shared" si="41"/>
        <v>3.0057868317047383E-4</v>
      </c>
      <c r="M61" s="68">
        <f t="shared" si="17"/>
        <v>-0.98575994056402205</v>
      </c>
    </row>
    <row r="62" spans="1:16" x14ac:dyDescent="0.2">
      <c r="A62" s="71" t="s">
        <v>1077</v>
      </c>
      <c r="B62" s="30">
        <v>595453.57496</v>
      </c>
      <c r="C62" s="30">
        <v>114279.76077000001</v>
      </c>
      <c r="D62" s="30">
        <v>204946.52736000001</v>
      </c>
      <c r="E62" s="30">
        <v>146.21059</v>
      </c>
      <c r="F62" s="30">
        <v>0</v>
      </c>
      <c r="G62" s="30">
        <v>87315.635580000002</v>
      </c>
      <c r="H62" s="30">
        <v>292408.37352999998</v>
      </c>
      <c r="I62" s="30">
        <v>69169.822780000002</v>
      </c>
      <c r="J62" s="30">
        <v>49355.179200000006</v>
      </c>
      <c r="K62" s="30">
        <v>87204.158009999999</v>
      </c>
      <c r="L62" s="30">
        <v>498137.53352</v>
      </c>
      <c r="M62" s="68">
        <f t="shared" si="17"/>
        <v>-0.16343178634293576</v>
      </c>
      <c r="N62" s="30"/>
    </row>
    <row r="63" spans="1:16" x14ac:dyDescent="0.2">
      <c r="A63" s="71" t="s">
        <v>495</v>
      </c>
      <c r="B63" s="63">
        <f t="shared" ref="B63:H63" si="42">B62/B64</f>
        <v>4.9794053595670122E-2</v>
      </c>
      <c r="C63" s="63">
        <f t="shared" si="42"/>
        <v>3.5403878534358765E-2</v>
      </c>
      <c r="D63" s="63">
        <f t="shared" si="42"/>
        <v>3.2166587147232799E-2</v>
      </c>
      <c r="E63" s="63">
        <f t="shared" si="42"/>
        <v>1.4536971955208429E-4</v>
      </c>
      <c r="F63" s="63">
        <f t="shared" si="42"/>
        <v>0</v>
      </c>
      <c r="G63" s="63">
        <f t="shared" si="42"/>
        <v>9.4923258993051235E-2</v>
      </c>
      <c r="H63" s="63">
        <f t="shared" si="42"/>
        <v>3.2124723485178648E-2</v>
      </c>
      <c r="I63" s="63">
        <f>I62/I64</f>
        <v>7.3400533933374104E-2</v>
      </c>
      <c r="J63" s="63">
        <f t="shared" ref="J63:L63" si="43">J62/J64</f>
        <v>4.7768930504929814E-2</v>
      </c>
      <c r="K63" s="63">
        <f t="shared" si="43"/>
        <v>5.9103260243201401E-2</v>
      </c>
      <c r="L63" s="63">
        <f t="shared" si="43"/>
        <v>3.9681777965784676E-2</v>
      </c>
      <c r="M63" s="68">
        <f t="shared" si="17"/>
        <v>-0.20308199272141134</v>
      </c>
    </row>
    <row r="64" spans="1:16" x14ac:dyDescent="0.2">
      <c r="A64" s="62" t="s">
        <v>619</v>
      </c>
      <c r="B64" s="603">
        <f>B26+B28+B30+B32+B34+B36+B38+B40+B42+B44+B46+B48+B50+B52+B54+B56+B58+B60+B62</f>
        <v>11958326.988100003</v>
      </c>
      <c r="C64" s="603">
        <f t="shared" ref="C64:G64" si="44">C26+C28+C30+C32+C34+C36+C38+C40+C42+C44+C46+C48+C50+C52+C54+C56+C58+C60+C62</f>
        <v>3227888.1721700002</v>
      </c>
      <c r="D64" s="603">
        <f t="shared" si="44"/>
        <v>6371410.3837600006</v>
      </c>
      <c r="E64" s="603">
        <f t="shared" si="44"/>
        <v>1005784.3576399996</v>
      </c>
      <c r="F64" s="603">
        <f t="shared" si="44"/>
        <v>805234.77370000002</v>
      </c>
      <c r="G64" s="603">
        <f t="shared" si="44"/>
        <v>919855.01241999981</v>
      </c>
      <c r="H64" s="603">
        <f>H26+H28+H30+H32+H34+H36+H38+H40+H42+H44+H46+H48+H50+H52+H54+H56+H58+H60+H62</f>
        <v>9102284.5275200009</v>
      </c>
      <c r="I64" s="603">
        <f>I26+I28+I30+I32+I34+I36+I38+I40+I42+I44+I46+I48+I50+I52+I54+I56+I58+I60+I62</f>
        <v>942361.30274999992</v>
      </c>
      <c r="J64" s="603">
        <f t="shared" ref="J64:K64" si="45">J26+J28+J30+J32+J34+J36+J38+J40+J42+J44+J46+J48+J50+J52+J54+J56+J58+J60+J62</f>
        <v>1033206.7031500002</v>
      </c>
      <c r="K64" s="603">
        <f t="shared" si="45"/>
        <v>1475454.2752999996</v>
      </c>
      <c r="L64" s="603">
        <f>L26+L28+L30+L32+L34+L36+L38+L40+L42+L44+L46+L48+L50+L52+L54+L56+L58+L60+L62</f>
        <v>12553306.808719998</v>
      </c>
      <c r="M64" s="69">
        <f t="shared" si="17"/>
        <v>4.975443648698287E-2</v>
      </c>
    </row>
    <row r="65" spans="1:14" x14ac:dyDescent="0.2">
      <c r="A65" s="62" t="s">
        <v>495</v>
      </c>
      <c r="B65" s="65">
        <v>0.99999999999999989</v>
      </c>
      <c r="C65" s="65">
        <v>1</v>
      </c>
      <c r="D65" s="65">
        <v>0.99999999999999989</v>
      </c>
      <c r="E65" s="65">
        <v>0.99999999999999989</v>
      </c>
      <c r="F65" s="65">
        <v>1.0000000000000002</v>
      </c>
      <c r="G65" s="65">
        <v>1</v>
      </c>
      <c r="H65" s="65">
        <v>1</v>
      </c>
      <c r="I65" s="65">
        <f>I27+I29+I31+I33+I35+I37+I39+I41+I43+I45+I47+I49+I51+I53+I55+I57+I59+I61+I63</f>
        <v>0.99999999999999989</v>
      </c>
      <c r="J65" s="65">
        <f t="shared" ref="J65:K65" si="46">J27+J29+J31+J33+J35+J37+J39+J41+J43+J45+J47+J49+J51+J53+J55+J57+J59+J61+J63</f>
        <v>1.0000000000000002</v>
      </c>
      <c r="K65" s="65">
        <f t="shared" si="46"/>
        <v>1</v>
      </c>
      <c r="L65" s="65">
        <f>L27+L29+L31+L33+L35+L37+L39+L41+L43+L45+L47+L49+L51+L53+L55+L57+L59+L61+L63</f>
        <v>1.0000000000000002</v>
      </c>
      <c r="M65" s="68"/>
    </row>
    <row r="66" spans="1:14" ht="2.25" customHeight="1" x14ac:dyDescent="0.2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30"/>
    </row>
    <row r="67" spans="1:14" x14ac:dyDescent="0.2">
      <c r="A67" s="20" t="s">
        <v>1148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8"/>
    </row>
    <row r="68" spans="1:14" x14ac:dyDescent="0.2">
      <c r="A68" s="71" t="s">
        <v>1149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x14ac:dyDescent="0.2">
      <c r="A69" s="62"/>
      <c r="B69" s="268">
        <f>B64-B13</f>
        <v>0</v>
      </c>
      <c r="C69" s="268">
        <f t="shared" ref="C69:L69" si="47">C64-C13</f>
        <v>0</v>
      </c>
      <c r="D69" s="268">
        <f t="shared" si="47"/>
        <v>0</v>
      </c>
      <c r="E69" s="268">
        <f t="shared" si="47"/>
        <v>0</v>
      </c>
      <c r="F69" s="268">
        <f t="shared" si="47"/>
        <v>0</v>
      </c>
      <c r="G69" s="268">
        <f t="shared" si="47"/>
        <v>0</v>
      </c>
      <c r="H69" s="268">
        <f t="shared" si="47"/>
        <v>0</v>
      </c>
      <c r="I69" s="268">
        <f t="shared" si="47"/>
        <v>0</v>
      </c>
      <c r="J69" s="268">
        <f t="shared" si="47"/>
        <v>0</v>
      </c>
      <c r="K69" s="268">
        <f t="shared" si="47"/>
        <v>0</v>
      </c>
      <c r="L69" s="268">
        <f t="shared" si="47"/>
        <v>0</v>
      </c>
      <c r="M69" s="268"/>
    </row>
    <row r="70" spans="1:14" x14ac:dyDescent="0.2">
      <c r="A70" s="62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63"/>
      <c r="N70" s="30"/>
    </row>
    <row r="71" spans="1:14" x14ac:dyDescent="0.2">
      <c r="A71" s="6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9"/>
    </row>
    <row r="72" spans="1:14" x14ac:dyDescent="0.2">
      <c r="A72" s="62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9"/>
      <c r="N72" s="22"/>
    </row>
    <row r="73" spans="1:14" x14ac:dyDescent="0.2">
      <c r="A73" s="66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3"/>
      <c r="N73" s="22"/>
    </row>
    <row r="74" spans="1:14" ht="15" customHeight="1" x14ac:dyDescent="0.2">
      <c r="A74" s="66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6"/>
      <c r="N74" s="22"/>
    </row>
    <row r="75" spans="1:14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37"/>
      <c r="N75" s="22"/>
    </row>
    <row r="76" spans="1:14" x14ac:dyDescent="0.2">
      <c r="A76" s="13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39"/>
      <c r="N76" s="22"/>
    </row>
  </sheetData>
  <mergeCells count="14">
    <mergeCell ref="A1:M1"/>
    <mergeCell ref="A2:M2"/>
    <mergeCell ref="A3:M3"/>
    <mergeCell ref="E5:G5"/>
    <mergeCell ref="I5:K5"/>
    <mergeCell ref="M5:M6"/>
    <mergeCell ref="B5:D5"/>
    <mergeCell ref="A20:M20"/>
    <mergeCell ref="A21:M21"/>
    <mergeCell ref="A22:M22"/>
    <mergeCell ref="E24:G24"/>
    <mergeCell ref="I24:K24"/>
    <mergeCell ref="M24:M25"/>
    <mergeCell ref="B24:D24"/>
  </mergeCells>
  <pageMargins left="0.7" right="0.7" top="0.75" bottom="0.75" header="0.3" footer="0.3"/>
  <pageSetup orientation="portrait" r:id="rId1"/>
  <ignoredErrors>
    <ignoredError sqref="L1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L20" sqref="B20:L20"/>
    </sheetView>
  </sheetViews>
  <sheetFormatPr baseColWidth="10" defaultColWidth="13.7109375" defaultRowHeight="12.75" x14ac:dyDescent="0.2"/>
  <cols>
    <col min="1" max="1" width="40.7109375" customWidth="1"/>
  </cols>
  <sheetData>
    <row r="1" spans="1:13" ht="30" customHeight="1" x14ac:dyDescent="0.25">
      <c r="A1" s="1257" t="s">
        <v>1097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</row>
    <row r="2" spans="1:13" ht="15.75" x14ac:dyDescent="0.25">
      <c r="A2" s="1232" t="s">
        <v>1621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</row>
    <row r="3" spans="1:13" ht="15" x14ac:dyDescent="0.2">
      <c r="A3" s="1271" t="s">
        <v>490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13" ht="3.75" customHeight="1" x14ac:dyDescent="0.2">
      <c r="A4" s="22"/>
    </row>
    <row r="5" spans="1:13" x14ac:dyDescent="0.2">
      <c r="A5" s="72"/>
      <c r="B5" s="1272" t="s">
        <v>492</v>
      </c>
      <c r="C5" s="1272"/>
      <c r="D5" s="275" t="s">
        <v>492</v>
      </c>
      <c r="E5" s="1272" t="s">
        <v>1078</v>
      </c>
      <c r="F5" s="1272"/>
      <c r="G5" s="1272"/>
      <c r="H5" s="230" t="s">
        <v>492</v>
      </c>
      <c r="I5" s="1272" t="s">
        <v>1078</v>
      </c>
      <c r="J5" s="1272"/>
      <c r="K5" s="1272"/>
      <c r="L5" s="256" t="s">
        <v>492</v>
      </c>
      <c r="M5" s="1274" t="s">
        <v>493</v>
      </c>
    </row>
    <row r="6" spans="1:13" x14ac:dyDescent="0.2">
      <c r="A6" s="72"/>
      <c r="B6" s="184">
        <v>42709</v>
      </c>
      <c r="C6" s="184">
        <v>42803</v>
      </c>
      <c r="D6" s="184">
        <v>42916</v>
      </c>
      <c r="E6" s="184">
        <v>42947</v>
      </c>
      <c r="F6" s="184">
        <v>42978</v>
      </c>
      <c r="G6" s="184">
        <v>43008</v>
      </c>
      <c r="H6" s="184">
        <v>43008</v>
      </c>
      <c r="I6" s="184">
        <v>43009</v>
      </c>
      <c r="J6" s="184">
        <v>43041</v>
      </c>
      <c r="K6" s="184">
        <v>43072</v>
      </c>
      <c r="L6" s="184">
        <v>43073</v>
      </c>
      <c r="M6" s="1274"/>
    </row>
    <row r="7" spans="1:13" x14ac:dyDescent="0.2">
      <c r="A7" s="59" t="s">
        <v>503</v>
      </c>
      <c r="B7" s="847">
        <v>77174.740000000005</v>
      </c>
      <c r="C7" s="847">
        <v>446.84</v>
      </c>
      <c r="D7" s="847">
        <v>446.84</v>
      </c>
      <c r="E7" s="847">
        <v>0</v>
      </c>
      <c r="F7" s="847">
        <v>0</v>
      </c>
      <c r="G7" s="847">
        <v>0</v>
      </c>
      <c r="H7" s="847">
        <v>446.84</v>
      </c>
      <c r="I7" s="847">
        <v>0</v>
      </c>
      <c r="J7" s="847">
        <v>11517.52</v>
      </c>
      <c r="K7" s="847">
        <v>0</v>
      </c>
      <c r="L7" s="847">
        <v>11964.36</v>
      </c>
      <c r="M7" s="68">
        <f>(L7-B7)/B7</f>
        <v>-0.84497051755535557</v>
      </c>
    </row>
    <row r="8" spans="1:13" x14ac:dyDescent="0.2">
      <c r="A8" s="71" t="s">
        <v>495</v>
      </c>
      <c r="B8" s="63">
        <f>B7/B15</f>
        <v>5.8486543521542929E-2</v>
      </c>
      <c r="C8" s="63">
        <f t="shared" ref="C8:L8" si="0">C7/C15</f>
        <v>1.9651351668115392E-3</v>
      </c>
      <c r="D8" s="63">
        <f t="shared" si="0"/>
        <v>8.607350724519759E-4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>
        <f t="shared" si="0"/>
        <v>5.083378140718609E-4</v>
      </c>
      <c r="I8" s="63">
        <f t="shared" si="0"/>
        <v>0</v>
      </c>
      <c r="J8" s="63">
        <f t="shared" si="0"/>
        <v>0.12627242475963604</v>
      </c>
      <c r="K8" s="63">
        <f t="shared" si="0"/>
        <v>0</v>
      </c>
      <c r="L8" s="63">
        <f t="shared" si="0"/>
        <v>9.9039344778589535E-3</v>
      </c>
      <c r="M8" s="68">
        <f t="shared" ref="M8:M14" si="1">(L8-B8)/B8</f>
        <v>-0.83066302295311845</v>
      </c>
    </row>
    <row r="9" spans="1:13" x14ac:dyDescent="0.2">
      <c r="A9" s="59" t="s">
        <v>509</v>
      </c>
      <c r="B9" s="852">
        <v>1177016</v>
      </c>
      <c r="C9" s="852">
        <v>222999.19</v>
      </c>
      <c r="D9" s="852">
        <v>514753.01</v>
      </c>
      <c r="E9" s="852">
        <v>165066.06</v>
      </c>
      <c r="F9" s="852">
        <v>77883</v>
      </c>
      <c r="G9" s="852">
        <v>116558.23</v>
      </c>
      <c r="H9" s="852">
        <v>874260.3</v>
      </c>
      <c r="I9" s="852">
        <v>84627.78</v>
      </c>
      <c r="J9" s="852">
        <v>78173.61</v>
      </c>
      <c r="K9" s="852">
        <v>151076.4</v>
      </c>
      <c r="L9" s="852">
        <v>1188138.0900000001</v>
      </c>
      <c r="M9" s="68">
        <f t="shared" si="1"/>
        <v>9.449395760125677E-3</v>
      </c>
    </row>
    <row r="10" spans="1:13" x14ac:dyDescent="0.2">
      <c r="A10" s="71" t="s">
        <v>495</v>
      </c>
      <c r="B10" s="63">
        <f>B9/B15</f>
        <v>0.89199649405430281</v>
      </c>
      <c r="C10" s="63">
        <f t="shared" ref="C10:K10" si="2">C9/C15</f>
        <v>0.98071692426704882</v>
      </c>
      <c r="D10" s="63">
        <f t="shared" si="2"/>
        <v>0.9915539552350342</v>
      </c>
      <c r="E10" s="63">
        <f t="shared" si="2"/>
        <v>1</v>
      </c>
      <c r="F10" s="63">
        <f t="shared" si="2"/>
        <v>0.99518526753198955</v>
      </c>
      <c r="G10" s="63">
        <f t="shared" si="2"/>
        <v>1</v>
      </c>
      <c r="H10" s="63">
        <f t="shared" si="2"/>
        <v>0.99458322851984915</v>
      </c>
      <c r="I10" s="63">
        <f t="shared" si="2"/>
        <v>0.99232537024979051</v>
      </c>
      <c r="J10" s="63">
        <f t="shared" si="2"/>
        <v>0.85705701287378977</v>
      </c>
      <c r="K10" s="63">
        <f t="shared" si="2"/>
        <v>0.99050007284033637</v>
      </c>
      <c r="L10" s="63">
        <f>L9/L15</f>
        <v>0.98352455074976708</v>
      </c>
      <c r="M10" s="68">
        <f>(L10-B10)/B10</f>
        <v>0.1026103323337639</v>
      </c>
    </row>
    <row r="11" spans="1:13" x14ac:dyDescent="0.2">
      <c r="A11" s="59" t="s">
        <v>711</v>
      </c>
      <c r="B11" s="854">
        <v>945.15</v>
      </c>
      <c r="C11" s="854">
        <v>0</v>
      </c>
      <c r="D11" s="854">
        <v>0</v>
      </c>
      <c r="E11" s="854">
        <v>0</v>
      </c>
      <c r="F11" s="854">
        <v>0</v>
      </c>
      <c r="G11" s="854">
        <v>0</v>
      </c>
      <c r="H11" s="854">
        <v>0</v>
      </c>
      <c r="I11" s="854">
        <v>0</v>
      </c>
      <c r="J11" s="854">
        <v>0</v>
      </c>
      <c r="K11" s="854">
        <v>0</v>
      </c>
      <c r="L11" s="854">
        <v>0</v>
      </c>
      <c r="M11" s="68">
        <f t="shared" si="1"/>
        <v>-1</v>
      </c>
    </row>
    <row r="12" spans="1:13" x14ac:dyDescent="0.2">
      <c r="A12" s="71" t="s">
        <v>495</v>
      </c>
      <c r="B12" s="63">
        <f>B11/B15</f>
        <v>7.1627784699224508E-4</v>
      </c>
      <c r="C12" s="63">
        <f t="shared" ref="C12:L12" si="3">C11/C15</f>
        <v>0</v>
      </c>
      <c r="D12" s="63">
        <f t="shared" si="3"/>
        <v>0</v>
      </c>
      <c r="E12" s="63">
        <f t="shared" si="3"/>
        <v>0</v>
      </c>
      <c r="F12" s="63">
        <f t="shared" si="3"/>
        <v>0</v>
      </c>
      <c r="G12" s="63">
        <f t="shared" si="3"/>
        <v>0</v>
      </c>
      <c r="H12" s="63">
        <f t="shared" si="3"/>
        <v>0</v>
      </c>
      <c r="I12" s="63">
        <f t="shared" si="3"/>
        <v>0</v>
      </c>
      <c r="J12" s="63">
        <f t="shared" si="3"/>
        <v>0</v>
      </c>
      <c r="K12" s="63">
        <f t="shared" si="3"/>
        <v>0</v>
      </c>
      <c r="L12" s="63">
        <f t="shared" si="3"/>
        <v>0</v>
      </c>
      <c r="M12" s="68">
        <f t="shared" si="1"/>
        <v>-1</v>
      </c>
    </row>
    <row r="13" spans="1:13" ht="22.5" x14ac:dyDescent="0.2">
      <c r="A13" s="59" t="s">
        <v>1077</v>
      </c>
      <c r="B13" s="855">
        <v>64393.96</v>
      </c>
      <c r="C13" s="855">
        <v>3937.82</v>
      </c>
      <c r="D13" s="855">
        <v>3937.82</v>
      </c>
      <c r="E13" s="855">
        <v>0</v>
      </c>
      <c r="F13" s="855">
        <v>376.8</v>
      </c>
      <c r="G13" s="855">
        <v>0</v>
      </c>
      <c r="H13" s="855">
        <v>4314.62</v>
      </c>
      <c r="I13" s="855">
        <v>654.51</v>
      </c>
      <c r="J13" s="855">
        <v>1520.55</v>
      </c>
      <c r="K13" s="855">
        <v>1448.98</v>
      </c>
      <c r="L13" s="855">
        <v>7938.66</v>
      </c>
      <c r="M13" s="68">
        <f t="shared" si="1"/>
        <v>-0.87671731945045783</v>
      </c>
    </row>
    <row r="14" spans="1:13" x14ac:dyDescent="0.2">
      <c r="A14" s="71" t="s">
        <v>495</v>
      </c>
      <c r="B14" s="63">
        <f>B13/B15</f>
        <v>4.8800684577162093E-2</v>
      </c>
      <c r="C14" s="63">
        <f t="shared" ref="C14:L14" si="4">C13/C15</f>
        <v>1.731794056613959E-2</v>
      </c>
      <c r="D14" s="63">
        <f t="shared" si="4"/>
        <v>7.5853096925137409E-3</v>
      </c>
      <c r="E14" s="63">
        <f t="shared" si="4"/>
        <v>0</v>
      </c>
      <c r="F14" s="63">
        <f t="shared" si="4"/>
        <v>4.8147324680103964E-3</v>
      </c>
      <c r="G14" s="63">
        <f t="shared" si="4"/>
        <v>0</v>
      </c>
      <c r="H14" s="63">
        <f t="shared" si="4"/>
        <v>4.908433666078983E-3</v>
      </c>
      <c r="I14" s="63">
        <f t="shared" si="4"/>
        <v>7.6746297502095695E-3</v>
      </c>
      <c r="J14" s="63">
        <f t="shared" si="4"/>
        <v>1.6670562366574104E-2</v>
      </c>
      <c r="K14" s="63">
        <f t="shared" si="4"/>
        <v>9.4999271596635255E-3</v>
      </c>
      <c r="L14" s="63">
        <f t="shared" si="4"/>
        <v>6.5715147723739292E-3</v>
      </c>
      <c r="M14" s="68">
        <f t="shared" si="1"/>
        <v>-0.86533970108588831</v>
      </c>
    </row>
    <row r="15" spans="1:13" x14ac:dyDescent="0.2">
      <c r="A15" s="62" t="s">
        <v>496</v>
      </c>
      <c r="B15" s="64">
        <f>B7+B9+B11+B13</f>
        <v>1319529.8499999999</v>
      </c>
      <c r="C15" s="64">
        <f t="shared" ref="C15:L15" si="5">C7+C9+C11+C13</f>
        <v>227383.85</v>
      </c>
      <c r="D15" s="64">
        <f t="shared" si="5"/>
        <v>519137.67000000004</v>
      </c>
      <c r="E15" s="64">
        <f t="shared" si="5"/>
        <v>165066.06</v>
      </c>
      <c r="F15" s="64">
        <f t="shared" si="5"/>
        <v>78259.8</v>
      </c>
      <c r="G15" s="64">
        <f t="shared" si="5"/>
        <v>116558.23</v>
      </c>
      <c r="H15" s="64">
        <f t="shared" si="5"/>
        <v>879021.76</v>
      </c>
      <c r="I15" s="64">
        <f t="shared" si="5"/>
        <v>85282.29</v>
      </c>
      <c r="J15" s="64">
        <f t="shared" si="5"/>
        <v>91211.680000000008</v>
      </c>
      <c r="K15" s="64">
        <f t="shared" si="5"/>
        <v>152525.38</v>
      </c>
      <c r="L15" s="64">
        <f t="shared" si="5"/>
        <v>1208041.1100000001</v>
      </c>
      <c r="M15" s="69">
        <f>(L15-B15)/B15</f>
        <v>-8.449126027728722E-2</v>
      </c>
    </row>
    <row r="16" spans="1:13" x14ac:dyDescent="0.2">
      <c r="A16" s="62" t="s">
        <v>495</v>
      </c>
      <c r="B16" s="65">
        <f>B8+B10+B12+B14</f>
        <v>1</v>
      </c>
      <c r="C16" s="65">
        <f t="shared" ref="C16:L16" si="6">C8+C10+C12+C14</f>
        <v>0.99999999999999989</v>
      </c>
      <c r="D16" s="65">
        <f t="shared" si="6"/>
        <v>0.99999999999999989</v>
      </c>
      <c r="E16" s="65">
        <f t="shared" si="6"/>
        <v>1</v>
      </c>
      <c r="F16" s="65">
        <f t="shared" si="6"/>
        <v>1</v>
      </c>
      <c r="G16" s="65">
        <f t="shared" si="6"/>
        <v>1</v>
      </c>
      <c r="H16" s="65">
        <f t="shared" si="6"/>
        <v>1</v>
      </c>
      <c r="I16" s="65">
        <f t="shared" si="6"/>
        <v>1</v>
      </c>
      <c r="J16" s="65">
        <f t="shared" si="6"/>
        <v>1</v>
      </c>
      <c r="K16" s="65">
        <f t="shared" si="6"/>
        <v>0.99999999999999989</v>
      </c>
      <c r="L16" s="65">
        <f t="shared" si="6"/>
        <v>1</v>
      </c>
      <c r="M16" s="68"/>
    </row>
    <row r="17" spans="1:13" ht="2.25" customHeight="1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3" x14ac:dyDescent="0.2">
      <c r="A18" s="20" t="s">
        <v>1148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8"/>
    </row>
    <row r="19" spans="1:13" x14ac:dyDescent="0.2">
      <c r="A19" s="71" t="s">
        <v>1149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">
      <c r="A20" s="62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68"/>
    </row>
    <row r="21" spans="1:13" x14ac:dyDescent="0.2">
      <c r="A21" s="18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3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8"/>
    </row>
    <row r="23" spans="1:13" x14ac:dyDescent="0.2">
      <c r="A23" s="186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3" x14ac:dyDescent="0.2">
      <c r="A24" s="62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9"/>
    </row>
    <row r="25" spans="1:13" x14ac:dyDescent="0.2">
      <c r="A25" s="13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</sheetData>
  <mergeCells count="7">
    <mergeCell ref="A1:M1"/>
    <mergeCell ref="A2:M2"/>
    <mergeCell ref="A3:M3"/>
    <mergeCell ref="E5:G5"/>
    <mergeCell ref="I5:K5"/>
    <mergeCell ref="M5:M6"/>
    <mergeCell ref="B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D29" sqref="D29:L29"/>
    </sheetView>
  </sheetViews>
  <sheetFormatPr baseColWidth="10" defaultRowHeight="15" x14ac:dyDescent="0.25"/>
  <cols>
    <col min="1" max="1" width="24.5703125" style="846" customWidth="1"/>
    <col min="2" max="256" width="11.42578125" style="846"/>
    <col min="257" max="257" width="24.5703125" style="846" customWidth="1"/>
    <col min="258" max="512" width="11.42578125" style="846"/>
    <col min="513" max="513" width="24.5703125" style="846" customWidth="1"/>
    <col min="514" max="768" width="11.42578125" style="846"/>
    <col min="769" max="769" width="24.5703125" style="846" customWidth="1"/>
    <col min="770" max="1024" width="11.42578125" style="846"/>
    <col min="1025" max="1025" width="24.5703125" style="846" customWidth="1"/>
    <col min="1026" max="1280" width="11.42578125" style="846"/>
    <col min="1281" max="1281" width="24.5703125" style="846" customWidth="1"/>
    <col min="1282" max="1536" width="11.42578125" style="846"/>
    <col min="1537" max="1537" width="24.5703125" style="846" customWidth="1"/>
    <col min="1538" max="1792" width="11.42578125" style="846"/>
    <col min="1793" max="1793" width="24.5703125" style="846" customWidth="1"/>
    <col min="1794" max="2048" width="11.42578125" style="846"/>
    <col min="2049" max="2049" width="24.5703125" style="846" customWidth="1"/>
    <col min="2050" max="2304" width="11.42578125" style="846"/>
    <col min="2305" max="2305" width="24.5703125" style="846" customWidth="1"/>
    <col min="2306" max="2560" width="11.42578125" style="846"/>
    <col min="2561" max="2561" width="24.5703125" style="846" customWidth="1"/>
    <col min="2562" max="2816" width="11.42578125" style="846"/>
    <col min="2817" max="2817" width="24.5703125" style="846" customWidth="1"/>
    <col min="2818" max="3072" width="11.42578125" style="846"/>
    <col min="3073" max="3073" width="24.5703125" style="846" customWidth="1"/>
    <col min="3074" max="3328" width="11.42578125" style="846"/>
    <col min="3329" max="3329" width="24.5703125" style="846" customWidth="1"/>
    <col min="3330" max="3584" width="11.42578125" style="846"/>
    <col min="3585" max="3585" width="24.5703125" style="846" customWidth="1"/>
    <col min="3586" max="3840" width="11.42578125" style="846"/>
    <col min="3841" max="3841" width="24.5703125" style="846" customWidth="1"/>
    <col min="3842" max="4096" width="11.42578125" style="846"/>
    <col min="4097" max="4097" width="24.5703125" style="846" customWidth="1"/>
    <col min="4098" max="4352" width="11.42578125" style="846"/>
    <col min="4353" max="4353" width="24.5703125" style="846" customWidth="1"/>
    <col min="4354" max="4608" width="11.42578125" style="846"/>
    <col min="4609" max="4609" width="24.5703125" style="846" customWidth="1"/>
    <col min="4610" max="4864" width="11.42578125" style="846"/>
    <col min="4865" max="4865" width="24.5703125" style="846" customWidth="1"/>
    <col min="4866" max="5120" width="11.42578125" style="846"/>
    <col min="5121" max="5121" width="24.5703125" style="846" customWidth="1"/>
    <col min="5122" max="5376" width="11.42578125" style="846"/>
    <col min="5377" max="5377" width="24.5703125" style="846" customWidth="1"/>
    <col min="5378" max="5632" width="11.42578125" style="846"/>
    <col min="5633" max="5633" width="24.5703125" style="846" customWidth="1"/>
    <col min="5634" max="5888" width="11.42578125" style="846"/>
    <col min="5889" max="5889" width="24.5703125" style="846" customWidth="1"/>
    <col min="5890" max="6144" width="11.42578125" style="846"/>
    <col min="6145" max="6145" width="24.5703125" style="846" customWidth="1"/>
    <col min="6146" max="6400" width="11.42578125" style="846"/>
    <col min="6401" max="6401" width="24.5703125" style="846" customWidth="1"/>
    <col min="6402" max="6656" width="11.42578125" style="846"/>
    <col min="6657" max="6657" width="24.5703125" style="846" customWidth="1"/>
    <col min="6658" max="6912" width="11.42578125" style="846"/>
    <col min="6913" max="6913" width="24.5703125" style="846" customWidth="1"/>
    <col min="6914" max="7168" width="11.42578125" style="846"/>
    <col min="7169" max="7169" width="24.5703125" style="846" customWidth="1"/>
    <col min="7170" max="7424" width="11.42578125" style="846"/>
    <col min="7425" max="7425" width="24.5703125" style="846" customWidth="1"/>
    <col min="7426" max="7680" width="11.42578125" style="846"/>
    <col min="7681" max="7681" width="24.5703125" style="846" customWidth="1"/>
    <col min="7682" max="7936" width="11.42578125" style="846"/>
    <col min="7937" max="7937" width="24.5703125" style="846" customWidth="1"/>
    <col min="7938" max="8192" width="11.42578125" style="846"/>
    <col min="8193" max="8193" width="24.5703125" style="846" customWidth="1"/>
    <col min="8194" max="8448" width="11.42578125" style="846"/>
    <col min="8449" max="8449" width="24.5703125" style="846" customWidth="1"/>
    <col min="8450" max="8704" width="11.42578125" style="846"/>
    <col min="8705" max="8705" width="24.5703125" style="846" customWidth="1"/>
    <col min="8706" max="8960" width="11.42578125" style="846"/>
    <col min="8961" max="8961" width="24.5703125" style="846" customWidth="1"/>
    <col min="8962" max="9216" width="11.42578125" style="846"/>
    <col min="9217" max="9217" width="24.5703125" style="846" customWidth="1"/>
    <col min="9218" max="9472" width="11.42578125" style="846"/>
    <col min="9473" max="9473" width="24.5703125" style="846" customWidth="1"/>
    <col min="9474" max="9728" width="11.42578125" style="846"/>
    <col min="9729" max="9729" width="24.5703125" style="846" customWidth="1"/>
    <col min="9730" max="9984" width="11.42578125" style="846"/>
    <col min="9985" max="9985" width="24.5703125" style="846" customWidth="1"/>
    <col min="9986" max="10240" width="11.42578125" style="846"/>
    <col min="10241" max="10241" width="24.5703125" style="846" customWidth="1"/>
    <col min="10242" max="10496" width="11.42578125" style="846"/>
    <col min="10497" max="10497" width="24.5703125" style="846" customWidth="1"/>
    <col min="10498" max="10752" width="11.42578125" style="846"/>
    <col min="10753" max="10753" width="24.5703125" style="846" customWidth="1"/>
    <col min="10754" max="11008" width="11.42578125" style="846"/>
    <col min="11009" max="11009" width="24.5703125" style="846" customWidth="1"/>
    <col min="11010" max="11264" width="11.42578125" style="846"/>
    <col min="11265" max="11265" width="24.5703125" style="846" customWidth="1"/>
    <col min="11266" max="11520" width="11.42578125" style="846"/>
    <col min="11521" max="11521" width="24.5703125" style="846" customWidth="1"/>
    <col min="11522" max="11776" width="11.42578125" style="846"/>
    <col min="11777" max="11777" width="24.5703125" style="846" customWidth="1"/>
    <col min="11778" max="12032" width="11.42578125" style="846"/>
    <col min="12033" max="12033" width="24.5703125" style="846" customWidth="1"/>
    <col min="12034" max="12288" width="11.42578125" style="846"/>
    <col min="12289" max="12289" width="24.5703125" style="846" customWidth="1"/>
    <col min="12290" max="12544" width="11.42578125" style="846"/>
    <col min="12545" max="12545" width="24.5703125" style="846" customWidth="1"/>
    <col min="12546" max="12800" width="11.42578125" style="846"/>
    <col min="12801" max="12801" width="24.5703125" style="846" customWidth="1"/>
    <col min="12802" max="13056" width="11.42578125" style="846"/>
    <col min="13057" max="13057" width="24.5703125" style="846" customWidth="1"/>
    <col min="13058" max="13312" width="11.42578125" style="846"/>
    <col min="13313" max="13313" width="24.5703125" style="846" customWidth="1"/>
    <col min="13314" max="13568" width="11.42578125" style="846"/>
    <col min="13569" max="13569" width="24.5703125" style="846" customWidth="1"/>
    <col min="13570" max="13824" width="11.42578125" style="846"/>
    <col min="13825" max="13825" width="24.5703125" style="846" customWidth="1"/>
    <col min="13826" max="14080" width="11.42578125" style="846"/>
    <col min="14081" max="14081" width="24.5703125" style="846" customWidth="1"/>
    <col min="14082" max="14336" width="11.42578125" style="846"/>
    <col min="14337" max="14337" width="24.5703125" style="846" customWidth="1"/>
    <col min="14338" max="14592" width="11.42578125" style="846"/>
    <col min="14593" max="14593" width="24.5703125" style="846" customWidth="1"/>
    <col min="14594" max="14848" width="11.42578125" style="846"/>
    <col min="14849" max="14849" width="24.5703125" style="846" customWidth="1"/>
    <col min="14850" max="15104" width="11.42578125" style="846"/>
    <col min="15105" max="15105" width="24.5703125" style="846" customWidth="1"/>
    <col min="15106" max="15360" width="11.42578125" style="846"/>
    <col min="15361" max="15361" width="24.5703125" style="846" customWidth="1"/>
    <col min="15362" max="15616" width="11.42578125" style="846"/>
    <col min="15617" max="15617" width="24.5703125" style="846" customWidth="1"/>
    <col min="15618" max="15872" width="11.42578125" style="846"/>
    <col min="15873" max="15873" width="24.5703125" style="846" customWidth="1"/>
    <col min="15874" max="16128" width="11.42578125" style="846"/>
    <col min="16129" max="16129" width="24.5703125" style="846" customWidth="1"/>
    <col min="16130" max="16384" width="11.42578125" style="846"/>
  </cols>
  <sheetData>
    <row r="1" spans="1:12" x14ac:dyDescent="0.25">
      <c r="A1" s="1275" t="s">
        <v>1432</v>
      </c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</row>
    <row r="2" spans="1:12" x14ac:dyDescent="0.25">
      <c r="A2" s="1275" t="s">
        <v>1433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</row>
    <row r="3" spans="1:12" x14ac:dyDescent="0.25">
      <c r="A3" s="1276" t="s">
        <v>1630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</row>
    <row r="4" spans="1:12" ht="2.25" customHeight="1" thickBot="1" x14ac:dyDescent="0.3">
      <c r="A4" s="851"/>
      <c r="B4" s="850"/>
      <c r="C4" s="850"/>
      <c r="D4" s="851"/>
      <c r="E4" s="849"/>
      <c r="F4" s="848"/>
      <c r="G4" s="848"/>
      <c r="H4" s="848"/>
      <c r="I4" s="848"/>
      <c r="J4" s="848"/>
      <c r="K4" s="848"/>
      <c r="L4" s="848"/>
    </row>
    <row r="5" spans="1:12" ht="15.75" thickBot="1" x14ac:dyDescent="0.3">
      <c r="A5" s="1278" t="s">
        <v>519</v>
      </c>
      <c r="B5" s="1278" t="s">
        <v>520</v>
      </c>
      <c r="C5" s="1278" t="s">
        <v>182</v>
      </c>
      <c r="D5" s="1280" t="s">
        <v>518</v>
      </c>
      <c r="E5" s="1281"/>
      <c r="F5" s="1281"/>
      <c r="G5" s="1281"/>
      <c r="H5" s="1281"/>
      <c r="I5" s="1281"/>
      <c r="J5" s="1281"/>
      <c r="K5" s="1281"/>
      <c r="L5" s="1282"/>
    </row>
    <row r="6" spans="1:12" ht="15.75" thickBot="1" x14ac:dyDescent="0.3">
      <c r="A6" s="1279"/>
      <c r="B6" s="1279"/>
      <c r="C6" s="1279"/>
      <c r="D6" s="892" t="s">
        <v>521</v>
      </c>
      <c r="E6" s="893" t="s">
        <v>522</v>
      </c>
      <c r="F6" s="894" t="s">
        <v>523</v>
      </c>
      <c r="G6" s="893" t="s">
        <v>524</v>
      </c>
      <c r="H6" s="893" t="s">
        <v>525</v>
      </c>
      <c r="I6" s="893" t="s">
        <v>526</v>
      </c>
      <c r="J6" s="893" t="s">
        <v>527</v>
      </c>
      <c r="K6" s="893" t="s">
        <v>528</v>
      </c>
      <c r="L6" s="893" t="s">
        <v>529</v>
      </c>
    </row>
    <row r="7" spans="1:12" x14ac:dyDescent="0.25">
      <c r="A7" s="1283" t="s">
        <v>530</v>
      </c>
      <c r="B7" s="884" t="s">
        <v>531</v>
      </c>
      <c r="C7" s="885" t="s">
        <v>57</v>
      </c>
      <c r="D7" s="886">
        <v>0</v>
      </c>
      <c r="E7" s="886">
        <v>0</v>
      </c>
      <c r="F7" s="886">
        <v>0</v>
      </c>
      <c r="G7" s="886">
        <v>0</v>
      </c>
      <c r="H7" s="886">
        <v>0</v>
      </c>
      <c r="I7" s="886">
        <v>0</v>
      </c>
      <c r="J7" s="886">
        <v>0</v>
      </c>
      <c r="K7" s="886">
        <v>0</v>
      </c>
      <c r="L7" s="887">
        <v>5.99</v>
      </c>
    </row>
    <row r="8" spans="1:12" ht="15.75" thickBot="1" x14ac:dyDescent="0.3">
      <c r="A8" s="1284" t="s">
        <v>530</v>
      </c>
      <c r="B8" s="888" t="s">
        <v>1606</v>
      </c>
      <c r="C8" s="889" t="s">
        <v>1607</v>
      </c>
      <c r="D8" s="890">
        <v>0</v>
      </c>
      <c r="E8" s="890">
        <v>0</v>
      </c>
      <c r="F8" s="890">
        <v>0</v>
      </c>
      <c r="G8" s="890">
        <v>0</v>
      </c>
      <c r="H8" s="890">
        <v>0</v>
      </c>
      <c r="I8" s="890">
        <v>0</v>
      </c>
      <c r="J8" s="890">
        <v>0</v>
      </c>
      <c r="K8" s="890">
        <v>0</v>
      </c>
      <c r="L8" s="891">
        <v>0</v>
      </c>
    </row>
    <row r="9" spans="1:12" x14ac:dyDescent="0.25">
      <c r="A9" s="1277" t="s">
        <v>541</v>
      </c>
      <c r="B9" s="828" t="s">
        <v>531</v>
      </c>
      <c r="C9" s="829" t="s">
        <v>55</v>
      </c>
      <c r="D9" s="830">
        <v>0</v>
      </c>
      <c r="E9" s="830">
        <v>0</v>
      </c>
      <c r="F9" s="830">
        <v>0</v>
      </c>
      <c r="G9" s="830">
        <v>0</v>
      </c>
      <c r="H9" s="830">
        <v>0</v>
      </c>
      <c r="I9" s="830">
        <v>0</v>
      </c>
      <c r="J9" s="830">
        <v>0</v>
      </c>
      <c r="K9" s="830">
        <v>0</v>
      </c>
      <c r="L9" s="830">
        <v>1.58</v>
      </c>
    </row>
    <row r="10" spans="1:12" x14ac:dyDescent="0.25">
      <c r="A10" s="1277" t="s">
        <v>541</v>
      </c>
      <c r="B10" s="828" t="s">
        <v>532</v>
      </c>
      <c r="C10" s="829" t="s">
        <v>165</v>
      </c>
      <c r="D10" s="830">
        <v>0</v>
      </c>
      <c r="E10" s="830">
        <v>0</v>
      </c>
      <c r="F10" s="830">
        <v>0</v>
      </c>
      <c r="G10" s="830">
        <v>0</v>
      </c>
      <c r="H10" s="830">
        <v>0</v>
      </c>
      <c r="I10" s="830">
        <v>0</v>
      </c>
      <c r="J10" s="830">
        <v>0</v>
      </c>
      <c r="K10" s="830">
        <v>0</v>
      </c>
      <c r="L10" s="830">
        <v>3.6</v>
      </c>
    </row>
    <row r="11" spans="1:12" ht="15" hidden="1" customHeight="1" x14ac:dyDescent="0.25">
      <c r="A11" s="831"/>
      <c r="B11" s="828"/>
      <c r="C11" s="829"/>
      <c r="D11" s="830">
        <v>0</v>
      </c>
      <c r="E11" s="830">
        <v>0</v>
      </c>
      <c r="F11" s="830">
        <v>0</v>
      </c>
      <c r="G11" s="830">
        <v>0</v>
      </c>
      <c r="H11" s="830">
        <v>0</v>
      </c>
      <c r="I11" s="830">
        <v>0</v>
      </c>
      <c r="J11" s="830">
        <v>0</v>
      </c>
      <c r="K11" s="830">
        <v>0</v>
      </c>
      <c r="L11" s="830">
        <v>0</v>
      </c>
    </row>
    <row r="12" spans="1:12" ht="15" hidden="1" customHeight="1" x14ac:dyDescent="0.25">
      <c r="A12" s="831"/>
      <c r="B12" s="828"/>
      <c r="C12" s="829"/>
      <c r="D12" s="830">
        <v>0</v>
      </c>
      <c r="E12" s="830">
        <v>0</v>
      </c>
      <c r="F12" s="830">
        <v>0</v>
      </c>
      <c r="G12" s="830">
        <v>0</v>
      </c>
      <c r="H12" s="830">
        <v>0</v>
      </c>
      <c r="I12" s="830">
        <v>0</v>
      </c>
      <c r="J12" s="830">
        <v>0</v>
      </c>
      <c r="K12" s="830">
        <v>0</v>
      </c>
      <c r="L12" s="830">
        <v>0</v>
      </c>
    </row>
    <row r="13" spans="1:12" ht="15" hidden="1" customHeight="1" x14ac:dyDescent="0.25">
      <c r="A13" s="831"/>
      <c r="B13" s="828"/>
      <c r="C13" s="829"/>
      <c r="D13" s="830">
        <v>0</v>
      </c>
      <c r="E13" s="830">
        <v>0</v>
      </c>
      <c r="F13" s="830">
        <v>0</v>
      </c>
      <c r="G13" s="830">
        <v>0</v>
      </c>
      <c r="H13" s="830">
        <v>0</v>
      </c>
      <c r="I13" s="830">
        <v>0</v>
      </c>
      <c r="J13" s="830">
        <v>0</v>
      </c>
      <c r="K13" s="830">
        <v>0</v>
      </c>
      <c r="L13" s="830">
        <v>0</v>
      </c>
    </row>
    <row r="14" spans="1:12" ht="15" hidden="1" customHeight="1" x14ac:dyDescent="0.25">
      <c r="A14" s="831"/>
      <c r="B14" s="828"/>
      <c r="C14" s="829"/>
      <c r="D14" s="830">
        <v>0</v>
      </c>
      <c r="E14" s="830">
        <v>0</v>
      </c>
      <c r="F14" s="830">
        <v>0</v>
      </c>
      <c r="G14" s="830">
        <v>0</v>
      </c>
      <c r="H14" s="830">
        <v>0</v>
      </c>
      <c r="I14" s="830">
        <v>0</v>
      </c>
      <c r="J14" s="830">
        <v>0</v>
      </c>
      <c r="K14" s="830">
        <v>0</v>
      </c>
      <c r="L14" s="830">
        <v>0</v>
      </c>
    </row>
    <row r="15" spans="1:12" ht="15" hidden="1" customHeight="1" x14ac:dyDescent="0.25">
      <c r="A15" s="831"/>
      <c r="B15" s="828"/>
      <c r="C15" s="829"/>
      <c r="D15" s="830">
        <v>0</v>
      </c>
      <c r="E15" s="830">
        <v>0</v>
      </c>
      <c r="F15" s="830">
        <v>0</v>
      </c>
      <c r="G15" s="830">
        <v>0</v>
      </c>
      <c r="H15" s="830">
        <v>0</v>
      </c>
      <c r="I15" s="830">
        <v>0</v>
      </c>
      <c r="J15" s="830">
        <v>0</v>
      </c>
      <c r="K15" s="830">
        <v>0</v>
      </c>
      <c r="L15" s="830">
        <v>0</v>
      </c>
    </row>
    <row r="16" spans="1:12" ht="15" hidden="1" customHeight="1" x14ac:dyDescent="0.25">
      <c r="A16" s="831"/>
      <c r="B16" s="828"/>
      <c r="C16" s="829"/>
      <c r="D16" s="830">
        <v>0</v>
      </c>
      <c r="E16" s="830">
        <v>0</v>
      </c>
      <c r="F16" s="830">
        <v>0</v>
      </c>
      <c r="G16" s="830">
        <v>0</v>
      </c>
      <c r="H16" s="830">
        <v>0</v>
      </c>
      <c r="I16" s="830">
        <v>0</v>
      </c>
      <c r="J16" s="830">
        <v>0</v>
      </c>
      <c r="K16" s="830">
        <v>0</v>
      </c>
      <c r="L16" s="830">
        <v>0</v>
      </c>
    </row>
    <row r="17" spans="1:12" ht="15" hidden="1" customHeight="1" x14ac:dyDescent="0.25">
      <c r="A17" s="831"/>
      <c r="B17" s="828"/>
      <c r="C17" s="829"/>
      <c r="D17" s="830">
        <v>0</v>
      </c>
      <c r="E17" s="830">
        <v>0</v>
      </c>
      <c r="F17" s="830">
        <v>0</v>
      </c>
      <c r="G17" s="830">
        <v>0</v>
      </c>
      <c r="H17" s="830">
        <v>0</v>
      </c>
      <c r="I17" s="830">
        <v>0</v>
      </c>
      <c r="J17" s="830">
        <v>0</v>
      </c>
      <c r="K17" s="830">
        <v>0</v>
      </c>
      <c r="L17" s="830">
        <v>0</v>
      </c>
    </row>
    <row r="18" spans="1:12" ht="15" hidden="1" customHeight="1" x14ac:dyDescent="0.25">
      <c r="A18" s="831"/>
      <c r="B18" s="828"/>
      <c r="C18" s="829"/>
      <c r="D18" s="830">
        <v>0</v>
      </c>
      <c r="E18" s="830">
        <v>0</v>
      </c>
      <c r="F18" s="830">
        <v>0</v>
      </c>
      <c r="G18" s="830">
        <v>0</v>
      </c>
      <c r="H18" s="830">
        <v>0</v>
      </c>
      <c r="I18" s="830">
        <v>0</v>
      </c>
      <c r="J18" s="830">
        <v>0</v>
      </c>
      <c r="K18" s="830">
        <v>0</v>
      </c>
      <c r="L18" s="830">
        <v>0</v>
      </c>
    </row>
    <row r="19" spans="1:12" ht="15" hidden="1" customHeight="1" x14ac:dyDescent="0.25">
      <c r="A19" s="831"/>
      <c r="B19" s="828"/>
      <c r="C19" s="829"/>
      <c r="D19" s="830">
        <v>0</v>
      </c>
      <c r="E19" s="830">
        <v>0</v>
      </c>
      <c r="F19" s="830">
        <v>0</v>
      </c>
      <c r="G19" s="830">
        <v>0</v>
      </c>
      <c r="H19" s="830">
        <v>0</v>
      </c>
      <c r="I19" s="830">
        <v>0</v>
      </c>
      <c r="J19" s="830">
        <v>0</v>
      </c>
      <c r="K19" s="830">
        <v>0</v>
      </c>
      <c r="L19" s="830">
        <v>0</v>
      </c>
    </row>
    <row r="20" spans="1:12" ht="15" hidden="1" customHeight="1" x14ac:dyDescent="0.25">
      <c r="A20" s="831"/>
      <c r="B20" s="828"/>
      <c r="C20" s="828"/>
      <c r="D20" s="830">
        <v>0</v>
      </c>
      <c r="E20" s="830">
        <v>0</v>
      </c>
      <c r="F20" s="830">
        <v>0</v>
      </c>
      <c r="G20" s="830">
        <v>0</v>
      </c>
      <c r="H20" s="830">
        <v>0</v>
      </c>
      <c r="I20" s="830">
        <v>0</v>
      </c>
      <c r="J20" s="830">
        <v>0</v>
      </c>
      <c r="K20" s="830">
        <v>0</v>
      </c>
      <c r="L20" s="830">
        <v>0</v>
      </c>
    </row>
    <row r="21" spans="1:12" ht="6.75" customHeight="1" x14ac:dyDescent="0.25">
      <c r="A21" s="832"/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</row>
    <row r="22" spans="1:12" x14ac:dyDescent="0.25">
      <c r="A22" s="834" t="s">
        <v>1247</v>
      </c>
      <c r="B22" s="835"/>
      <c r="C22" s="835"/>
      <c r="D22" s="835"/>
      <c r="E22" s="835"/>
      <c r="F22" s="835"/>
      <c r="G22" s="835"/>
      <c r="H22" s="835"/>
      <c r="I22" s="836"/>
      <c r="J22" s="836"/>
      <c r="K22" s="836"/>
      <c r="L22" s="836"/>
    </row>
    <row r="23" spans="1:12" x14ac:dyDescent="0.25">
      <c r="A23" s="834"/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</row>
    <row r="24" spans="1:12" x14ac:dyDescent="0.25">
      <c r="A24" s="837"/>
      <c r="B24" s="837"/>
      <c r="C24" s="837"/>
      <c r="D24" s="838"/>
      <c r="E24" s="837"/>
      <c r="F24" s="837"/>
      <c r="G24" s="837"/>
      <c r="H24" s="837"/>
      <c r="I24" s="837"/>
      <c r="J24" s="837"/>
      <c r="K24" s="837"/>
      <c r="L24" s="837"/>
    </row>
    <row r="25" spans="1:12" x14ac:dyDescent="0.25">
      <c r="A25" s="1275" t="s">
        <v>1432</v>
      </c>
      <c r="B25" s="1275"/>
      <c r="C25" s="1275"/>
      <c r="D25" s="1275"/>
      <c r="E25" s="1275"/>
      <c r="F25" s="1275"/>
      <c r="G25" s="1275"/>
      <c r="H25" s="1275"/>
      <c r="I25" s="1275"/>
      <c r="J25" s="1275"/>
      <c r="K25" s="1275"/>
      <c r="L25" s="1275"/>
    </row>
    <row r="26" spans="1:12" x14ac:dyDescent="0.25">
      <c r="A26" s="1275" t="s">
        <v>1435</v>
      </c>
      <c r="B26" s="1275"/>
      <c r="C26" s="1275"/>
      <c r="D26" s="1275"/>
      <c r="E26" s="1275"/>
      <c r="F26" s="1275"/>
      <c r="G26" s="1275"/>
      <c r="H26" s="1275"/>
      <c r="I26" s="1275"/>
      <c r="J26" s="1275"/>
      <c r="K26" s="1275"/>
      <c r="L26" s="1275"/>
    </row>
    <row r="27" spans="1:12" x14ac:dyDescent="0.25">
      <c r="A27" s="1276" t="s">
        <v>1630</v>
      </c>
      <c r="B27" s="1276"/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</row>
    <row r="28" spans="1:12" ht="1.5" customHeight="1" thickBot="1" x14ac:dyDescent="0.3">
      <c r="A28" s="839"/>
      <c r="B28" s="839"/>
      <c r="C28" s="839"/>
      <c r="D28" s="840"/>
      <c r="E28" s="839"/>
      <c r="F28" s="839"/>
      <c r="G28" s="839"/>
      <c r="H28" s="839"/>
      <c r="I28" s="839"/>
      <c r="J28" s="839"/>
      <c r="K28" s="839"/>
      <c r="L28" s="839"/>
    </row>
    <row r="29" spans="1:12" ht="15.75" thickBot="1" x14ac:dyDescent="0.3">
      <c r="A29" s="1293" t="s">
        <v>519</v>
      </c>
      <c r="B29" s="1291" t="s">
        <v>520</v>
      </c>
      <c r="C29" s="1291" t="s">
        <v>182</v>
      </c>
      <c r="D29" s="1285" t="s">
        <v>518</v>
      </c>
      <c r="E29" s="1286"/>
      <c r="F29" s="1286"/>
      <c r="G29" s="1286"/>
      <c r="H29" s="1286"/>
      <c r="I29" s="1286"/>
      <c r="J29" s="1286"/>
      <c r="K29" s="1286"/>
      <c r="L29" s="1286"/>
    </row>
    <row r="30" spans="1:12" ht="15.75" thickBot="1" x14ac:dyDescent="0.3">
      <c r="A30" s="1294"/>
      <c r="B30" s="1292"/>
      <c r="C30" s="1292"/>
      <c r="D30" s="874" t="s">
        <v>521</v>
      </c>
      <c r="E30" s="841" t="s">
        <v>522</v>
      </c>
      <c r="F30" s="841" t="s">
        <v>523</v>
      </c>
      <c r="G30" s="841" t="s">
        <v>524</v>
      </c>
      <c r="H30" s="841" t="s">
        <v>525</v>
      </c>
      <c r="I30" s="841" t="s">
        <v>526</v>
      </c>
      <c r="J30" s="841" t="s">
        <v>527</v>
      </c>
      <c r="K30" s="841" t="s">
        <v>528</v>
      </c>
      <c r="L30" s="842" t="s">
        <v>529</v>
      </c>
    </row>
    <row r="31" spans="1:12" x14ac:dyDescent="0.25">
      <c r="A31" s="1287" t="s">
        <v>530</v>
      </c>
      <c r="B31" s="844" t="s">
        <v>692</v>
      </c>
      <c r="C31" s="845" t="s">
        <v>535</v>
      </c>
      <c r="D31" s="843">
        <v>0</v>
      </c>
      <c r="E31" s="843">
        <v>0</v>
      </c>
      <c r="F31" s="843"/>
      <c r="G31" s="843">
        <v>0.5</v>
      </c>
      <c r="H31" s="843">
        <v>0</v>
      </c>
      <c r="I31" s="843">
        <v>0.28999999999999998</v>
      </c>
      <c r="J31" s="843">
        <v>0</v>
      </c>
      <c r="K31" s="843">
        <v>0</v>
      </c>
      <c r="L31" s="843">
        <v>2.73</v>
      </c>
    </row>
    <row r="32" spans="1:12" x14ac:dyDescent="0.25">
      <c r="A32" s="1287" t="s">
        <v>530</v>
      </c>
      <c r="B32" s="844" t="s">
        <v>536</v>
      </c>
      <c r="C32" s="845" t="s">
        <v>54</v>
      </c>
      <c r="D32" s="853">
        <v>0</v>
      </c>
      <c r="E32" s="853">
        <v>0</v>
      </c>
      <c r="F32" s="853">
        <v>0</v>
      </c>
      <c r="G32" s="853">
        <v>2.9</v>
      </c>
      <c r="H32" s="853">
        <v>0</v>
      </c>
      <c r="I32" s="853">
        <v>2.86</v>
      </c>
      <c r="J32" s="853">
        <v>3.59</v>
      </c>
      <c r="K32" s="853">
        <v>1.28</v>
      </c>
      <c r="L32" s="853">
        <v>3.39</v>
      </c>
    </row>
    <row r="33" spans="1:12" x14ac:dyDescent="0.25">
      <c r="A33" s="1287" t="s">
        <v>530</v>
      </c>
      <c r="B33" s="844" t="s">
        <v>536</v>
      </c>
      <c r="C33" s="845" t="s">
        <v>63</v>
      </c>
      <c r="D33" s="853">
        <v>0</v>
      </c>
      <c r="E33" s="853">
        <v>0</v>
      </c>
      <c r="F33" s="853">
        <v>0</v>
      </c>
      <c r="G33" s="853">
        <v>3.49</v>
      </c>
      <c r="H33" s="853">
        <v>0</v>
      </c>
      <c r="I33" s="853">
        <v>2.58</v>
      </c>
      <c r="J33" s="853">
        <v>4.21</v>
      </c>
      <c r="K33" s="853">
        <v>0</v>
      </c>
      <c r="L33" s="853">
        <v>4.41</v>
      </c>
    </row>
    <row r="34" spans="1:12" x14ac:dyDescent="0.25">
      <c r="A34" s="1287" t="s">
        <v>530</v>
      </c>
      <c r="B34" s="844" t="s">
        <v>536</v>
      </c>
      <c r="C34" s="845" t="s">
        <v>64</v>
      </c>
      <c r="D34" s="853">
        <v>0</v>
      </c>
      <c r="E34" s="853">
        <v>3.16</v>
      </c>
      <c r="F34" s="853">
        <v>0</v>
      </c>
      <c r="G34" s="853">
        <v>2.5</v>
      </c>
      <c r="H34" s="853">
        <v>0</v>
      </c>
      <c r="I34" s="853">
        <v>0</v>
      </c>
      <c r="J34" s="853">
        <v>0</v>
      </c>
      <c r="K34" s="853">
        <v>0</v>
      </c>
      <c r="L34" s="853">
        <v>3.47</v>
      </c>
    </row>
    <row r="35" spans="1:12" x14ac:dyDescent="0.25">
      <c r="A35" s="1287" t="s">
        <v>530</v>
      </c>
      <c r="B35" s="844" t="s">
        <v>536</v>
      </c>
      <c r="C35" s="845" t="s">
        <v>55</v>
      </c>
      <c r="D35" s="853">
        <v>0</v>
      </c>
      <c r="E35" s="853">
        <v>0.3</v>
      </c>
      <c r="F35" s="853"/>
      <c r="G35" s="853">
        <v>2.99</v>
      </c>
      <c r="H35" s="853">
        <v>0</v>
      </c>
      <c r="I35" s="853">
        <v>2.99</v>
      </c>
      <c r="J35" s="853">
        <v>3.72</v>
      </c>
      <c r="K35" s="853">
        <v>3.16</v>
      </c>
      <c r="L35" s="853">
        <v>3.57</v>
      </c>
    </row>
    <row r="36" spans="1:12" x14ac:dyDescent="0.25">
      <c r="A36" s="1287" t="s">
        <v>530</v>
      </c>
      <c r="B36" s="844" t="s">
        <v>536</v>
      </c>
      <c r="C36" s="845" t="s">
        <v>56</v>
      </c>
      <c r="D36" s="853">
        <v>0</v>
      </c>
      <c r="E36" s="853">
        <v>2.08</v>
      </c>
      <c r="F36" s="853">
        <v>0</v>
      </c>
      <c r="G36" s="853">
        <v>2.08</v>
      </c>
      <c r="H36" s="853">
        <v>0</v>
      </c>
      <c r="I36" s="853">
        <v>0</v>
      </c>
      <c r="J36" s="853">
        <v>3.4</v>
      </c>
      <c r="K36" s="853">
        <v>0</v>
      </c>
      <c r="L36" s="853">
        <v>4.17</v>
      </c>
    </row>
    <row r="37" spans="1:12" x14ac:dyDescent="0.25">
      <c r="A37" s="1287" t="s">
        <v>530</v>
      </c>
      <c r="B37" s="844" t="s">
        <v>536</v>
      </c>
      <c r="C37" s="845" t="s">
        <v>57</v>
      </c>
      <c r="D37" s="853">
        <v>0.36</v>
      </c>
      <c r="E37" s="853">
        <v>0.36</v>
      </c>
      <c r="F37" s="853">
        <v>0</v>
      </c>
      <c r="G37" s="853">
        <v>0</v>
      </c>
      <c r="H37" s="853">
        <v>0</v>
      </c>
      <c r="I37" s="853">
        <v>3.29</v>
      </c>
      <c r="J37" s="853">
        <v>3.78</v>
      </c>
      <c r="K37" s="853">
        <v>3.49</v>
      </c>
      <c r="L37" s="853">
        <v>2.77</v>
      </c>
    </row>
    <row r="38" spans="1:12" x14ac:dyDescent="0.25">
      <c r="A38" s="1287" t="s">
        <v>530</v>
      </c>
      <c r="B38" s="844" t="s">
        <v>536</v>
      </c>
      <c r="C38" s="845" t="s">
        <v>537</v>
      </c>
      <c r="D38" s="853">
        <v>0</v>
      </c>
      <c r="E38" s="853">
        <v>0</v>
      </c>
      <c r="F38" s="853"/>
      <c r="G38" s="853">
        <v>0</v>
      </c>
      <c r="H38" s="853">
        <v>0</v>
      </c>
      <c r="I38" s="853">
        <v>0</v>
      </c>
      <c r="J38" s="853">
        <v>0</v>
      </c>
      <c r="K38" s="853">
        <v>3.38</v>
      </c>
      <c r="L38" s="853">
        <v>3.82</v>
      </c>
    </row>
    <row r="39" spans="1:12" x14ac:dyDescent="0.25">
      <c r="A39" s="1287" t="s">
        <v>530</v>
      </c>
      <c r="B39" s="844" t="s">
        <v>536</v>
      </c>
      <c r="C39" s="845" t="s">
        <v>58</v>
      </c>
      <c r="D39" s="853">
        <v>0</v>
      </c>
      <c r="E39" s="853">
        <v>0</v>
      </c>
      <c r="F39" s="853">
        <v>0</v>
      </c>
      <c r="G39" s="853">
        <v>0</v>
      </c>
      <c r="H39" s="853">
        <v>0</v>
      </c>
      <c r="I39" s="853">
        <v>0</v>
      </c>
      <c r="J39" s="853">
        <v>0</v>
      </c>
      <c r="K39" s="853">
        <v>2.93</v>
      </c>
      <c r="L39" s="853">
        <v>3.02</v>
      </c>
    </row>
    <row r="40" spans="1:12" x14ac:dyDescent="0.25">
      <c r="A40" s="1287" t="s">
        <v>530</v>
      </c>
      <c r="B40" s="844" t="s">
        <v>536</v>
      </c>
      <c r="C40" s="845" t="s">
        <v>37</v>
      </c>
      <c r="D40" s="853">
        <v>0</v>
      </c>
      <c r="E40" s="853">
        <v>0</v>
      </c>
      <c r="F40" s="853">
        <v>0</v>
      </c>
      <c r="G40" s="853">
        <v>0</v>
      </c>
      <c r="H40" s="853">
        <v>0</v>
      </c>
      <c r="I40" s="853">
        <v>0</v>
      </c>
      <c r="J40" s="853">
        <v>0</v>
      </c>
      <c r="K40" s="853">
        <v>4.0999999999999996</v>
      </c>
      <c r="L40" s="853">
        <v>2.4</v>
      </c>
    </row>
    <row r="41" spans="1:12" x14ac:dyDescent="0.25">
      <c r="A41" s="1287" t="s">
        <v>530</v>
      </c>
      <c r="B41" s="844" t="s">
        <v>536</v>
      </c>
      <c r="C41" s="845" t="s">
        <v>59</v>
      </c>
      <c r="D41" s="853">
        <v>3</v>
      </c>
      <c r="E41" s="853">
        <v>0</v>
      </c>
      <c r="F41" s="853"/>
      <c r="G41" s="853">
        <v>2.99</v>
      </c>
      <c r="H41" s="853">
        <v>0</v>
      </c>
      <c r="I41" s="853">
        <v>2.99</v>
      </c>
      <c r="J41" s="853">
        <v>3.8</v>
      </c>
      <c r="K41" s="853">
        <v>2.82</v>
      </c>
      <c r="L41" s="853">
        <v>2</v>
      </c>
    </row>
    <row r="42" spans="1:12" x14ac:dyDescent="0.25">
      <c r="A42" s="1287" t="s">
        <v>530</v>
      </c>
      <c r="B42" s="844" t="s">
        <v>536</v>
      </c>
      <c r="C42" s="845" t="s">
        <v>142</v>
      </c>
      <c r="D42" s="853">
        <v>0</v>
      </c>
      <c r="E42" s="853">
        <v>0</v>
      </c>
      <c r="F42" s="853">
        <v>0</v>
      </c>
      <c r="G42" s="853">
        <v>0</v>
      </c>
      <c r="H42" s="853">
        <v>0</v>
      </c>
      <c r="I42" s="853">
        <v>0</v>
      </c>
      <c r="J42" s="853">
        <v>2.7</v>
      </c>
      <c r="K42" s="853">
        <v>2.7</v>
      </c>
      <c r="L42" s="853">
        <v>2.5499999999999998</v>
      </c>
    </row>
    <row r="43" spans="1:12" x14ac:dyDescent="0.25">
      <c r="A43" s="1287" t="s">
        <v>530</v>
      </c>
      <c r="B43" s="844" t="s">
        <v>536</v>
      </c>
      <c r="C43" s="845" t="s">
        <v>65</v>
      </c>
      <c r="D43" s="853">
        <v>0</v>
      </c>
      <c r="E43" s="853">
        <v>0.3</v>
      </c>
      <c r="F43" s="853">
        <v>0</v>
      </c>
      <c r="G43" s="853">
        <v>0</v>
      </c>
      <c r="H43" s="853">
        <v>0</v>
      </c>
      <c r="I43" s="853">
        <v>3.58</v>
      </c>
      <c r="J43" s="853">
        <v>0</v>
      </c>
      <c r="K43" s="853">
        <v>2.79</v>
      </c>
      <c r="L43" s="853">
        <v>2.14</v>
      </c>
    </row>
    <row r="44" spans="1:12" x14ac:dyDescent="0.25">
      <c r="A44" s="1287" t="s">
        <v>530</v>
      </c>
      <c r="B44" s="844" t="s">
        <v>536</v>
      </c>
      <c r="C44" s="845" t="s">
        <v>66</v>
      </c>
      <c r="D44" s="853">
        <v>0</v>
      </c>
      <c r="E44" s="853">
        <v>0</v>
      </c>
      <c r="F44" s="853">
        <v>0</v>
      </c>
      <c r="G44" s="853">
        <v>0</v>
      </c>
      <c r="H44" s="853">
        <v>0</v>
      </c>
      <c r="I44" s="853">
        <v>0</v>
      </c>
      <c r="J44" s="853">
        <v>3.41</v>
      </c>
      <c r="K44" s="853">
        <v>0</v>
      </c>
      <c r="L44" s="853">
        <v>1.68</v>
      </c>
    </row>
    <row r="45" spans="1:12" x14ac:dyDescent="0.25">
      <c r="A45" s="1287" t="s">
        <v>530</v>
      </c>
      <c r="B45" s="844" t="s">
        <v>536</v>
      </c>
      <c r="C45" s="845" t="s">
        <v>60</v>
      </c>
      <c r="D45" s="853">
        <v>0</v>
      </c>
      <c r="E45" s="853">
        <v>0</v>
      </c>
      <c r="F45" s="853">
        <v>0</v>
      </c>
      <c r="G45" s="853">
        <v>0</v>
      </c>
      <c r="H45" s="853">
        <v>0</v>
      </c>
      <c r="I45" s="853">
        <v>3.6</v>
      </c>
      <c r="J45" s="853">
        <v>2.5299999999999998</v>
      </c>
      <c r="K45" s="853">
        <v>3.27</v>
      </c>
      <c r="L45" s="853">
        <v>2.39</v>
      </c>
    </row>
    <row r="46" spans="1:12" x14ac:dyDescent="0.25">
      <c r="A46" s="1287" t="s">
        <v>530</v>
      </c>
      <c r="B46" s="844" t="s">
        <v>536</v>
      </c>
      <c r="C46" s="845" t="s">
        <v>61</v>
      </c>
      <c r="D46" s="853">
        <v>2.99</v>
      </c>
      <c r="E46" s="853">
        <v>0.38</v>
      </c>
      <c r="F46" s="853"/>
      <c r="G46" s="853">
        <v>0</v>
      </c>
      <c r="H46" s="853">
        <v>0</v>
      </c>
      <c r="I46" s="853">
        <v>0</v>
      </c>
      <c r="J46" s="853">
        <v>3.08</v>
      </c>
      <c r="K46" s="853">
        <v>3.8</v>
      </c>
      <c r="L46" s="853">
        <v>2.37</v>
      </c>
    </row>
    <row r="47" spans="1:12" x14ac:dyDescent="0.25">
      <c r="A47" s="1287" t="s">
        <v>530</v>
      </c>
      <c r="B47" s="844" t="s">
        <v>536</v>
      </c>
      <c r="C47" s="845" t="s">
        <v>53</v>
      </c>
      <c r="D47" s="853">
        <v>0</v>
      </c>
      <c r="E47" s="853">
        <v>0.64</v>
      </c>
      <c r="F47" s="853">
        <v>0</v>
      </c>
      <c r="G47" s="853">
        <v>0</v>
      </c>
      <c r="H47" s="853">
        <v>0</v>
      </c>
      <c r="I47" s="853">
        <v>3.94</v>
      </c>
      <c r="J47" s="853">
        <v>0</v>
      </c>
      <c r="K47" s="853">
        <v>2</v>
      </c>
      <c r="L47" s="853">
        <v>4.95</v>
      </c>
    </row>
    <row r="48" spans="1:12" ht="15.75" thickBot="1" x14ac:dyDescent="0.3">
      <c r="A48" s="1287" t="s">
        <v>530</v>
      </c>
      <c r="B48" s="844" t="s">
        <v>536</v>
      </c>
      <c r="C48" s="845" t="s">
        <v>129</v>
      </c>
      <c r="D48" s="853">
        <v>0</v>
      </c>
      <c r="E48" s="853">
        <v>0</v>
      </c>
      <c r="F48" s="853">
        <v>0</v>
      </c>
      <c r="G48" s="853">
        <v>0</v>
      </c>
      <c r="H48" s="853">
        <v>0</v>
      </c>
      <c r="I48" s="853">
        <v>0</v>
      </c>
      <c r="J48" s="853">
        <v>0</v>
      </c>
      <c r="K48" s="853">
        <v>2.36</v>
      </c>
      <c r="L48" s="853">
        <v>1.58</v>
      </c>
    </row>
    <row r="49" spans="1:12" x14ac:dyDescent="0.25">
      <c r="A49" s="1288" t="s">
        <v>541</v>
      </c>
      <c r="B49" s="875" t="s">
        <v>536</v>
      </c>
      <c r="C49" s="876" t="s">
        <v>54</v>
      </c>
      <c r="D49" s="877">
        <v>0</v>
      </c>
      <c r="E49" s="877">
        <v>0</v>
      </c>
      <c r="F49" s="877">
        <v>0</v>
      </c>
      <c r="G49" s="877">
        <v>0</v>
      </c>
      <c r="H49" s="877">
        <v>0</v>
      </c>
      <c r="I49" s="877">
        <v>0</v>
      </c>
      <c r="J49" s="877">
        <v>0</v>
      </c>
      <c r="K49" s="877">
        <v>0</v>
      </c>
      <c r="L49" s="878">
        <v>0.5</v>
      </c>
    </row>
    <row r="50" spans="1:12" x14ac:dyDescent="0.25">
      <c r="A50" s="1289" t="s">
        <v>541</v>
      </c>
      <c r="B50" s="844" t="s">
        <v>536</v>
      </c>
      <c r="C50" s="845" t="s">
        <v>63</v>
      </c>
      <c r="D50" s="853">
        <v>0</v>
      </c>
      <c r="E50" s="853">
        <v>0</v>
      </c>
      <c r="F50" s="853">
        <v>0</v>
      </c>
      <c r="G50" s="853">
        <v>0</v>
      </c>
      <c r="H50" s="853">
        <v>0</v>
      </c>
      <c r="I50" s="853">
        <v>0</v>
      </c>
      <c r="J50" s="853">
        <v>0</v>
      </c>
      <c r="K50" s="853">
        <v>0</v>
      </c>
      <c r="L50" s="879">
        <v>2</v>
      </c>
    </row>
    <row r="51" spans="1:12" x14ac:dyDescent="0.25">
      <c r="A51" s="1289" t="s">
        <v>541</v>
      </c>
      <c r="B51" s="844" t="s">
        <v>536</v>
      </c>
      <c r="C51" s="845" t="s">
        <v>64</v>
      </c>
      <c r="D51" s="853">
        <v>0</v>
      </c>
      <c r="E51" s="853">
        <v>0</v>
      </c>
      <c r="F51" s="853">
        <v>0</v>
      </c>
      <c r="G51" s="853">
        <v>0</v>
      </c>
      <c r="H51" s="853">
        <v>0</v>
      </c>
      <c r="I51" s="853">
        <v>0</v>
      </c>
      <c r="J51" s="853">
        <v>0.3</v>
      </c>
      <c r="K51" s="853">
        <v>0</v>
      </c>
      <c r="L51" s="879">
        <v>0.27</v>
      </c>
    </row>
    <row r="52" spans="1:12" x14ac:dyDescent="0.25">
      <c r="A52" s="1289" t="s">
        <v>541</v>
      </c>
      <c r="B52" s="844" t="s">
        <v>536</v>
      </c>
      <c r="C52" s="845" t="s">
        <v>55</v>
      </c>
      <c r="D52" s="853">
        <v>0</v>
      </c>
      <c r="E52" s="853">
        <v>0</v>
      </c>
      <c r="F52" s="853">
        <v>0</v>
      </c>
      <c r="G52" s="853">
        <v>0</v>
      </c>
      <c r="H52" s="853">
        <v>0</v>
      </c>
      <c r="I52" s="853">
        <v>0</v>
      </c>
      <c r="J52" s="853">
        <v>1</v>
      </c>
      <c r="K52" s="853">
        <v>0</v>
      </c>
      <c r="L52" s="879">
        <v>1.1100000000000001</v>
      </c>
    </row>
    <row r="53" spans="1:12" x14ac:dyDescent="0.25">
      <c r="A53" s="1289" t="s">
        <v>541</v>
      </c>
      <c r="B53" s="844" t="s">
        <v>536</v>
      </c>
      <c r="C53" s="845" t="s">
        <v>56</v>
      </c>
      <c r="D53" s="853">
        <v>0</v>
      </c>
      <c r="E53" s="853">
        <v>0</v>
      </c>
      <c r="F53" s="853">
        <v>0</v>
      </c>
      <c r="G53" s="853">
        <v>0</v>
      </c>
      <c r="H53" s="853">
        <v>0</v>
      </c>
      <c r="I53" s="853">
        <v>0</v>
      </c>
      <c r="J53" s="853">
        <v>0</v>
      </c>
      <c r="K53" s="853">
        <v>0</v>
      </c>
      <c r="L53" s="879">
        <v>0.56000000000000005</v>
      </c>
    </row>
    <row r="54" spans="1:12" x14ac:dyDescent="0.25">
      <c r="A54" s="1289" t="s">
        <v>541</v>
      </c>
      <c r="B54" s="844" t="s">
        <v>536</v>
      </c>
      <c r="C54" s="845" t="s">
        <v>58</v>
      </c>
      <c r="D54" s="853">
        <v>0</v>
      </c>
      <c r="E54" s="853">
        <v>0</v>
      </c>
      <c r="F54" s="853">
        <v>0</v>
      </c>
      <c r="G54" s="853">
        <v>0</v>
      </c>
      <c r="H54" s="853">
        <v>0</v>
      </c>
      <c r="I54" s="853">
        <v>0</v>
      </c>
      <c r="J54" s="853">
        <v>0.28999999999999998</v>
      </c>
      <c r="K54" s="853">
        <v>0.45</v>
      </c>
      <c r="L54" s="879">
        <v>0</v>
      </c>
    </row>
    <row r="55" spans="1:12" x14ac:dyDescent="0.25">
      <c r="A55" s="1289" t="s">
        <v>541</v>
      </c>
      <c r="B55" s="844" t="s">
        <v>536</v>
      </c>
      <c r="C55" s="845" t="s">
        <v>37</v>
      </c>
      <c r="D55" s="853">
        <v>0</v>
      </c>
      <c r="E55" s="853">
        <v>0</v>
      </c>
      <c r="F55" s="853">
        <v>0</v>
      </c>
      <c r="G55" s="853">
        <v>0</v>
      </c>
      <c r="H55" s="853">
        <v>0</v>
      </c>
      <c r="I55" s="853">
        <v>0</v>
      </c>
      <c r="J55" s="853">
        <v>0</v>
      </c>
      <c r="K55" s="853">
        <v>0</v>
      </c>
      <c r="L55" s="879">
        <v>2</v>
      </c>
    </row>
    <row r="56" spans="1:12" ht="15.75" thickBot="1" x14ac:dyDescent="0.3">
      <c r="A56" s="1290" t="s">
        <v>541</v>
      </c>
      <c r="B56" s="880" t="s">
        <v>536</v>
      </c>
      <c r="C56" s="881" t="s">
        <v>59</v>
      </c>
      <c r="D56" s="882">
        <v>0</v>
      </c>
      <c r="E56" s="882">
        <v>0</v>
      </c>
      <c r="F56" s="882">
        <v>0</v>
      </c>
      <c r="G56" s="882">
        <v>0</v>
      </c>
      <c r="H56" s="882">
        <v>0</v>
      </c>
      <c r="I56" s="882">
        <v>0</v>
      </c>
      <c r="J56" s="882">
        <v>0.41</v>
      </c>
      <c r="K56" s="882">
        <v>0</v>
      </c>
      <c r="L56" s="883">
        <v>0</v>
      </c>
    </row>
    <row r="57" spans="1:12" ht="15" hidden="1" customHeight="1" x14ac:dyDescent="0.25">
      <c r="A57" s="856"/>
      <c r="B57" s="844"/>
      <c r="C57" s="845"/>
      <c r="D57" s="853">
        <v>0</v>
      </c>
      <c r="E57" s="853">
        <v>0</v>
      </c>
      <c r="F57" s="853">
        <v>0</v>
      </c>
      <c r="G57" s="853">
        <v>0</v>
      </c>
      <c r="H57" s="853">
        <v>0</v>
      </c>
      <c r="I57" s="853">
        <v>0</v>
      </c>
      <c r="J57" s="853">
        <v>0</v>
      </c>
      <c r="K57" s="853">
        <v>0</v>
      </c>
      <c r="L57" s="853">
        <v>0</v>
      </c>
    </row>
    <row r="58" spans="1:12" ht="15" hidden="1" customHeight="1" x14ac:dyDescent="0.25">
      <c r="A58" s="856"/>
      <c r="B58" s="845"/>
      <c r="C58" s="845"/>
      <c r="D58" s="853">
        <v>0</v>
      </c>
      <c r="E58" s="853">
        <v>0</v>
      </c>
      <c r="F58" s="853">
        <v>0</v>
      </c>
      <c r="G58" s="853">
        <v>0</v>
      </c>
      <c r="H58" s="853">
        <v>0</v>
      </c>
      <c r="I58" s="853">
        <v>0</v>
      </c>
      <c r="J58" s="853">
        <v>0</v>
      </c>
      <c r="K58" s="853">
        <v>0</v>
      </c>
      <c r="L58" s="853">
        <v>0</v>
      </c>
    </row>
    <row r="59" spans="1:12" ht="15" hidden="1" customHeight="1" x14ac:dyDescent="0.25">
      <c r="A59" s="856"/>
      <c r="B59" s="845"/>
      <c r="C59" s="845"/>
      <c r="D59" s="853">
        <v>0</v>
      </c>
      <c r="E59" s="853">
        <v>0</v>
      </c>
      <c r="F59" s="853">
        <v>0</v>
      </c>
      <c r="G59" s="853">
        <v>0</v>
      </c>
      <c r="H59" s="853">
        <v>0</v>
      </c>
      <c r="I59" s="853">
        <v>0</v>
      </c>
      <c r="J59" s="853">
        <v>0</v>
      </c>
      <c r="K59" s="853">
        <v>0</v>
      </c>
      <c r="L59" s="853">
        <v>0</v>
      </c>
    </row>
    <row r="60" spans="1:12" ht="15" hidden="1" customHeight="1" x14ac:dyDescent="0.25">
      <c r="A60" s="856"/>
      <c r="B60" s="845"/>
      <c r="C60" s="845"/>
      <c r="D60" s="853">
        <v>0</v>
      </c>
      <c r="E60" s="853">
        <v>0</v>
      </c>
      <c r="F60" s="853">
        <v>0</v>
      </c>
      <c r="G60" s="853">
        <v>0</v>
      </c>
      <c r="H60" s="853">
        <v>0</v>
      </c>
      <c r="I60" s="853">
        <v>0</v>
      </c>
      <c r="J60" s="853">
        <v>0</v>
      </c>
      <c r="K60" s="853">
        <v>0</v>
      </c>
      <c r="L60" s="853">
        <v>0</v>
      </c>
    </row>
    <row r="61" spans="1:12" ht="15" hidden="1" customHeight="1" x14ac:dyDescent="0.25">
      <c r="A61" s="856"/>
      <c r="B61" s="845"/>
      <c r="C61" s="845"/>
      <c r="D61" s="853">
        <v>0</v>
      </c>
      <c r="E61" s="853">
        <v>0</v>
      </c>
      <c r="F61" s="853">
        <v>0</v>
      </c>
      <c r="G61" s="853">
        <v>0</v>
      </c>
      <c r="H61" s="853">
        <v>0</v>
      </c>
      <c r="I61" s="853">
        <v>0</v>
      </c>
      <c r="J61" s="853">
        <v>0</v>
      </c>
      <c r="K61" s="853">
        <v>0</v>
      </c>
      <c r="L61" s="853">
        <v>0</v>
      </c>
    </row>
    <row r="62" spans="1:12" ht="15" hidden="1" customHeight="1" x14ac:dyDescent="0.25">
      <c r="A62" s="856"/>
      <c r="B62" s="845"/>
      <c r="C62" s="845"/>
      <c r="D62" s="853">
        <v>0</v>
      </c>
      <c r="E62" s="853">
        <v>0</v>
      </c>
      <c r="F62" s="853">
        <v>0</v>
      </c>
      <c r="G62" s="853">
        <v>0</v>
      </c>
      <c r="H62" s="853">
        <v>0</v>
      </c>
      <c r="I62" s="853">
        <v>0</v>
      </c>
      <c r="J62" s="853">
        <v>0</v>
      </c>
      <c r="K62" s="853">
        <v>0</v>
      </c>
      <c r="L62" s="853">
        <v>0</v>
      </c>
    </row>
    <row r="63" spans="1:12" ht="15" hidden="1" customHeight="1" x14ac:dyDescent="0.25">
      <c r="A63" s="856"/>
      <c r="B63" s="845"/>
      <c r="C63" s="845"/>
      <c r="D63" s="853">
        <v>0</v>
      </c>
      <c r="E63" s="853">
        <v>0</v>
      </c>
      <c r="F63" s="853">
        <v>0</v>
      </c>
      <c r="G63" s="853">
        <v>0</v>
      </c>
      <c r="H63" s="853">
        <v>0</v>
      </c>
      <c r="I63" s="853">
        <v>0</v>
      </c>
      <c r="J63" s="853">
        <v>0</v>
      </c>
      <c r="K63" s="853">
        <v>0</v>
      </c>
      <c r="L63" s="853">
        <v>0</v>
      </c>
    </row>
    <row r="64" spans="1:12" ht="15" hidden="1" customHeight="1" x14ac:dyDescent="0.25">
      <c r="A64" s="856"/>
      <c r="B64" s="845"/>
      <c r="C64" s="845"/>
      <c r="D64" s="853">
        <v>0</v>
      </c>
      <c r="E64" s="853">
        <v>0</v>
      </c>
      <c r="F64" s="853">
        <v>0</v>
      </c>
      <c r="G64" s="853">
        <v>0</v>
      </c>
      <c r="H64" s="853">
        <v>0</v>
      </c>
      <c r="I64" s="853">
        <v>0</v>
      </c>
      <c r="J64" s="853">
        <v>0</v>
      </c>
      <c r="K64" s="853">
        <v>0</v>
      </c>
      <c r="L64" s="853">
        <v>0</v>
      </c>
    </row>
    <row r="65" spans="1:12" ht="15" hidden="1" customHeight="1" x14ac:dyDescent="0.25">
      <c r="A65" s="856"/>
      <c r="B65" s="845"/>
      <c r="C65" s="845"/>
      <c r="D65" s="853">
        <v>0</v>
      </c>
      <c r="E65" s="853">
        <v>0</v>
      </c>
      <c r="F65" s="853">
        <v>0</v>
      </c>
      <c r="G65" s="853">
        <v>0</v>
      </c>
      <c r="H65" s="853">
        <v>0</v>
      </c>
      <c r="I65" s="853">
        <v>0</v>
      </c>
      <c r="J65" s="853">
        <v>0</v>
      </c>
      <c r="K65" s="853">
        <v>0</v>
      </c>
      <c r="L65" s="853">
        <v>0</v>
      </c>
    </row>
    <row r="66" spans="1:12" ht="15" hidden="1" customHeight="1" x14ac:dyDescent="0.25">
      <c r="A66" s="856"/>
      <c r="B66" s="845"/>
      <c r="C66" s="845"/>
      <c r="D66" s="853">
        <v>0</v>
      </c>
      <c r="E66" s="853">
        <v>0</v>
      </c>
      <c r="F66" s="853">
        <v>0</v>
      </c>
      <c r="G66" s="853">
        <v>0</v>
      </c>
      <c r="H66" s="853">
        <v>0</v>
      </c>
      <c r="I66" s="853">
        <v>0</v>
      </c>
      <c r="J66" s="853">
        <v>0</v>
      </c>
      <c r="K66" s="853">
        <v>0</v>
      </c>
      <c r="L66" s="853">
        <v>0</v>
      </c>
    </row>
    <row r="67" spans="1:12" ht="15" hidden="1" customHeight="1" x14ac:dyDescent="0.25">
      <c r="A67" s="856"/>
      <c r="B67" s="845"/>
      <c r="C67" s="845"/>
      <c r="D67" s="853">
        <v>0</v>
      </c>
      <c r="E67" s="853">
        <v>0</v>
      </c>
      <c r="F67" s="853">
        <v>0</v>
      </c>
      <c r="G67" s="853">
        <v>0</v>
      </c>
      <c r="H67" s="853">
        <v>0</v>
      </c>
      <c r="I67" s="853">
        <v>0</v>
      </c>
      <c r="J67" s="853">
        <v>0</v>
      </c>
      <c r="K67" s="853">
        <v>0</v>
      </c>
      <c r="L67" s="853">
        <v>0</v>
      </c>
    </row>
    <row r="68" spans="1:12" ht="15" hidden="1" customHeight="1" x14ac:dyDescent="0.25">
      <c r="A68" s="856"/>
      <c r="B68" s="845"/>
      <c r="C68" s="845"/>
      <c r="D68" s="853">
        <v>0</v>
      </c>
      <c r="E68" s="853">
        <v>0</v>
      </c>
      <c r="F68" s="853">
        <v>0</v>
      </c>
      <c r="G68" s="853">
        <v>0</v>
      </c>
      <c r="H68" s="853">
        <v>0</v>
      </c>
      <c r="I68" s="853">
        <v>0</v>
      </c>
      <c r="J68" s="853">
        <v>0</v>
      </c>
      <c r="K68" s="853">
        <v>0</v>
      </c>
      <c r="L68" s="853">
        <v>0</v>
      </c>
    </row>
    <row r="69" spans="1:12" ht="15" hidden="1" customHeight="1" x14ac:dyDescent="0.25">
      <c r="A69" s="856"/>
      <c r="B69" s="845"/>
      <c r="C69" s="845"/>
      <c r="D69" s="853">
        <v>0</v>
      </c>
      <c r="E69" s="853">
        <v>0</v>
      </c>
      <c r="F69" s="853">
        <v>0</v>
      </c>
      <c r="G69" s="853">
        <v>0</v>
      </c>
      <c r="H69" s="853">
        <v>0</v>
      </c>
      <c r="I69" s="853">
        <v>0</v>
      </c>
      <c r="J69" s="853">
        <v>0</v>
      </c>
      <c r="K69" s="853">
        <v>0</v>
      </c>
      <c r="L69" s="853">
        <v>0</v>
      </c>
    </row>
    <row r="70" spans="1:12" ht="15" hidden="1" customHeight="1" x14ac:dyDescent="0.25">
      <c r="A70" s="856"/>
      <c r="B70" s="845"/>
      <c r="C70" s="845"/>
      <c r="D70" s="853">
        <v>0</v>
      </c>
      <c r="E70" s="853">
        <v>0</v>
      </c>
      <c r="F70" s="853">
        <v>0</v>
      </c>
      <c r="G70" s="853">
        <v>0</v>
      </c>
      <c r="H70" s="853">
        <v>0</v>
      </c>
      <c r="I70" s="853">
        <v>0</v>
      </c>
      <c r="J70" s="853">
        <v>0</v>
      </c>
      <c r="K70" s="853">
        <v>0</v>
      </c>
      <c r="L70" s="853">
        <v>0</v>
      </c>
    </row>
    <row r="71" spans="1:12" ht="15" hidden="1" customHeight="1" x14ac:dyDescent="0.25">
      <c r="A71" s="856"/>
      <c r="B71" s="845"/>
      <c r="C71" s="845"/>
      <c r="D71" s="853">
        <v>0</v>
      </c>
      <c r="E71" s="853">
        <v>0</v>
      </c>
      <c r="F71" s="853">
        <v>0</v>
      </c>
      <c r="G71" s="853">
        <v>0</v>
      </c>
      <c r="H71" s="853">
        <v>0</v>
      </c>
      <c r="I71" s="853">
        <v>0</v>
      </c>
      <c r="J71" s="853">
        <v>0</v>
      </c>
      <c r="K71" s="853">
        <v>0</v>
      </c>
      <c r="L71" s="853">
        <v>0</v>
      </c>
    </row>
    <row r="72" spans="1:12" ht="15" hidden="1" customHeight="1" x14ac:dyDescent="0.25">
      <c r="A72" s="856"/>
      <c r="B72" s="845"/>
      <c r="C72" s="845"/>
      <c r="D72" s="853">
        <v>0</v>
      </c>
      <c r="E72" s="853">
        <v>0</v>
      </c>
      <c r="F72" s="853">
        <v>0</v>
      </c>
      <c r="G72" s="853">
        <v>0</v>
      </c>
      <c r="H72" s="853">
        <v>0</v>
      </c>
      <c r="I72" s="853">
        <v>0</v>
      </c>
      <c r="J72" s="853">
        <v>0</v>
      </c>
      <c r="K72" s="853">
        <v>0</v>
      </c>
      <c r="L72" s="853">
        <v>0</v>
      </c>
    </row>
    <row r="73" spans="1:12" ht="15" hidden="1" customHeight="1" x14ac:dyDescent="0.25">
      <c r="A73" s="856"/>
      <c r="B73" s="845"/>
      <c r="C73" s="845"/>
      <c r="D73" s="853">
        <v>0</v>
      </c>
      <c r="E73" s="853">
        <v>0</v>
      </c>
      <c r="F73" s="853">
        <v>0</v>
      </c>
      <c r="G73" s="853">
        <v>0</v>
      </c>
      <c r="H73" s="853">
        <v>0</v>
      </c>
      <c r="I73" s="853">
        <v>0</v>
      </c>
      <c r="J73" s="853">
        <v>0</v>
      </c>
      <c r="K73" s="853">
        <v>0</v>
      </c>
      <c r="L73" s="853">
        <v>0</v>
      </c>
    </row>
    <row r="74" spans="1:12" ht="15" hidden="1" customHeight="1" x14ac:dyDescent="0.25">
      <c r="A74" s="856"/>
      <c r="B74" s="845"/>
      <c r="C74" s="845"/>
      <c r="D74" s="853">
        <v>0</v>
      </c>
      <c r="E74" s="853">
        <v>0</v>
      </c>
      <c r="F74" s="853">
        <v>0</v>
      </c>
      <c r="G74" s="853">
        <v>0</v>
      </c>
      <c r="H74" s="853">
        <v>0</v>
      </c>
      <c r="I74" s="853">
        <v>0</v>
      </c>
      <c r="J74" s="853">
        <v>0</v>
      </c>
      <c r="K74" s="853">
        <v>0</v>
      </c>
      <c r="L74" s="853">
        <v>0</v>
      </c>
    </row>
    <row r="75" spans="1:12" ht="15" hidden="1" customHeight="1" x14ac:dyDescent="0.25">
      <c r="A75" s="856"/>
      <c r="B75" s="845"/>
      <c r="C75" s="845"/>
      <c r="D75" s="853">
        <v>0</v>
      </c>
      <c r="E75" s="853">
        <v>0</v>
      </c>
      <c r="F75" s="853">
        <v>0</v>
      </c>
      <c r="G75" s="853">
        <v>0</v>
      </c>
      <c r="H75" s="853">
        <v>0</v>
      </c>
      <c r="I75" s="853">
        <v>0</v>
      </c>
      <c r="J75" s="853">
        <v>0</v>
      </c>
      <c r="K75" s="853">
        <v>0</v>
      </c>
      <c r="L75" s="853">
        <v>0</v>
      </c>
    </row>
    <row r="76" spans="1:12" ht="15" hidden="1" customHeight="1" x14ac:dyDescent="0.25">
      <c r="A76" s="856"/>
      <c r="B76" s="845"/>
      <c r="C76" s="845"/>
      <c r="D76" s="853">
        <v>0</v>
      </c>
      <c r="E76" s="853">
        <v>0</v>
      </c>
      <c r="F76" s="853">
        <v>0</v>
      </c>
      <c r="G76" s="853">
        <v>0</v>
      </c>
      <c r="H76" s="853">
        <v>0</v>
      </c>
      <c r="I76" s="853">
        <v>0</v>
      </c>
      <c r="J76" s="853">
        <v>0</v>
      </c>
      <c r="K76" s="853">
        <v>0</v>
      </c>
      <c r="L76" s="853">
        <v>0</v>
      </c>
    </row>
    <row r="77" spans="1:12" ht="15" hidden="1" customHeight="1" x14ac:dyDescent="0.25">
      <c r="A77" s="856"/>
      <c r="B77" s="845"/>
      <c r="C77" s="845"/>
      <c r="D77" s="853">
        <v>0</v>
      </c>
      <c r="E77" s="853">
        <v>0</v>
      </c>
      <c r="F77" s="853">
        <v>0</v>
      </c>
      <c r="G77" s="853">
        <v>0</v>
      </c>
      <c r="H77" s="853">
        <v>0</v>
      </c>
      <c r="I77" s="853">
        <v>0</v>
      </c>
      <c r="J77" s="853">
        <v>0</v>
      </c>
      <c r="K77" s="853">
        <v>0</v>
      </c>
      <c r="L77" s="853">
        <v>0</v>
      </c>
    </row>
    <row r="78" spans="1:12" ht="15" hidden="1" customHeight="1" x14ac:dyDescent="0.25">
      <c r="A78" s="856"/>
      <c r="B78" s="845"/>
      <c r="C78" s="845"/>
      <c r="D78" s="853">
        <v>0</v>
      </c>
      <c r="E78" s="853">
        <v>0</v>
      </c>
      <c r="F78" s="853">
        <v>0</v>
      </c>
      <c r="G78" s="853">
        <v>0</v>
      </c>
      <c r="H78" s="853">
        <v>0</v>
      </c>
      <c r="I78" s="853">
        <v>0</v>
      </c>
      <c r="J78" s="853">
        <v>0</v>
      </c>
      <c r="K78" s="853">
        <v>0</v>
      </c>
      <c r="L78" s="853">
        <v>0</v>
      </c>
    </row>
    <row r="79" spans="1:12" ht="15" hidden="1" customHeight="1" x14ac:dyDescent="0.25">
      <c r="A79" s="856"/>
      <c r="B79" s="845"/>
      <c r="C79" s="845"/>
      <c r="D79" s="853">
        <v>0</v>
      </c>
      <c r="E79" s="853">
        <v>0</v>
      </c>
      <c r="F79" s="853">
        <v>0</v>
      </c>
      <c r="G79" s="853">
        <v>0</v>
      </c>
      <c r="H79" s="853">
        <v>0</v>
      </c>
      <c r="I79" s="853">
        <v>0</v>
      </c>
      <c r="J79" s="853">
        <v>0</v>
      </c>
      <c r="K79" s="853">
        <v>0</v>
      </c>
      <c r="L79" s="853">
        <v>0</v>
      </c>
    </row>
    <row r="80" spans="1:12" ht="15" hidden="1" customHeight="1" x14ac:dyDescent="0.25">
      <c r="A80" s="856"/>
      <c r="B80" s="845"/>
      <c r="C80" s="845"/>
      <c r="D80" s="853">
        <v>0</v>
      </c>
      <c r="E80" s="853">
        <v>0</v>
      </c>
      <c r="F80" s="853">
        <v>0</v>
      </c>
      <c r="G80" s="853">
        <v>0</v>
      </c>
      <c r="H80" s="853">
        <v>0</v>
      </c>
      <c r="I80" s="853">
        <v>0</v>
      </c>
      <c r="J80" s="853">
        <v>0</v>
      </c>
      <c r="K80" s="853">
        <v>0</v>
      </c>
      <c r="L80" s="853">
        <v>0</v>
      </c>
    </row>
    <row r="81" spans="1:12" ht="15" hidden="1" customHeight="1" x14ac:dyDescent="0.25">
      <c r="A81" s="856"/>
      <c r="B81" s="845"/>
      <c r="C81" s="845"/>
      <c r="D81" s="853">
        <v>0</v>
      </c>
      <c r="E81" s="853">
        <v>0</v>
      </c>
      <c r="F81" s="853">
        <v>0</v>
      </c>
      <c r="G81" s="853">
        <v>0</v>
      </c>
      <c r="H81" s="853">
        <v>0</v>
      </c>
      <c r="I81" s="853">
        <v>0</v>
      </c>
      <c r="J81" s="853">
        <v>0</v>
      </c>
      <c r="K81" s="853">
        <v>0</v>
      </c>
      <c r="L81" s="853">
        <v>0</v>
      </c>
    </row>
    <row r="82" spans="1:12" ht="15" hidden="1" customHeight="1" x14ac:dyDescent="0.25">
      <c r="A82" s="856"/>
      <c r="B82" s="845"/>
      <c r="C82" s="845"/>
      <c r="D82" s="853">
        <v>0</v>
      </c>
      <c r="E82" s="853">
        <v>0</v>
      </c>
      <c r="F82" s="853">
        <v>0</v>
      </c>
      <c r="G82" s="853">
        <v>0</v>
      </c>
      <c r="H82" s="853">
        <v>0</v>
      </c>
      <c r="I82" s="853">
        <v>0</v>
      </c>
      <c r="J82" s="853">
        <v>0</v>
      </c>
      <c r="K82" s="853">
        <v>0</v>
      </c>
      <c r="L82" s="853">
        <v>0</v>
      </c>
    </row>
    <row r="83" spans="1:12" ht="15" hidden="1" customHeight="1" x14ac:dyDescent="0.25">
      <c r="A83" s="856"/>
      <c r="B83" s="845"/>
      <c r="C83" s="845"/>
      <c r="D83" s="853">
        <v>0</v>
      </c>
      <c r="E83" s="853">
        <v>0</v>
      </c>
      <c r="F83" s="853">
        <v>0</v>
      </c>
      <c r="G83" s="853">
        <v>0</v>
      </c>
      <c r="H83" s="853">
        <v>0</v>
      </c>
      <c r="I83" s="853">
        <v>0</v>
      </c>
      <c r="J83" s="853">
        <v>0</v>
      </c>
      <c r="K83" s="853">
        <v>0</v>
      </c>
      <c r="L83" s="853">
        <v>0</v>
      </c>
    </row>
    <row r="84" spans="1:12" ht="15" hidden="1" customHeight="1" x14ac:dyDescent="0.25">
      <c r="A84" s="856"/>
      <c r="B84" s="845"/>
      <c r="C84" s="845"/>
      <c r="D84" s="853">
        <v>0</v>
      </c>
      <c r="E84" s="853">
        <v>0</v>
      </c>
      <c r="F84" s="853">
        <v>0</v>
      </c>
      <c r="G84" s="853">
        <v>0</v>
      </c>
      <c r="H84" s="853">
        <v>0</v>
      </c>
      <c r="I84" s="853">
        <v>0</v>
      </c>
      <c r="J84" s="853">
        <v>0</v>
      </c>
      <c r="K84" s="853">
        <v>0</v>
      </c>
      <c r="L84" s="853">
        <v>0</v>
      </c>
    </row>
    <row r="85" spans="1:12" ht="15" hidden="1" customHeight="1" x14ac:dyDescent="0.25">
      <c r="A85" s="856"/>
      <c r="B85" s="845"/>
      <c r="C85" s="845"/>
      <c r="D85" s="853">
        <v>0</v>
      </c>
      <c r="E85" s="853">
        <v>0</v>
      </c>
      <c r="F85" s="853">
        <v>0</v>
      </c>
      <c r="G85" s="853">
        <v>0</v>
      </c>
      <c r="H85" s="853">
        <v>0</v>
      </c>
      <c r="I85" s="853">
        <v>0</v>
      </c>
      <c r="J85" s="853">
        <v>0</v>
      </c>
      <c r="K85" s="853">
        <v>0</v>
      </c>
      <c r="L85" s="853">
        <v>0</v>
      </c>
    </row>
    <row r="86" spans="1:12" ht="15" hidden="1" customHeight="1" x14ac:dyDescent="0.25">
      <c r="A86" s="856"/>
      <c r="B86" s="845"/>
      <c r="C86" s="845"/>
      <c r="D86" s="853">
        <v>0</v>
      </c>
      <c r="E86" s="853">
        <v>0</v>
      </c>
      <c r="F86" s="853">
        <v>0</v>
      </c>
      <c r="G86" s="853">
        <v>0</v>
      </c>
      <c r="H86" s="853">
        <v>0</v>
      </c>
      <c r="I86" s="853">
        <v>0</v>
      </c>
      <c r="J86" s="853">
        <v>0</v>
      </c>
      <c r="K86" s="853">
        <v>0</v>
      </c>
      <c r="L86" s="853">
        <v>0</v>
      </c>
    </row>
    <row r="87" spans="1:12" ht="15" hidden="1" customHeight="1" x14ac:dyDescent="0.25">
      <c r="A87" s="856"/>
      <c r="B87" s="845"/>
      <c r="C87" s="845"/>
      <c r="D87" s="853">
        <v>0</v>
      </c>
      <c r="E87" s="853">
        <v>0</v>
      </c>
      <c r="F87" s="853">
        <v>0</v>
      </c>
      <c r="G87" s="853">
        <v>0</v>
      </c>
      <c r="H87" s="853">
        <v>0</v>
      </c>
      <c r="I87" s="853">
        <v>0</v>
      </c>
      <c r="J87" s="853">
        <v>0</v>
      </c>
      <c r="K87" s="853">
        <v>0</v>
      </c>
      <c r="L87" s="853">
        <v>0</v>
      </c>
    </row>
    <row r="88" spans="1:12" ht="15" hidden="1" customHeight="1" x14ac:dyDescent="0.25">
      <c r="A88" s="856"/>
      <c r="B88" s="845"/>
      <c r="C88" s="845"/>
      <c r="D88" s="853">
        <v>0</v>
      </c>
      <c r="E88" s="853">
        <v>0</v>
      </c>
      <c r="F88" s="853">
        <v>0</v>
      </c>
      <c r="G88" s="853">
        <v>0</v>
      </c>
      <c r="H88" s="853">
        <v>0</v>
      </c>
      <c r="I88" s="853">
        <v>0</v>
      </c>
      <c r="J88" s="853">
        <v>0</v>
      </c>
      <c r="K88" s="853">
        <v>0</v>
      </c>
      <c r="L88" s="853">
        <v>0</v>
      </c>
    </row>
    <row r="89" spans="1:12" ht="15" hidden="1" customHeight="1" x14ac:dyDescent="0.25">
      <c r="A89" s="856"/>
      <c r="B89" s="845"/>
      <c r="C89" s="845"/>
      <c r="D89" s="853">
        <v>0</v>
      </c>
      <c r="E89" s="853">
        <v>0</v>
      </c>
      <c r="F89" s="853">
        <v>0</v>
      </c>
      <c r="G89" s="853">
        <v>0</v>
      </c>
      <c r="H89" s="853">
        <v>0</v>
      </c>
      <c r="I89" s="853">
        <v>0</v>
      </c>
      <c r="J89" s="853">
        <v>0</v>
      </c>
      <c r="K89" s="853">
        <v>0</v>
      </c>
      <c r="L89" s="853">
        <v>0</v>
      </c>
    </row>
    <row r="90" spans="1:12" ht="15" hidden="1" customHeight="1" x14ac:dyDescent="0.25">
      <c r="A90" s="856"/>
      <c r="B90" s="845"/>
      <c r="C90" s="845"/>
      <c r="D90" s="853">
        <v>0</v>
      </c>
      <c r="E90" s="853">
        <v>0</v>
      </c>
      <c r="F90" s="853">
        <v>0</v>
      </c>
      <c r="G90" s="853">
        <v>0</v>
      </c>
      <c r="H90" s="853">
        <v>0</v>
      </c>
      <c r="I90" s="853">
        <v>0</v>
      </c>
      <c r="J90" s="853">
        <v>0</v>
      </c>
      <c r="K90" s="853">
        <v>0</v>
      </c>
      <c r="L90" s="853">
        <v>0</v>
      </c>
    </row>
    <row r="91" spans="1:12" ht="15" hidden="1" customHeight="1" x14ac:dyDescent="0.25">
      <c r="A91" s="856"/>
      <c r="B91" s="845"/>
      <c r="C91" s="845"/>
      <c r="D91" s="853">
        <v>0</v>
      </c>
      <c r="E91" s="853">
        <v>0</v>
      </c>
      <c r="F91" s="853">
        <v>0</v>
      </c>
      <c r="G91" s="853">
        <v>0</v>
      </c>
      <c r="H91" s="853">
        <v>0</v>
      </c>
      <c r="I91" s="853">
        <v>0</v>
      </c>
      <c r="J91" s="853">
        <v>0</v>
      </c>
      <c r="K91" s="853">
        <v>0</v>
      </c>
      <c r="L91" s="853">
        <v>0</v>
      </c>
    </row>
    <row r="92" spans="1:12" ht="15" hidden="1" customHeight="1" x14ac:dyDescent="0.25">
      <c r="A92" s="856"/>
      <c r="B92" s="845"/>
      <c r="C92" s="845"/>
      <c r="D92" s="853">
        <v>0</v>
      </c>
      <c r="E92" s="853">
        <v>0</v>
      </c>
      <c r="F92" s="853">
        <v>0</v>
      </c>
      <c r="G92" s="853">
        <v>0</v>
      </c>
      <c r="H92" s="853">
        <v>0</v>
      </c>
      <c r="I92" s="853">
        <v>0</v>
      </c>
      <c r="J92" s="853">
        <v>0</v>
      </c>
      <c r="K92" s="853">
        <v>0</v>
      </c>
      <c r="L92" s="853">
        <v>0</v>
      </c>
    </row>
    <row r="93" spans="1:12" ht="15" hidden="1" customHeight="1" x14ac:dyDescent="0.25">
      <c r="A93" s="856"/>
      <c r="B93" s="845"/>
      <c r="C93" s="845"/>
      <c r="D93" s="853">
        <v>0</v>
      </c>
      <c r="E93" s="853">
        <v>0</v>
      </c>
      <c r="F93" s="853">
        <v>0</v>
      </c>
      <c r="G93" s="853">
        <v>0</v>
      </c>
      <c r="H93" s="853">
        <v>0</v>
      </c>
      <c r="I93" s="853">
        <v>0</v>
      </c>
      <c r="J93" s="853">
        <v>0</v>
      </c>
      <c r="K93" s="853">
        <v>0</v>
      </c>
      <c r="L93" s="853">
        <v>0</v>
      </c>
    </row>
    <row r="94" spans="1:12" ht="15" hidden="1" customHeight="1" x14ac:dyDescent="0.25">
      <c r="A94" s="856"/>
      <c r="B94" s="845"/>
      <c r="C94" s="845"/>
      <c r="D94" s="853">
        <v>0</v>
      </c>
      <c r="E94" s="853">
        <v>0</v>
      </c>
      <c r="F94" s="853">
        <v>0</v>
      </c>
      <c r="G94" s="853">
        <v>0</v>
      </c>
      <c r="H94" s="853">
        <v>0</v>
      </c>
      <c r="I94" s="853">
        <v>0</v>
      </c>
      <c r="J94" s="853">
        <v>0</v>
      </c>
      <c r="K94" s="853">
        <v>0</v>
      </c>
      <c r="L94" s="853">
        <v>0</v>
      </c>
    </row>
    <row r="95" spans="1:12" ht="15" hidden="1" customHeight="1" x14ac:dyDescent="0.25">
      <c r="A95" s="856"/>
      <c r="B95" s="845"/>
      <c r="C95" s="845"/>
      <c r="D95" s="853">
        <v>0</v>
      </c>
      <c r="E95" s="853">
        <v>0</v>
      </c>
      <c r="F95" s="853">
        <v>0</v>
      </c>
      <c r="G95" s="853">
        <v>0</v>
      </c>
      <c r="H95" s="853">
        <v>0</v>
      </c>
      <c r="I95" s="853">
        <v>0</v>
      </c>
      <c r="J95" s="853">
        <v>0</v>
      </c>
      <c r="K95" s="853">
        <v>0</v>
      </c>
      <c r="L95" s="853">
        <v>0</v>
      </c>
    </row>
    <row r="96" spans="1:12" ht="15" hidden="1" customHeight="1" x14ac:dyDescent="0.25">
      <c r="A96" s="856"/>
      <c r="B96" s="845"/>
      <c r="C96" s="845"/>
      <c r="D96" s="853">
        <v>0</v>
      </c>
      <c r="E96" s="853">
        <v>0</v>
      </c>
      <c r="F96" s="853">
        <v>0</v>
      </c>
      <c r="G96" s="853">
        <v>0</v>
      </c>
      <c r="H96" s="853">
        <v>0</v>
      </c>
      <c r="I96" s="853">
        <v>0</v>
      </c>
      <c r="J96" s="853">
        <v>0</v>
      </c>
      <c r="K96" s="853">
        <v>0</v>
      </c>
      <c r="L96" s="853">
        <v>0</v>
      </c>
    </row>
    <row r="97" spans="1:12" ht="15" hidden="1" customHeight="1" x14ac:dyDescent="0.25">
      <c r="A97" s="856"/>
      <c r="B97" s="845"/>
      <c r="C97" s="845"/>
      <c r="D97" s="853">
        <v>0</v>
      </c>
      <c r="E97" s="853">
        <v>0</v>
      </c>
      <c r="F97" s="853">
        <v>0</v>
      </c>
      <c r="G97" s="853">
        <v>0</v>
      </c>
      <c r="H97" s="853">
        <v>0</v>
      </c>
      <c r="I97" s="853">
        <v>0</v>
      </c>
      <c r="J97" s="853">
        <v>0</v>
      </c>
      <c r="K97" s="853">
        <v>0</v>
      </c>
      <c r="L97" s="853">
        <v>0</v>
      </c>
    </row>
    <row r="98" spans="1:12" ht="15" hidden="1" customHeight="1" x14ac:dyDescent="0.25">
      <c r="A98" s="856"/>
      <c r="B98" s="845"/>
      <c r="C98" s="845"/>
      <c r="D98" s="853">
        <v>0</v>
      </c>
      <c r="E98" s="853">
        <v>0</v>
      </c>
      <c r="F98" s="853">
        <v>0</v>
      </c>
      <c r="G98" s="853">
        <v>0</v>
      </c>
      <c r="H98" s="853">
        <v>0</v>
      </c>
      <c r="I98" s="853">
        <v>0</v>
      </c>
      <c r="J98" s="853">
        <v>0</v>
      </c>
      <c r="K98" s="853">
        <v>0</v>
      </c>
      <c r="L98" s="853">
        <v>0</v>
      </c>
    </row>
    <row r="99" spans="1:12" ht="15" hidden="1" customHeight="1" x14ac:dyDescent="0.25">
      <c r="A99" s="856"/>
      <c r="B99" s="845"/>
      <c r="C99" s="845"/>
      <c r="D99" s="853">
        <v>0</v>
      </c>
      <c r="E99" s="853">
        <v>0</v>
      </c>
      <c r="F99" s="853">
        <v>0</v>
      </c>
      <c r="G99" s="853">
        <v>0</v>
      </c>
      <c r="H99" s="853">
        <v>0</v>
      </c>
      <c r="I99" s="853">
        <v>0</v>
      </c>
      <c r="J99" s="853">
        <v>0</v>
      </c>
      <c r="K99" s="853">
        <v>0</v>
      </c>
      <c r="L99" s="853">
        <v>0</v>
      </c>
    </row>
    <row r="100" spans="1:12" ht="15" hidden="1" customHeight="1" x14ac:dyDescent="0.25">
      <c r="A100" s="856"/>
      <c r="B100" s="845"/>
      <c r="C100" s="845"/>
      <c r="D100" s="853">
        <v>0</v>
      </c>
      <c r="E100" s="853">
        <v>0</v>
      </c>
      <c r="F100" s="853">
        <v>0</v>
      </c>
      <c r="G100" s="853">
        <v>0</v>
      </c>
      <c r="H100" s="853">
        <v>0</v>
      </c>
      <c r="I100" s="853">
        <v>0</v>
      </c>
      <c r="J100" s="853">
        <v>0</v>
      </c>
      <c r="K100" s="853">
        <v>0</v>
      </c>
      <c r="L100" s="853">
        <v>0</v>
      </c>
    </row>
    <row r="101" spans="1:12" ht="6" customHeight="1" x14ac:dyDescent="0.25">
      <c r="A101" s="857"/>
      <c r="B101" s="858"/>
      <c r="C101" s="858"/>
      <c r="D101" s="858"/>
      <c r="E101" s="858"/>
      <c r="F101" s="858"/>
      <c r="G101" s="858"/>
      <c r="H101" s="858"/>
      <c r="I101" s="858"/>
      <c r="J101" s="858"/>
      <c r="K101" s="858"/>
      <c r="L101" s="858"/>
    </row>
    <row r="102" spans="1:12" x14ac:dyDescent="0.25">
      <c r="A102" s="834" t="s">
        <v>1247</v>
      </c>
      <c r="B102" s="859"/>
      <c r="C102" s="859"/>
      <c r="D102" s="859"/>
      <c r="E102" s="859"/>
      <c r="F102" s="859"/>
      <c r="G102" s="859"/>
      <c r="H102" s="859"/>
      <c r="I102" s="859"/>
      <c r="J102" s="859"/>
      <c r="K102" s="859"/>
      <c r="L102" s="859"/>
    </row>
    <row r="103" spans="1:12" x14ac:dyDescent="0.25">
      <c r="A103" s="848"/>
      <c r="B103" s="848"/>
      <c r="C103" s="848"/>
      <c r="D103" s="848"/>
      <c r="E103" s="848"/>
      <c r="F103" s="848"/>
      <c r="G103" s="848"/>
      <c r="H103" s="848"/>
      <c r="I103" s="848"/>
      <c r="J103" s="848"/>
      <c r="K103" s="848"/>
      <c r="L103" s="848"/>
    </row>
    <row r="104" spans="1:12" x14ac:dyDescent="0.25">
      <c r="A104" s="848"/>
      <c r="B104" s="848"/>
      <c r="C104" s="848"/>
      <c r="D104" s="848"/>
      <c r="E104" s="848"/>
      <c r="F104" s="848"/>
      <c r="G104" s="848"/>
      <c r="H104" s="848"/>
      <c r="I104" s="848"/>
      <c r="J104" s="848"/>
      <c r="K104" s="848"/>
      <c r="L104" s="848"/>
    </row>
  </sheetData>
  <mergeCells count="18">
    <mergeCell ref="D29:L29"/>
    <mergeCell ref="A31:A48"/>
    <mergeCell ref="A49:A56"/>
    <mergeCell ref="B29:B30"/>
    <mergeCell ref="C29:C30"/>
    <mergeCell ref="A29:A30"/>
    <mergeCell ref="A1:L1"/>
    <mergeCell ref="A2:L2"/>
    <mergeCell ref="A3:L3"/>
    <mergeCell ref="D5:L5"/>
    <mergeCell ref="A7:A8"/>
    <mergeCell ref="A26:L26"/>
    <mergeCell ref="A27:L27"/>
    <mergeCell ref="A9:A10"/>
    <mergeCell ref="C5:C6"/>
    <mergeCell ref="B5:B6"/>
    <mergeCell ref="A5:A6"/>
    <mergeCell ref="A25:L2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E8" sqref="E8"/>
    </sheetView>
  </sheetViews>
  <sheetFormatPr baseColWidth="10" defaultRowHeight="15" x14ac:dyDescent="0.25"/>
  <cols>
    <col min="1" max="1" width="32.85546875" style="846" customWidth="1"/>
    <col min="2" max="256" width="11.42578125" style="846"/>
    <col min="257" max="257" width="32.85546875" style="846" customWidth="1"/>
    <col min="258" max="512" width="11.42578125" style="846"/>
    <col min="513" max="513" width="32.85546875" style="846" customWidth="1"/>
    <col min="514" max="768" width="11.42578125" style="846"/>
    <col min="769" max="769" width="32.85546875" style="846" customWidth="1"/>
    <col min="770" max="1024" width="11.42578125" style="846"/>
    <col min="1025" max="1025" width="32.85546875" style="846" customWidth="1"/>
    <col min="1026" max="1280" width="11.42578125" style="846"/>
    <col min="1281" max="1281" width="32.85546875" style="846" customWidth="1"/>
    <col min="1282" max="1536" width="11.42578125" style="846"/>
    <col min="1537" max="1537" width="32.85546875" style="846" customWidth="1"/>
    <col min="1538" max="1792" width="11.42578125" style="846"/>
    <col min="1793" max="1793" width="32.85546875" style="846" customWidth="1"/>
    <col min="1794" max="2048" width="11.42578125" style="846"/>
    <col min="2049" max="2049" width="32.85546875" style="846" customWidth="1"/>
    <col min="2050" max="2304" width="11.42578125" style="846"/>
    <col min="2305" max="2305" width="32.85546875" style="846" customWidth="1"/>
    <col min="2306" max="2560" width="11.42578125" style="846"/>
    <col min="2561" max="2561" width="32.85546875" style="846" customWidth="1"/>
    <col min="2562" max="2816" width="11.42578125" style="846"/>
    <col min="2817" max="2817" width="32.85546875" style="846" customWidth="1"/>
    <col min="2818" max="3072" width="11.42578125" style="846"/>
    <col min="3073" max="3073" width="32.85546875" style="846" customWidth="1"/>
    <col min="3074" max="3328" width="11.42578125" style="846"/>
    <col min="3329" max="3329" width="32.85546875" style="846" customWidth="1"/>
    <col min="3330" max="3584" width="11.42578125" style="846"/>
    <col min="3585" max="3585" width="32.85546875" style="846" customWidth="1"/>
    <col min="3586" max="3840" width="11.42578125" style="846"/>
    <col min="3841" max="3841" width="32.85546875" style="846" customWidth="1"/>
    <col min="3842" max="4096" width="11.42578125" style="846"/>
    <col min="4097" max="4097" width="32.85546875" style="846" customWidth="1"/>
    <col min="4098" max="4352" width="11.42578125" style="846"/>
    <col min="4353" max="4353" width="32.85546875" style="846" customWidth="1"/>
    <col min="4354" max="4608" width="11.42578125" style="846"/>
    <col min="4609" max="4609" width="32.85546875" style="846" customWidth="1"/>
    <col min="4610" max="4864" width="11.42578125" style="846"/>
    <col min="4865" max="4865" width="32.85546875" style="846" customWidth="1"/>
    <col min="4866" max="5120" width="11.42578125" style="846"/>
    <col min="5121" max="5121" width="32.85546875" style="846" customWidth="1"/>
    <col min="5122" max="5376" width="11.42578125" style="846"/>
    <col min="5377" max="5377" width="32.85546875" style="846" customWidth="1"/>
    <col min="5378" max="5632" width="11.42578125" style="846"/>
    <col min="5633" max="5633" width="32.85546875" style="846" customWidth="1"/>
    <col min="5634" max="5888" width="11.42578125" style="846"/>
    <col min="5889" max="5889" width="32.85546875" style="846" customWidth="1"/>
    <col min="5890" max="6144" width="11.42578125" style="846"/>
    <col min="6145" max="6145" width="32.85546875" style="846" customWidth="1"/>
    <col min="6146" max="6400" width="11.42578125" style="846"/>
    <col min="6401" max="6401" width="32.85546875" style="846" customWidth="1"/>
    <col min="6402" max="6656" width="11.42578125" style="846"/>
    <col min="6657" max="6657" width="32.85546875" style="846" customWidth="1"/>
    <col min="6658" max="6912" width="11.42578125" style="846"/>
    <col min="6913" max="6913" width="32.85546875" style="846" customWidth="1"/>
    <col min="6914" max="7168" width="11.42578125" style="846"/>
    <col min="7169" max="7169" width="32.85546875" style="846" customWidth="1"/>
    <col min="7170" max="7424" width="11.42578125" style="846"/>
    <col min="7425" max="7425" width="32.85546875" style="846" customWidth="1"/>
    <col min="7426" max="7680" width="11.42578125" style="846"/>
    <col min="7681" max="7681" width="32.85546875" style="846" customWidth="1"/>
    <col min="7682" max="7936" width="11.42578125" style="846"/>
    <col min="7937" max="7937" width="32.85546875" style="846" customWidth="1"/>
    <col min="7938" max="8192" width="11.42578125" style="846"/>
    <col min="8193" max="8193" width="32.85546875" style="846" customWidth="1"/>
    <col min="8194" max="8448" width="11.42578125" style="846"/>
    <col min="8449" max="8449" width="32.85546875" style="846" customWidth="1"/>
    <col min="8450" max="8704" width="11.42578125" style="846"/>
    <col min="8705" max="8705" width="32.85546875" style="846" customWidth="1"/>
    <col min="8706" max="8960" width="11.42578125" style="846"/>
    <col min="8961" max="8961" width="32.85546875" style="846" customWidth="1"/>
    <col min="8962" max="9216" width="11.42578125" style="846"/>
    <col min="9217" max="9217" width="32.85546875" style="846" customWidth="1"/>
    <col min="9218" max="9472" width="11.42578125" style="846"/>
    <col min="9473" max="9473" width="32.85546875" style="846" customWidth="1"/>
    <col min="9474" max="9728" width="11.42578125" style="846"/>
    <col min="9729" max="9729" width="32.85546875" style="846" customWidth="1"/>
    <col min="9730" max="9984" width="11.42578125" style="846"/>
    <col min="9985" max="9985" width="32.85546875" style="846" customWidth="1"/>
    <col min="9986" max="10240" width="11.42578125" style="846"/>
    <col min="10241" max="10241" width="32.85546875" style="846" customWidth="1"/>
    <col min="10242" max="10496" width="11.42578125" style="846"/>
    <col min="10497" max="10497" width="32.85546875" style="846" customWidth="1"/>
    <col min="10498" max="10752" width="11.42578125" style="846"/>
    <col min="10753" max="10753" width="32.85546875" style="846" customWidth="1"/>
    <col min="10754" max="11008" width="11.42578125" style="846"/>
    <col min="11009" max="11009" width="32.85546875" style="846" customWidth="1"/>
    <col min="11010" max="11264" width="11.42578125" style="846"/>
    <col min="11265" max="11265" width="32.85546875" style="846" customWidth="1"/>
    <col min="11266" max="11520" width="11.42578125" style="846"/>
    <col min="11521" max="11521" width="32.85546875" style="846" customWidth="1"/>
    <col min="11522" max="11776" width="11.42578125" style="846"/>
    <col min="11777" max="11777" width="32.85546875" style="846" customWidth="1"/>
    <col min="11778" max="12032" width="11.42578125" style="846"/>
    <col min="12033" max="12033" width="32.85546875" style="846" customWidth="1"/>
    <col min="12034" max="12288" width="11.42578125" style="846"/>
    <col min="12289" max="12289" width="32.85546875" style="846" customWidth="1"/>
    <col min="12290" max="12544" width="11.42578125" style="846"/>
    <col min="12545" max="12545" width="32.85546875" style="846" customWidth="1"/>
    <col min="12546" max="12800" width="11.42578125" style="846"/>
    <col min="12801" max="12801" width="32.85546875" style="846" customWidth="1"/>
    <col min="12802" max="13056" width="11.42578125" style="846"/>
    <col min="13057" max="13057" width="32.85546875" style="846" customWidth="1"/>
    <col min="13058" max="13312" width="11.42578125" style="846"/>
    <col min="13313" max="13313" width="32.85546875" style="846" customWidth="1"/>
    <col min="13314" max="13568" width="11.42578125" style="846"/>
    <col min="13569" max="13569" width="32.85546875" style="846" customWidth="1"/>
    <col min="13570" max="13824" width="11.42578125" style="846"/>
    <col min="13825" max="13825" width="32.85546875" style="846" customWidth="1"/>
    <col min="13826" max="14080" width="11.42578125" style="846"/>
    <col min="14081" max="14081" width="32.85546875" style="846" customWidth="1"/>
    <col min="14082" max="14336" width="11.42578125" style="846"/>
    <col min="14337" max="14337" width="32.85546875" style="846" customWidth="1"/>
    <col min="14338" max="14592" width="11.42578125" style="846"/>
    <col min="14593" max="14593" width="32.85546875" style="846" customWidth="1"/>
    <col min="14594" max="14848" width="11.42578125" style="846"/>
    <col min="14849" max="14849" width="32.85546875" style="846" customWidth="1"/>
    <col min="14850" max="15104" width="11.42578125" style="846"/>
    <col min="15105" max="15105" width="32.85546875" style="846" customWidth="1"/>
    <col min="15106" max="15360" width="11.42578125" style="846"/>
    <col min="15361" max="15361" width="32.85546875" style="846" customWidth="1"/>
    <col min="15362" max="15616" width="11.42578125" style="846"/>
    <col min="15617" max="15617" width="32.85546875" style="846" customWidth="1"/>
    <col min="15618" max="15872" width="11.42578125" style="846"/>
    <col min="15873" max="15873" width="32.85546875" style="846" customWidth="1"/>
    <col min="15874" max="16128" width="11.42578125" style="846"/>
    <col min="16129" max="16129" width="32.85546875" style="846" customWidth="1"/>
    <col min="16130" max="16384" width="11.42578125" style="846"/>
  </cols>
  <sheetData>
    <row r="1" spans="1:9" ht="15.75" x14ac:dyDescent="0.25">
      <c r="A1" s="1300" t="s">
        <v>1430</v>
      </c>
      <c r="B1" s="1300"/>
      <c r="C1" s="1300"/>
      <c r="D1" s="1300"/>
      <c r="E1" s="1300"/>
      <c r="F1" s="1300"/>
      <c r="G1" s="1300"/>
      <c r="H1" s="1300"/>
      <c r="I1" s="1300"/>
    </row>
    <row r="2" spans="1:9" ht="15.75" x14ac:dyDescent="0.25">
      <c r="A2" s="1300" t="s">
        <v>1431</v>
      </c>
      <c r="B2" s="1300"/>
      <c r="C2" s="1300"/>
      <c r="D2" s="1300"/>
      <c r="E2" s="1300"/>
      <c r="F2" s="1300"/>
      <c r="G2" s="1300"/>
      <c r="H2" s="1300"/>
      <c r="I2" s="1300"/>
    </row>
    <row r="3" spans="1:9" ht="15.75" x14ac:dyDescent="0.25">
      <c r="A3" s="1301" t="s">
        <v>1630</v>
      </c>
      <c r="B3" s="1301"/>
      <c r="C3" s="1301"/>
      <c r="D3" s="1301"/>
      <c r="E3" s="1301"/>
      <c r="F3" s="1301"/>
      <c r="G3" s="1301"/>
      <c r="H3" s="1301"/>
      <c r="I3" s="1301"/>
    </row>
    <row r="4" spans="1:9" ht="3" customHeight="1" thickBot="1" x14ac:dyDescent="0.3">
      <c r="A4" s="860"/>
      <c r="B4" s="861"/>
      <c r="C4" s="860"/>
      <c r="D4" s="860"/>
      <c r="E4" s="860"/>
      <c r="F4" s="861"/>
      <c r="G4" s="861"/>
    </row>
    <row r="5" spans="1:9" ht="13.5" customHeight="1" thickBot="1" x14ac:dyDescent="0.3">
      <c r="A5" s="1293" t="s">
        <v>519</v>
      </c>
      <c r="B5" s="1298" t="s">
        <v>520</v>
      </c>
      <c r="C5" s="1298" t="s">
        <v>182</v>
      </c>
      <c r="D5" s="1302" t="s">
        <v>518</v>
      </c>
      <c r="E5" s="1302"/>
      <c r="F5" s="1302"/>
      <c r="G5" s="1302"/>
      <c r="H5" s="1302"/>
      <c r="I5" s="1303"/>
    </row>
    <row r="6" spans="1:9" ht="15.75" thickBot="1" x14ac:dyDescent="0.3">
      <c r="A6" s="1294"/>
      <c r="B6" s="1299"/>
      <c r="C6" s="1299"/>
      <c r="D6" s="905" t="s">
        <v>542</v>
      </c>
      <c r="E6" s="905" t="s">
        <v>543</v>
      </c>
      <c r="F6" s="905" t="s">
        <v>544</v>
      </c>
      <c r="G6" s="906" t="s">
        <v>545</v>
      </c>
      <c r="H6" s="906" t="s">
        <v>546</v>
      </c>
      <c r="I6" s="906" t="s">
        <v>547</v>
      </c>
    </row>
    <row r="7" spans="1:9" x14ac:dyDescent="0.25">
      <c r="A7" s="1295" t="s">
        <v>530</v>
      </c>
      <c r="B7" s="895" t="s">
        <v>531</v>
      </c>
      <c r="C7" s="895" t="s">
        <v>54</v>
      </c>
      <c r="D7" s="896"/>
      <c r="E7" s="896">
        <v>2.54</v>
      </c>
      <c r="F7" s="896">
        <v>2.12</v>
      </c>
      <c r="G7" s="896"/>
      <c r="H7" s="897">
        <v>2.13</v>
      </c>
      <c r="I7" s="898">
        <v>2.0699999999999998</v>
      </c>
    </row>
    <row r="8" spans="1:9" x14ac:dyDescent="0.25">
      <c r="A8" s="1296" t="s">
        <v>530</v>
      </c>
      <c r="B8" s="862" t="s">
        <v>531</v>
      </c>
      <c r="C8" s="862" t="s">
        <v>63</v>
      </c>
      <c r="D8" s="863"/>
      <c r="E8" s="863">
        <v>2.7</v>
      </c>
      <c r="F8" s="863"/>
      <c r="G8" s="863"/>
      <c r="H8" s="864"/>
      <c r="I8" s="899">
        <v>2</v>
      </c>
    </row>
    <row r="9" spans="1:9" x14ac:dyDescent="0.25">
      <c r="A9" s="1296" t="s">
        <v>530</v>
      </c>
      <c r="B9" s="862" t="s">
        <v>531</v>
      </c>
      <c r="C9" s="862" t="s">
        <v>55</v>
      </c>
      <c r="D9" s="863"/>
      <c r="E9" s="863"/>
      <c r="F9" s="863">
        <v>3</v>
      </c>
      <c r="G9" s="863">
        <v>3.48</v>
      </c>
      <c r="H9" s="864">
        <v>2.2000000000000002</v>
      </c>
      <c r="I9" s="899"/>
    </row>
    <row r="10" spans="1:9" x14ac:dyDescent="0.25">
      <c r="A10" s="1296" t="s">
        <v>530</v>
      </c>
      <c r="B10" s="862" t="s">
        <v>531</v>
      </c>
      <c r="C10" s="862" t="s">
        <v>56</v>
      </c>
      <c r="D10" s="863">
        <v>3.8</v>
      </c>
      <c r="E10" s="863">
        <v>3</v>
      </c>
      <c r="F10" s="863">
        <v>3</v>
      </c>
      <c r="G10" s="863"/>
      <c r="H10" s="864">
        <v>2</v>
      </c>
      <c r="I10" s="899">
        <v>2.57</v>
      </c>
    </row>
    <row r="11" spans="1:9" x14ac:dyDescent="0.25">
      <c r="A11" s="1296" t="s">
        <v>530</v>
      </c>
      <c r="B11" s="862" t="s">
        <v>531</v>
      </c>
      <c r="C11" s="862" t="s">
        <v>57</v>
      </c>
      <c r="D11" s="863"/>
      <c r="E11" s="863"/>
      <c r="F11" s="863"/>
      <c r="G11" s="863">
        <v>2</v>
      </c>
      <c r="H11" s="864">
        <v>2.93</v>
      </c>
      <c r="I11" s="899">
        <v>2.31</v>
      </c>
    </row>
    <row r="12" spans="1:9" x14ac:dyDescent="0.25">
      <c r="A12" s="1296" t="s">
        <v>530</v>
      </c>
      <c r="B12" s="862" t="s">
        <v>531</v>
      </c>
      <c r="C12" s="862" t="s">
        <v>60</v>
      </c>
      <c r="D12" s="863"/>
      <c r="E12" s="863"/>
      <c r="F12" s="863"/>
      <c r="G12" s="863">
        <v>2.12</v>
      </c>
      <c r="H12" s="864">
        <v>2</v>
      </c>
      <c r="I12" s="899">
        <v>2.1</v>
      </c>
    </row>
    <row r="13" spans="1:9" x14ac:dyDescent="0.25">
      <c r="A13" s="1296" t="s">
        <v>530</v>
      </c>
      <c r="B13" s="862" t="s">
        <v>532</v>
      </c>
      <c r="C13" s="862" t="s">
        <v>62</v>
      </c>
      <c r="D13" s="863"/>
      <c r="E13" s="863"/>
      <c r="F13" s="863"/>
      <c r="G13" s="863"/>
      <c r="H13" s="864"/>
      <c r="I13" s="899">
        <v>2.14</v>
      </c>
    </row>
    <row r="14" spans="1:9" x14ac:dyDescent="0.25">
      <c r="A14" s="1296" t="s">
        <v>530</v>
      </c>
      <c r="B14" s="862" t="s">
        <v>532</v>
      </c>
      <c r="C14" s="862" t="s">
        <v>28</v>
      </c>
      <c r="D14" s="863"/>
      <c r="E14" s="863"/>
      <c r="F14" s="863"/>
      <c r="G14" s="863">
        <v>2</v>
      </c>
      <c r="H14" s="864"/>
      <c r="I14" s="899">
        <v>2.1</v>
      </c>
    </row>
    <row r="15" spans="1:9" x14ac:dyDescent="0.25">
      <c r="A15" s="1296" t="s">
        <v>530</v>
      </c>
      <c r="B15" s="862" t="s">
        <v>532</v>
      </c>
      <c r="C15" s="862" t="s">
        <v>48</v>
      </c>
      <c r="D15" s="863"/>
      <c r="E15" s="863"/>
      <c r="F15" s="863">
        <v>1.9</v>
      </c>
      <c r="G15" s="863"/>
      <c r="H15" s="864">
        <v>2.1</v>
      </c>
      <c r="I15" s="899">
        <v>1.9</v>
      </c>
    </row>
    <row r="16" spans="1:9" x14ac:dyDescent="0.25">
      <c r="A16" s="1296" t="s">
        <v>530</v>
      </c>
      <c r="B16" s="862" t="s">
        <v>532</v>
      </c>
      <c r="C16" s="862" t="s">
        <v>43</v>
      </c>
      <c r="D16" s="863"/>
      <c r="E16" s="863"/>
      <c r="F16" s="863"/>
      <c r="G16" s="863"/>
      <c r="H16" s="864"/>
      <c r="I16" s="899">
        <v>2.15</v>
      </c>
    </row>
    <row r="17" spans="1:9" x14ac:dyDescent="0.25">
      <c r="A17" s="1296" t="s">
        <v>530</v>
      </c>
      <c r="B17" s="862" t="s">
        <v>532</v>
      </c>
      <c r="C17" s="862" t="s">
        <v>23</v>
      </c>
      <c r="D17" s="863">
        <v>2</v>
      </c>
      <c r="E17" s="863"/>
      <c r="F17" s="863"/>
      <c r="G17" s="863">
        <v>2</v>
      </c>
      <c r="H17" s="864"/>
      <c r="I17" s="899">
        <v>2.52</v>
      </c>
    </row>
    <row r="18" spans="1:9" x14ac:dyDescent="0.25">
      <c r="A18" s="1296" t="s">
        <v>530</v>
      </c>
      <c r="B18" s="862" t="s">
        <v>532</v>
      </c>
      <c r="C18" s="862" t="s">
        <v>49</v>
      </c>
      <c r="D18" s="863"/>
      <c r="E18" s="863"/>
      <c r="F18" s="863"/>
      <c r="G18" s="863"/>
      <c r="H18" s="864"/>
      <c r="I18" s="899">
        <v>3</v>
      </c>
    </row>
    <row r="19" spans="1:9" x14ac:dyDescent="0.25">
      <c r="A19" s="1296" t="s">
        <v>530</v>
      </c>
      <c r="B19" s="862" t="s">
        <v>532</v>
      </c>
      <c r="C19" s="862" t="s">
        <v>65</v>
      </c>
      <c r="D19" s="863"/>
      <c r="E19" s="863"/>
      <c r="F19" s="863"/>
      <c r="G19" s="863"/>
      <c r="H19" s="864"/>
      <c r="I19" s="899">
        <v>2.12</v>
      </c>
    </row>
    <row r="20" spans="1:9" x14ac:dyDescent="0.25">
      <c r="A20" s="1296" t="s">
        <v>530</v>
      </c>
      <c r="B20" s="862" t="s">
        <v>532</v>
      </c>
      <c r="C20" s="862" t="s">
        <v>40</v>
      </c>
      <c r="D20" s="863"/>
      <c r="E20" s="863"/>
      <c r="F20" s="863"/>
      <c r="G20" s="863"/>
      <c r="H20" s="864"/>
      <c r="I20" s="899">
        <v>2</v>
      </c>
    </row>
    <row r="21" spans="1:9" x14ac:dyDescent="0.25">
      <c r="A21" s="1296" t="s">
        <v>530</v>
      </c>
      <c r="B21" s="862" t="s">
        <v>532</v>
      </c>
      <c r="C21" s="862" t="s">
        <v>406</v>
      </c>
      <c r="D21" s="863"/>
      <c r="E21" s="863">
        <v>2</v>
      </c>
      <c r="F21" s="863"/>
      <c r="G21" s="863">
        <v>2</v>
      </c>
      <c r="H21" s="864">
        <v>2</v>
      </c>
      <c r="I21" s="899">
        <v>2.0099999999999998</v>
      </c>
    </row>
    <row r="22" spans="1:9" x14ac:dyDescent="0.25">
      <c r="A22" s="1296" t="s">
        <v>530</v>
      </c>
      <c r="B22" s="862" t="s">
        <v>532</v>
      </c>
      <c r="C22" s="862" t="s">
        <v>934</v>
      </c>
      <c r="D22" s="863"/>
      <c r="E22" s="863"/>
      <c r="F22" s="863"/>
      <c r="G22" s="863"/>
      <c r="H22" s="864"/>
      <c r="I22" s="899">
        <v>2.35</v>
      </c>
    </row>
    <row r="23" spans="1:9" x14ac:dyDescent="0.25">
      <c r="A23" s="1296" t="s">
        <v>530</v>
      </c>
      <c r="B23" s="862" t="s">
        <v>532</v>
      </c>
      <c r="C23" s="862" t="s">
        <v>1074</v>
      </c>
      <c r="D23" s="863"/>
      <c r="E23" s="863"/>
      <c r="F23" s="863">
        <v>2.5</v>
      </c>
      <c r="G23" s="863"/>
      <c r="H23" s="864"/>
      <c r="I23" s="899">
        <v>2.11</v>
      </c>
    </row>
    <row r="24" spans="1:9" x14ac:dyDescent="0.25">
      <c r="A24" s="1296" t="s">
        <v>530</v>
      </c>
      <c r="B24" s="862" t="s">
        <v>532</v>
      </c>
      <c r="C24" s="862" t="s">
        <v>877</v>
      </c>
      <c r="D24" s="863"/>
      <c r="E24" s="863">
        <v>2</v>
      </c>
      <c r="F24" s="863"/>
      <c r="G24" s="863">
        <v>2</v>
      </c>
      <c r="H24" s="864">
        <v>2</v>
      </c>
      <c r="I24" s="899">
        <v>2.2200000000000002</v>
      </c>
    </row>
    <row r="25" spans="1:9" x14ac:dyDescent="0.25">
      <c r="A25" s="1296" t="s">
        <v>530</v>
      </c>
      <c r="B25" s="862" t="s">
        <v>532</v>
      </c>
      <c r="C25" s="862" t="s">
        <v>31</v>
      </c>
      <c r="D25" s="863">
        <v>1.9</v>
      </c>
      <c r="E25" s="863">
        <v>2.09</v>
      </c>
      <c r="F25" s="863">
        <v>1.7</v>
      </c>
      <c r="G25" s="863">
        <v>2</v>
      </c>
      <c r="H25" s="864">
        <v>2.0299999999999998</v>
      </c>
      <c r="I25" s="899">
        <v>2.5</v>
      </c>
    </row>
    <row r="26" spans="1:9" x14ac:dyDescent="0.25">
      <c r="A26" s="1296" t="s">
        <v>530</v>
      </c>
      <c r="B26" s="862" t="s">
        <v>532</v>
      </c>
      <c r="C26" s="862" t="s">
        <v>533</v>
      </c>
      <c r="D26" s="863"/>
      <c r="E26" s="863"/>
      <c r="F26" s="863"/>
      <c r="G26" s="863"/>
      <c r="H26" s="864"/>
      <c r="I26" s="899">
        <v>3</v>
      </c>
    </row>
    <row r="27" spans="1:9" x14ac:dyDescent="0.25">
      <c r="A27" s="1296" t="s">
        <v>530</v>
      </c>
      <c r="B27" s="862" t="s">
        <v>532</v>
      </c>
      <c r="C27" s="862" t="s">
        <v>163</v>
      </c>
      <c r="D27" s="863">
        <v>2</v>
      </c>
      <c r="E27" s="863">
        <v>2</v>
      </c>
      <c r="F27" s="863">
        <v>2</v>
      </c>
      <c r="G27" s="863">
        <v>2.94</v>
      </c>
      <c r="H27" s="864"/>
      <c r="I27" s="899">
        <v>2.15</v>
      </c>
    </row>
    <row r="28" spans="1:9" x14ac:dyDescent="0.25">
      <c r="A28" s="1296" t="s">
        <v>530</v>
      </c>
      <c r="B28" s="862" t="s">
        <v>532</v>
      </c>
      <c r="C28" s="862" t="s">
        <v>165</v>
      </c>
      <c r="D28" s="863">
        <v>1.91</v>
      </c>
      <c r="E28" s="863"/>
      <c r="F28" s="863">
        <v>3</v>
      </c>
      <c r="G28" s="863">
        <v>2</v>
      </c>
      <c r="H28" s="864">
        <v>2.87</v>
      </c>
      <c r="I28" s="899">
        <v>2.16</v>
      </c>
    </row>
    <row r="29" spans="1:9" x14ac:dyDescent="0.25">
      <c r="A29" s="1296" t="s">
        <v>530</v>
      </c>
      <c r="B29" s="862" t="s">
        <v>534</v>
      </c>
      <c r="C29" s="862" t="s">
        <v>535</v>
      </c>
      <c r="D29" s="863"/>
      <c r="E29" s="863"/>
      <c r="F29" s="863"/>
      <c r="G29" s="863">
        <v>3</v>
      </c>
      <c r="H29" s="865"/>
      <c r="I29" s="904">
        <v>1.98</v>
      </c>
    </row>
    <row r="30" spans="1:9" x14ac:dyDescent="0.25">
      <c r="A30" s="1296" t="s">
        <v>530</v>
      </c>
      <c r="B30" s="862" t="s">
        <v>536</v>
      </c>
      <c r="C30" s="862" t="s">
        <v>54</v>
      </c>
      <c r="D30" s="863">
        <v>3.48</v>
      </c>
      <c r="E30" s="863">
        <v>2.76</v>
      </c>
      <c r="F30" s="863">
        <v>2.16</v>
      </c>
      <c r="G30" s="863">
        <v>2.71</v>
      </c>
      <c r="H30" s="864">
        <v>2.0499999999999998</v>
      </c>
      <c r="I30" s="899">
        <v>2.04</v>
      </c>
    </row>
    <row r="31" spans="1:9" x14ac:dyDescent="0.25">
      <c r="A31" s="1296" t="s">
        <v>530</v>
      </c>
      <c r="B31" s="862" t="s">
        <v>536</v>
      </c>
      <c r="C31" s="862" t="s">
        <v>63</v>
      </c>
      <c r="D31" s="863"/>
      <c r="E31" s="863">
        <v>3</v>
      </c>
      <c r="F31" s="863"/>
      <c r="G31" s="863"/>
      <c r="H31" s="864">
        <v>1.79</v>
      </c>
      <c r="I31" s="899">
        <v>1.59</v>
      </c>
    </row>
    <row r="32" spans="1:9" x14ac:dyDescent="0.25">
      <c r="A32" s="1296" t="s">
        <v>530</v>
      </c>
      <c r="B32" s="862" t="s">
        <v>536</v>
      </c>
      <c r="C32" s="862" t="s">
        <v>64</v>
      </c>
      <c r="D32" s="863">
        <v>2.9</v>
      </c>
      <c r="E32" s="863">
        <v>2.23</v>
      </c>
      <c r="F32" s="863">
        <v>2.27</v>
      </c>
      <c r="G32" s="863">
        <v>2.2799999999999998</v>
      </c>
      <c r="H32" s="864">
        <v>2.85</v>
      </c>
      <c r="I32" s="899">
        <v>1.82</v>
      </c>
    </row>
    <row r="33" spans="1:9" x14ac:dyDescent="0.25">
      <c r="A33" s="1296" t="s">
        <v>530</v>
      </c>
      <c r="B33" s="866" t="s">
        <v>536</v>
      </c>
      <c r="C33" s="862" t="s">
        <v>55</v>
      </c>
      <c r="D33" s="867">
        <v>3.48</v>
      </c>
      <c r="E33" s="863">
        <v>3.28</v>
      </c>
      <c r="F33" s="867">
        <v>3.5</v>
      </c>
      <c r="G33" s="863">
        <v>3.26</v>
      </c>
      <c r="H33" s="868">
        <v>3.21</v>
      </c>
      <c r="I33" s="899">
        <v>3.18</v>
      </c>
    </row>
    <row r="34" spans="1:9" x14ac:dyDescent="0.25">
      <c r="A34" s="1296" t="s">
        <v>530</v>
      </c>
      <c r="B34" s="862" t="s">
        <v>536</v>
      </c>
      <c r="C34" s="862" t="s">
        <v>56</v>
      </c>
      <c r="D34" s="863">
        <v>3.39</v>
      </c>
      <c r="E34" s="863"/>
      <c r="F34" s="863">
        <v>2.5499999999999998</v>
      </c>
      <c r="G34" s="863">
        <v>2.65</v>
      </c>
      <c r="H34" s="864">
        <v>1.91</v>
      </c>
      <c r="I34" s="899">
        <v>2.36</v>
      </c>
    </row>
    <row r="35" spans="1:9" x14ac:dyDescent="0.25">
      <c r="A35" s="1296" t="s">
        <v>530</v>
      </c>
      <c r="B35" s="862" t="s">
        <v>536</v>
      </c>
      <c r="C35" s="862" t="s">
        <v>57</v>
      </c>
      <c r="D35" s="863">
        <v>3.45</v>
      </c>
      <c r="E35" s="863">
        <v>2.09</v>
      </c>
      <c r="F35" s="863">
        <v>3.06</v>
      </c>
      <c r="G35" s="863">
        <v>3.32</v>
      </c>
      <c r="H35" s="864">
        <v>2.42</v>
      </c>
      <c r="I35" s="899">
        <v>2.54</v>
      </c>
    </row>
    <row r="36" spans="1:9" x14ac:dyDescent="0.25">
      <c r="A36" s="1296" t="s">
        <v>530</v>
      </c>
      <c r="B36" s="862" t="s">
        <v>536</v>
      </c>
      <c r="C36" s="862" t="s">
        <v>537</v>
      </c>
      <c r="D36" s="863">
        <v>3.25</v>
      </c>
      <c r="E36" s="863">
        <v>2.85</v>
      </c>
      <c r="F36" s="863">
        <v>2.96</v>
      </c>
      <c r="G36" s="863">
        <v>3.03</v>
      </c>
      <c r="H36" s="864">
        <v>2.92</v>
      </c>
      <c r="I36" s="899">
        <v>2.88</v>
      </c>
    </row>
    <row r="37" spans="1:9" x14ac:dyDescent="0.25">
      <c r="A37" s="1296" t="s">
        <v>530</v>
      </c>
      <c r="B37" s="862" t="s">
        <v>536</v>
      </c>
      <c r="C37" s="862" t="s">
        <v>58</v>
      </c>
      <c r="D37" s="863">
        <v>3.58</v>
      </c>
      <c r="E37" s="863">
        <v>2.19</v>
      </c>
      <c r="F37" s="863">
        <v>2.59</v>
      </c>
      <c r="G37" s="863">
        <v>3.5</v>
      </c>
      <c r="H37" s="864">
        <v>1.44</v>
      </c>
      <c r="I37" s="899">
        <v>2.85</v>
      </c>
    </row>
    <row r="38" spans="1:9" x14ac:dyDescent="0.25">
      <c r="A38" s="1296" t="s">
        <v>530</v>
      </c>
      <c r="B38" s="862" t="s">
        <v>536</v>
      </c>
      <c r="C38" s="862" t="s">
        <v>37</v>
      </c>
      <c r="D38" s="863"/>
      <c r="E38" s="863"/>
      <c r="F38" s="863"/>
      <c r="G38" s="863"/>
      <c r="H38" s="864"/>
      <c r="I38" s="899">
        <v>2.72</v>
      </c>
    </row>
    <row r="39" spans="1:9" x14ac:dyDescent="0.25">
      <c r="A39" s="1296" t="s">
        <v>530</v>
      </c>
      <c r="B39" s="862" t="s">
        <v>536</v>
      </c>
      <c r="C39" s="862" t="s">
        <v>59</v>
      </c>
      <c r="D39" s="863">
        <v>3.64</v>
      </c>
      <c r="E39" s="863">
        <v>3.73</v>
      </c>
      <c r="F39" s="863">
        <v>3.5</v>
      </c>
      <c r="G39" s="863">
        <v>3.38</v>
      </c>
      <c r="H39" s="864">
        <v>3.21</v>
      </c>
      <c r="I39" s="899">
        <v>3.11</v>
      </c>
    </row>
    <row r="40" spans="1:9" x14ac:dyDescent="0.25">
      <c r="A40" s="1296" t="s">
        <v>530</v>
      </c>
      <c r="B40" s="862" t="s">
        <v>536</v>
      </c>
      <c r="C40" s="862" t="s">
        <v>142</v>
      </c>
      <c r="D40" s="863"/>
      <c r="E40" s="863">
        <v>4</v>
      </c>
      <c r="F40" s="863"/>
      <c r="G40" s="863"/>
      <c r="H40" s="864">
        <v>3.43</v>
      </c>
      <c r="I40" s="899">
        <v>3.3</v>
      </c>
    </row>
    <row r="41" spans="1:9" x14ac:dyDescent="0.25">
      <c r="A41" s="1296" t="s">
        <v>530</v>
      </c>
      <c r="B41" s="862" t="s">
        <v>536</v>
      </c>
      <c r="C41" s="862" t="s">
        <v>65</v>
      </c>
      <c r="D41" s="863">
        <v>2</v>
      </c>
      <c r="E41" s="863">
        <v>1.5</v>
      </c>
      <c r="F41" s="863"/>
      <c r="G41" s="863">
        <v>2</v>
      </c>
      <c r="H41" s="864">
        <v>2.37</v>
      </c>
      <c r="I41" s="899">
        <v>2.1</v>
      </c>
    </row>
    <row r="42" spans="1:9" x14ac:dyDescent="0.25">
      <c r="A42" s="1296" t="s">
        <v>530</v>
      </c>
      <c r="B42" s="862" t="s">
        <v>536</v>
      </c>
      <c r="C42" s="862" t="s">
        <v>66</v>
      </c>
      <c r="D42" s="863"/>
      <c r="E42" s="863"/>
      <c r="F42" s="863">
        <v>3</v>
      </c>
      <c r="G42" s="863"/>
      <c r="H42" s="864">
        <v>3.25</v>
      </c>
      <c r="I42" s="899">
        <v>2.23</v>
      </c>
    </row>
    <row r="43" spans="1:9" x14ac:dyDescent="0.25">
      <c r="A43" s="1296" t="s">
        <v>530</v>
      </c>
      <c r="B43" s="862" t="s">
        <v>536</v>
      </c>
      <c r="C43" s="862" t="s">
        <v>60</v>
      </c>
      <c r="D43" s="863"/>
      <c r="E43" s="863">
        <v>2</v>
      </c>
      <c r="F43" s="863">
        <v>3.3</v>
      </c>
      <c r="G43" s="863">
        <v>1.98</v>
      </c>
      <c r="H43" s="864">
        <v>2.0299999999999998</v>
      </c>
      <c r="I43" s="899">
        <v>2.16</v>
      </c>
    </row>
    <row r="44" spans="1:9" x14ac:dyDescent="0.25">
      <c r="A44" s="1296" t="s">
        <v>530</v>
      </c>
      <c r="B44" s="862" t="s">
        <v>536</v>
      </c>
      <c r="C44" s="862" t="s">
        <v>61</v>
      </c>
      <c r="D44" s="863">
        <v>2.2000000000000002</v>
      </c>
      <c r="E44" s="863">
        <v>3.18</v>
      </c>
      <c r="F44" s="863">
        <v>2.6</v>
      </c>
      <c r="G44" s="863">
        <v>2</v>
      </c>
      <c r="H44" s="864">
        <v>2.65</v>
      </c>
      <c r="I44" s="899">
        <v>2.58</v>
      </c>
    </row>
    <row r="45" spans="1:9" x14ac:dyDescent="0.25">
      <c r="A45" s="1296" t="s">
        <v>530</v>
      </c>
      <c r="B45" s="862" t="s">
        <v>536</v>
      </c>
      <c r="C45" s="862" t="s">
        <v>53</v>
      </c>
      <c r="D45" s="863">
        <v>3.8</v>
      </c>
      <c r="E45" s="863">
        <v>3.8</v>
      </c>
      <c r="F45" s="863"/>
      <c r="G45" s="863">
        <v>3.88</v>
      </c>
      <c r="H45" s="864">
        <v>4</v>
      </c>
      <c r="I45" s="899">
        <v>3.93</v>
      </c>
    </row>
    <row r="46" spans="1:9" x14ac:dyDescent="0.25">
      <c r="A46" s="1296" t="s">
        <v>530</v>
      </c>
      <c r="B46" s="862" t="s">
        <v>536</v>
      </c>
      <c r="C46" s="862" t="s">
        <v>129</v>
      </c>
      <c r="D46" s="863"/>
      <c r="E46" s="863">
        <v>3.02</v>
      </c>
      <c r="F46" s="863">
        <v>3.38</v>
      </c>
      <c r="G46" s="863"/>
      <c r="H46" s="864">
        <v>3.27</v>
      </c>
      <c r="I46" s="899">
        <v>1.99</v>
      </c>
    </row>
    <row r="47" spans="1:9" x14ac:dyDescent="0.25">
      <c r="A47" s="1296" t="s">
        <v>530</v>
      </c>
      <c r="B47" s="862" t="s">
        <v>1248</v>
      </c>
      <c r="C47" s="862" t="s">
        <v>538</v>
      </c>
      <c r="D47" s="863"/>
      <c r="E47" s="863"/>
      <c r="F47" s="863"/>
      <c r="G47" s="863"/>
      <c r="H47" s="864">
        <v>1.3</v>
      </c>
      <c r="I47" s="899">
        <v>1.35</v>
      </c>
    </row>
    <row r="48" spans="1:9" x14ac:dyDescent="0.25">
      <c r="A48" s="1296" t="s">
        <v>530</v>
      </c>
      <c r="B48" s="862" t="s">
        <v>539</v>
      </c>
      <c r="C48" s="862" t="s">
        <v>1553</v>
      </c>
      <c r="D48" s="863"/>
      <c r="E48" s="863"/>
      <c r="F48" s="863"/>
      <c r="G48" s="863"/>
      <c r="H48" s="864"/>
      <c r="I48" s="899">
        <v>2.15</v>
      </c>
    </row>
    <row r="49" spans="1:9" x14ac:dyDescent="0.25">
      <c r="A49" s="1296" t="s">
        <v>530</v>
      </c>
      <c r="B49" s="862" t="s">
        <v>539</v>
      </c>
      <c r="C49" s="862" t="s">
        <v>1361</v>
      </c>
      <c r="D49" s="863">
        <v>2</v>
      </c>
      <c r="E49" s="863">
        <v>2</v>
      </c>
      <c r="F49" s="863">
        <v>2</v>
      </c>
      <c r="G49" s="863"/>
      <c r="H49" s="864"/>
      <c r="I49" s="899">
        <v>2</v>
      </c>
    </row>
    <row r="50" spans="1:9" x14ac:dyDescent="0.25">
      <c r="A50" s="1296" t="s">
        <v>530</v>
      </c>
      <c r="B50" s="862" t="s">
        <v>539</v>
      </c>
      <c r="C50" s="862" t="s">
        <v>2015</v>
      </c>
      <c r="D50" s="863">
        <v>2</v>
      </c>
      <c r="E50" s="863">
        <v>2.7</v>
      </c>
      <c r="F50" s="863">
        <v>2.2000000000000002</v>
      </c>
      <c r="G50" s="863"/>
      <c r="H50" s="864">
        <v>2</v>
      </c>
      <c r="I50" s="899">
        <v>2</v>
      </c>
    </row>
    <row r="51" spans="1:9" x14ac:dyDescent="0.25">
      <c r="A51" s="1296" t="s">
        <v>530</v>
      </c>
      <c r="B51" s="862" t="s">
        <v>539</v>
      </c>
      <c r="C51" s="862" t="s">
        <v>1609</v>
      </c>
      <c r="D51" s="863">
        <v>2</v>
      </c>
      <c r="E51" s="863">
        <v>2.61</v>
      </c>
      <c r="F51" s="863">
        <v>2.2000000000000002</v>
      </c>
      <c r="G51" s="863">
        <v>2</v>
      </c>
      <c r="H51" s="864">
        <v>2.2000000000000002</v>
      </c>
      <c r="I51" s="899">
        <v>2</v>
      </c>
    </row>
    <row r="52" spans="1:9" x14ac:dyDescent="0.25">
      <c r="A52" s="1296" t="s">
        <v>530</v>
      </c>
      <c r="B52" s="862" t="s">
        <v>539</v>
      </c>
      <c r="C52" s="862" t="s">
        <v>1291</v>
      </c>
      <c r="D52" s="863"/>
      <c r="E52" s="863"/>
      <c r="F52" s="863">
        <v>3</v>
      </c>
      <c r="G52" s="863"/>
      <c r="H52" s="864"/>
      <c r="I52" s="899"/>
    </row>
    <row r="53" spans="1:9" ht="15.75" thickBot="1" x14ac:dyDescent="0.3">
      <c r="A53" s="1297" t="s">
        <v>530</v>
      </c>
      <c r="B53" s="900" t="s">
        <v>539</v>
      </c>
      <c r="C53" s="900" t="s">
        <v>1076</v>
      </c>
      <c r="D53" s="901">
        <v>2</v>
      </c>
      <c r="E53" s="901">
        <v>2.12</v>
      </c>
      <c r="F53" s="901">
        <v>2.89</v>
      </c>
      <c r="G53" s="901"/>
      <c r="H53" s="902">
        <v>2.04</v>
      </c>
      <c r="I53" s="903">
        <v>2</v>
      </c>
    </row>
    <row r="54" spans="1:9" x14ac:dyDescent="0.25">
      <c r="A54" s="1295" t="s">
        <v>541</v>
      </c>
      <c r="B54" s="895" t="s">
        <v>531</v>
      </c>
      <c r="C54" s="895" t="s">
        <v>55</v>
      </c>
      <c r="D54" s="896">
        <v>0.37</v>
      </c>
      <c r="E54" s="896"/>
      <c r="F54" s="896"/>
      <c r="G54" s="896"/>
      <c r="H54" s="897"/>
      <c r="I54" s="898"/>
    </row>
    <row r="55" spans="1:9" x14ac:dyDescent="0.25">
      <c r="A55" s="1296" t="s">
        <v>541</v>
      </c>
      <c r="B55" s="862" t="s">
        <v>531</v>
      </c>
      <c r="C55" s="862" t="s">
        <v>56</v>
      </c>
      <c r="D55" s="863"/>
      <c r="E55" s="863"/>
      <c r="F55" s="863"/>
      <c r="G55" s="863">
        <v>0.6</v>
      </c>
      <c r="H55" s="864"/>
      <c r="I55" s="899">
        <v>0.4</v>
      </c>
    </row>
    <row r="56" spans="1:9" x14ac:dyDescent="0.25">
      <c r="A56" s="1296" t="s">
        <v>541</v>
      </c>
      <c r="B56" s="862" t="s">
        <v>531</v>
      </c>
      <c r="C56" s="862" t="s">
        <v>924</v>
      </c>
      <c r="D56" s="863"/>
      <c r="E56" s="863"/>
      <c r="F56" s="863"/>
      <c r="G56" s="863"/>
      <c r="H56" s="864"/>
      <c r="I56" s="899">
        <v>0.44</v>
      </c>
    </row>
    <row r="57" spans="1:9" x14ac:dyDescent="0.25">
      <c r="A57" s="1296" t="s">
        <v>541</v>
      </c>
      <c r="B57" s="862" t="s">
        <v>532</v>
      </c>
      <c r="C57" s="862" t="s">
        <v>28</v>
      </c>
      <c r="D57" s="863"/>
      <c r="E57" s="863"/>
      <c r="F57" s="863"/>
      <c r="G57" s="863">
        <v>0.5</v>
      </c>
      <c r="H57" s="864">
        <v>0.5</v>
      </c>
      <c r="I57" s="899">
        <v>0.47</v>
      </c>
    </row>
    <row r="58" spans="1:9" x14ac:dyDescent="0.25">
      <c r="A58" s="1296" t="s">
        <v>541</v>
      </c>
      <c r="B58" s="862" t="s">
        <v>532</v>
      </c>
      <c r="C58" s="862" t="s">
        <v>406</v>
      </c>
      <c r="D58" s="863"/>
      <c r="E58" s="863"/>
      <c r="F58" s="863"/>
      <c r="G58" s="863"/>
      <c r="H58" s="864">
        <v>0.5</v>
      </c>
      <c r="I58" s="899">
        <v>0.26</v>
      </c>
    </row>
    <row r="59" spans="1:9" x14ac:dyDescent="0.25">
      <c r="A59" s="1296" t="s">
        <v>541</v>
      </c>
      <c r="B59" s="862" t="s">
        <v>532</v>
      </c>
      <c r="C59" s="862" t="s">
        <v>407</v>
      </c>
      <c r="D59" s="863"/>
      <c r="E59" s="863"/>
      <c r="F59" s="863"/>
      <c r="G59" s="863">
        <v>0.5</v>
      </c>
      <c r="H59" s="864"/>
      <c r="I59" s="899"/>
    </row>
    <row r="60" spans="1:9" x14ac:dyDescent="0.25">
      <c r="A60" s="1296" t="s">
        <v>541</v>
      </c>
      <c r="B60" s="862" t="s">
        <v>532</v>
      </c>
      <c r="C60" s="862" t="s">
        <v>877</v>
      </c>
      <c r="D60" s="863"/>
      <c r="E60" s="863">
        <v>0.6</v>
      </c>
      <c r="F60" s="863"/>
      <c r="G60" s="863"/>
      <c r="H60" s="864">
        <v>0.49</v>
      </c>
      <c r="I60" s="899">
        <v>0.72</v>
      </c>
    </row>
    <row r="61" spans="1:9" x14ac:dyDescent="0.25">
      <c r="A61" s="1296" t="s">
        <v>541</v>
      </c>
      <c r="B61" s="862" t="s">
        <v>532</v>
      </c>
      <c r="C61" s="862" t="s">
        <v>422</v>
      </c>
      <c r="D61" s="863"/>
      <c r="E61" s="863"/>
      <c r="F61" s="863"/>
      <c r="G61" s="863">
        <v>0.55000000000000004</v>
      </c>
      <c r="H61" s="864"/>
      <c r="I61" s="899">
        <v>0.36</v>
      </c>
    </row>
    <row r="62" spans="1:9" x14ac:dyDescent="0.25">
      <c r="A62" s="1296" t="s">
        <v>541</v>
      </c>
      <c r="B62" s="862" t="s">
        <v>532</v>
      </c>
      <c r="C62" s="862" t="s">
        <v>165</v>
      </c>
      <c r="D62" s="863"/>
      <c r="E62" s="863">
        <v>0.3</v>
      </c>
      <c r="F62" s="863"/>
      <c r="G62" s="863">
        <v>0.5</v>
      </c>
      <c r="H62" s="864">
        <v>0.44</v>
      </c>
      <c r="I62" s="899">
        <v>0.47</v>
      </c>
    </row>
    <row r="63" spans="1:9" x14ac:dyDescent="0.25">
      <c r="A63" s="1296" t="s">
        <v>541</v>
      </c>
      <c r="B63" s="862" t="s">
        <v>536</v>
      </c>
      <c r="C63" s="862" t="s">
        <v>63</v>
      </c>
      <c r="D63" s="863"/>
      <c r="E63" s="863"/>
      <c r="F63" s="863"/>
      <c r="G63" s="863"/>
      <c r="H63" s="864">
        <v>0.4</v>
      </c>
      <c r="I63" s="899">
        <v>0.55000000000000004</v>
      </c>
    </row>
    <row r="64" spans="1:9" x14ac:dyDescent="0.25">
      <c r="A64" s="1296" t="s">
        <v>541</v>
      </c>
      <c r="B64" s="862" t="s">
        <v>536</v>
      </c>
      <c r="C64" s="862" t="s">
        <v>55</v>
      </c>
      <c r="D64" s="863"/>
      <c r="E64" s="863">
        <v>0.7</v>
      </c>
      <c r="F64" s="863"/>
      <c r="G64" s="863"/>
      <c r="H64" s="864">
        <v>0.6</v>
      </c>
      <c r="I64" s="899">
        <v>0.6</v>
      </c>
    </row>
    <row r="65" spans="1:9" x14ac:dyDescent="0.25">
      <c r="A65" s="1296" t="s">
        <v>541</v>
      </c>
      <c r="B65" s="862" t="s">
        <v>536</v>
      </c>
      <c r="C65" s="862" t="s">
        <v>56</v>
      </c>
      <c r="D65" s="863"/>
      <c r="E65" s="863"/>
      <c r="F65" s="863">
        <v>0.63</v>
      </c>
      <c r="G65" s="863">
        <v>0.28999999999999998</v>
      </c>
      <c r="H65" s="864"/>
      <c r="I65" s="899">
        <v>0.51</v>
      </c>
    </row>
    <row r="66" spans="1:9" x14ac:dyDescent="0.25">
      <c r="A66" s="1296" t="s">
        <v>541</v>
      </c>
      <c r="B66" s="862" t="s">
        <v>536</v>
      </c>
      <c r="C66" s="862" t="s">
        <v>57</v>
      </c>
      <c r="D66" s="863"/>
      <c r="E66" s="863"/>
      <c r="F66" s="863"/>
      <c r="G66" s="863"/>
      <c r="H66" s="864">
        <v>0.4</v>
      </c>
      <c r="I66" s="899">
        <v>0.4</v>
      </c>
    </row>
    <row r="67" spans="1:9" x14ac:dyDescent="0.25">
      <c r="A67" s="1296" t="s">
        <v>541</v>
      </c>
      <c r="B67" s="862" t="s">
        <v>536</v>
      </c>
      <c r="C67" s="862" t="s">
        <v>58</v>
      </c>
      <c r="D67" s="863"/>
      <c r="E67" s="863"/>
      <c r="F67" s="863">
        <v>0.56999999999999995</v>
      </c>
      <c r="G67" s="863">
        <v>0.6</v>
      </c>
      <c r="H67" s="864">
        <v>0.44</v>
      </c>
      <c r="I67" s="899">
        <v>0.52</v>
      </c>
    </row>
    <row r="68" spans="1:9" x14ac:dyDescent="0.25">
      <c r="A68" s="1296" t="s">
        <v>541</v>
      </c>
      <c r="B68" s="862" t="s">
        <v>536</v>
      </c>
      <c r="C68" s="862" t="s">
        <v>37</v>
      </c>
      <c r="D68" s="863"/>
      <c r="E68" s="863"/>
      <c r="F68" s="863"/>
      <c r="G68" s="863"/>
      <c r="H68" s="864"/>
      <c r="I68" s="899">
        <v>0.4</v>
      </c>
    </row>
    <row r="69" spans="1:9" x14ac:dyDescent="0.25">
      <c r="A69" s="1296" t="s">
        <v>541</v>
      </c>
      <c r="B69" s="862" t="s">
        <v>536</v>
      </c>
      <c r="C69" s="862" t="s">
        <v>65</v>
      </c>
      <c r="D69" s="863"/>
      <c r="E69" s="863"/>
      <c r="F69" s="863"/>
      <c r="G69" s="863"/>
      <c r="H69" s="864">
        <v>0.4</v>
      </c>
      <c r="I69" s="899"/>
    </row>
    <row r="70" spans="1:9" x14ac:dyDescent="0.25">
      <c r="A70" s="1296" t="s">
        <v>541</v>
      </c>
      <c r="B70" s="862" t="s">
        <v>536</v>
      </c>
      <c r="C70" s="862" t="s">
        <v>66</v>
      </c>
      <c r="D70" s="863"/>
      <c r="E70" s="863"/>
      <c r="F70" s="863"/>
      <c r="G70" s="863"/>
      <c r="H70" s="864"/>
      <c r="I70" s="899">
        <v>0.5</v>
      </c>
    </row>
    <row r="71" spans="1:9" x14ac:dyDescent="0.25">
      <c r="A71" s="1296" t="s">
        <v>541</v>
      </c>
      <c r="B71" s="862" t="s">
        <v>536</v>
      </c>
      <c r="C71" s="862" t="s">
        <v>60</v>
      </c>
      <c r="D71" s="863"/>
      <c r="E71" s="863"/>
      <c r="F71" s="863"/>
      <c r="G71" s="863"/>
      <c r="H71" s="864"/>
      <c r="I71" s="899">
        <v>0.7</v>
      </c>
    </row>
    <row r="72" spans="1:9" x14ac:dyDescent="0.25">
      <c r="A72" s="1296" t="s">
        <v>541</v>
      </c>
      <c r="B72" s="862" t="s">
        <v>536</v>
      </c>
      <c r="C72" s="862" t="s">
        <v>53</v>
      </c>
      <c r="D72" s="863"/>
      <c r="E72" s="863"/>
      <c r="F72" s="863"/>
      <c r="G72" s="863"/>
      <c r="H72" s="864"/>
      <c r="I72" s="899">
        <v>2.71</v>
      </c>
    </row>
    <row r="73" spans="1:9" ht="15" hidden="1" customHeight="1" x14ac:dyDescent="0.25">
      <c r="A73" s="1297"/>
      <c r="B73" s="900"/>
      <c r="C73" s="900"/>
      <c r="D73" s="901"/>
      <c r="E73" s="901"/>
      <c r="F73" s="901"/>
      <c r="G73" s="901"/>
      <c r="H73" s="902"/>
      <c r="I73" s="903"/>
    </row>
    <row r="74" spans="1:9" ht="15" hidden="1" customHeight="1" x14ac:dyDescent="0.25">
      <c r="A74" s="869"/>
      <c r="B74" s="862"/>
      <c r="C74" s="862"/>
      <c r="D74" s="863"/>
      <c r="E74" s="863"/>
      <c r="F74" s="863"/>
      <c r="G74" s="863"/>
      <c r="H74" s="864"/>
      <c r="I74" s="864"/>
    </row>
    <row r="75" spans="1:9" ht="15" hidden="1" customHeight="1" x14ac:dyDescent="0.25">
      <c r="A75" s="869"/>
      <c r="B75" s="862"/>
      <c r="C75" s="862"/>
      <c r="D75" s="863"/>
      <c r="E75" s="863"/>
      <c r="F75" s="863"/>
      <c r="G75" s="863"/>
      <c r="H75" s="864"/>
      <c r="I75" s="864"/>
    </row>
    <row r="76" spans="1:9" ht="15" hidden="1" customHeight="1" x14ac:dyDescent="0.25">
      <c r="A76" s="869"/>
      <c r="B76" s="862"/>
      <c r="C76" s="862"/>
      <c r="D76" s="863"/>
      <c r="E76" s="863"/>
      <c r="F76" s="863"/>
      <c r="G76" s="863"/>
      <c r="H76" s="864"/>
      <c r="I76" s="864"/>
    </row>
    <row r="77" spans="1:9" ht="15" hidden="1" customHeight="1" x14ac:dyDescent="0.25">
      <c r="A77" s="869"/>
      <c r="B77" s="862"/>
      <c r="C77" s="862"/>
      <c r="D77" s="863"/>
      <c r="E77" s="863"/>
      <c r="F77" s="863"/>
      <c r="G77" s="863"/>
      <c r="H77" s="864"/>
      <c r="I77" s="864"/>
    </row>
    <row r="78" spans="1:9" ht="15" hidden="1" customHeight="1" x14ac:dyDescent="0.25">
      <c r="A78" s="869"/>
      <c r="B78" s="862"/>
      <c r="C78" s="862"/>
      <c r="D78" s="863"/>
      <c r="E78" s="863"/>
      <c r="F78" s="863"/>
      <c r="G78" s="863"/>
      <c r="H78" s="864"/>
      <c r="I78" s="864"/>
    </row>
    <row r="79" spans="1:9" ht="15" hidden="1" customHeight="1" x14ac:dyDescent="0.25">
      <c r="A79" s="869"/>
      <c r="B79" s="862"/>
      <c r="C79" s="862"/>
      <c r="D79" s="863"/>
      <c r="E79" s="863"/>
      <c r="F79" s="863"/>
      <c r="G79" s="863"/>
      <c r="H79" s="864"/>
      <c r="I79" s="864"/>
    </row>
    <row r="80" spans="1:9" ht="15" hidden="1" customHeight="1" x14ac:dyDescent="0.25">
      <c r="A80" s="869"/>
      <c r="B80" s="862"/>
      <c r="C80" s="862"/>
      <c r="D80" s="863"/>
      <c r="E80" s="863"/>
      <c r="F80" s="863"/>
      <c r="G80" s="863"/>
      <c r="H80" s="864"/>
      <c r="I80" s="864"/>
    </row>
    <row r="81" spans="1:9" ht="15" hidden="1" customHeight="1" x14ac:dyDescent="0.25">
      <c r="A81" s="869"/>
      <c r="B81" s="862"/>
      <c r="C81" s="862"/>
      <c r="D81" s="863"/>
      <c r="E81" s="863"/>
      <c r="F81" s="863"/>
      <c r="G81" s="863"/>
      <c r="H81" s="864"/>
      <c r="I81" s="864"/>
    </row>
    <row r="82" spans="1:9" ht="15" hidden="1" customHeight="1" x14ac:dyDescent="0.25">
      <c r="A82" s="869"/>
      <c r="B82" s="862"/>
      <c r="C82" s="862"/>
      <c r="D82" s="863"/>
      <c r="E82" s="863"/>
      <c r="F82" s="863"/>
      <c r="G82" s="863"/>
      <c r="H82" s="864"/>
      <c r="I82" s="864"/>
    </row>
    <row r="83" spans="1:9" ht="15" hidden="1" customHeight="1" x14ac:dyDescent="0.25">
      <c r="A83" s="869"/>
      <c r="B83" s="862"/>
      <c r="C83" s="862"/>
      <c r="D83" s="863"/>
      <c r="E83" s="863"/>
      <c r="F83" s="863"/>
      <c r="G83" s="863"/>
      <c r="H83" s="864"/>
      <c r="I83" s="864"/>
    </row>
    <row r="84" spans="1:9" ht="15" hidden="1" customHeight="1" x14ac:dyDescent="0.25">
      <c r="A84" s="869"/>
      <c r="B84" s="862"/>
      <c r="C84" s="862"/>
      <c r="D84" s="863"/>
      <c r="E84" s="863"/>
      <c r="F84" s="863"/>
      <c r="G84" s="863"/>
      <c r="H84" s="864"/>
      <c r="I84" s="864"/>
    </row>
    <row r="85" spans="1:9" ht="15" hidden="1" customHeight="1" x14ac:dyDescent="0.25">
      <c r="A85" s="869"/>
      <c r="B85" s="862"/>
      <c r="C85" s="862"/>
      <c r="D85" s="863"/>
      <c r="E85" s="863"/>
      <c r="F85" s="863"/>
      <c r="G85" s="863"/>
      <c r="H85" s="864"/>
      <c r="I85" s="864"/>
    </row>
    <row r="86" spans="1:9" ht="15" hidden="1" customHeight="1" x14ac:dyDescent="0.25">
      <c r="A86" s="869"/>
      <c r="B86" s="862"/>
      <c r="C86" s="862"/>
      <c r="D86" s="863"/>
      <c r="E86" s="863"/>
      <c r="F86" s="863"/>
      <c r="G86" s="863"/>
      <c r="H86" s="864"/>
      <c r="I86" s="864"/>
    </row>
    <row r="87" spans="1:9" ht="15" hidden="1" customHeight="1" x14ac:dyDescent="0.25">
      <c r="A87" s="869"/>
      <c r="B87" s="862"/>
      <c r="C87" s="862"/>
      <c r="D87" s="863"/>
      <c r="E87" s="863"/>
      <c r="F87" s="863"/>
      <c r="G87" s="863"/>
      <c r="H87" s="864"/>
      <c r="I87" s="864"/>
    </row>
    <row r="88" spans="1:9" ht="15" hidden="1" customHeight="1" x14ac:dyDescent="0.25">
      <c r="A88" s="869"/>
      <c r="B88" s="862"/>
      <c r="C88" s="862"/>
      <c r="D88" s="863"/>
      <c r="E88" s="863"/>
      <c r="F88" s="863"/>
      <c r="G88" s="863"/>
      <c r="H88" s="864"/>
      <c r="I88" s="864"/>
    </row>
    <row r="89" spans="1:9" ht="15" hidden="1" customHeight="1" x14ac:dyDescent="0.25">
      <c r="A89" s="869"/>
      <c r="B89" s="862"/>
      <c r="C89" s="862"/>
      <c r="D89" s="863"/>
      <c r="E89" s="863"/>
      <c r="F89" s="863"/>
      <c r="G89" s="863"/>
      <c r="H89" s="864"/>
      <c r="I89" s="864"/>
    </row>
    <row r="90" spans="1:9" ht="15" hidden="1" customHeight="1" x14ac:dyDescent="0.25">
      <c r="A90" s="869"/>
      <c r="B90" s="862"/>
      <c r="C90" s="862"/>
      <c r="D90" s="863"/>
      <c r="E90" s="863"/>
      <c r="F90" s="863"/>
      <c r="G90" s="863"/>
      <c r="H90" s="864"/>
      <c r="I90" s="864"/>
    </row>
    <row r="91" spans="1:9" ht="15" hidden="1" customHeight="1" x14ac:dyDescent="0.25">
      <c r="A91" s="869"/>
      <c r="B91" s="862"/>
      <c r="C91" s="862"/>
      <c r="D91" s="863"/>
      <c r="E91" s="863"/>
      <c r="F91" s="863"/>
      <c r="G91" s="863"/>
      <c r="H91" s="864"/>
      <c r="I91" s="864"/>
    </row>
    <row r="92" spans="1:9" ht="15" hidden="1" customHeight="1" x14ac:dyDescent="0.25">
      <c r="A92" s="869"/>
      <c r="B92" s="862"/>
      <c r="C92" s="862"/>
      <c r="D92" s="863"/>
      <c r="E92" s="863"/>
      <c r="F92" s="863"/>
      <c r="G92" s="863"/>
      <c r="H92" s="864"/>
      <c r="I92" s="864"/>
    </row>
    <row r="93" spans="1:9" ht="15" hidden="1" customHeight="1" x14ac:dyDescent="0.25">
      <c r="A93" s="869"/>
      <c r="B93" s="862"/>
      <c r="C93" s="862"/>
      <c r="D93" s="863"/>
      <c r="E93" s="863"/>
      <c r="F93" s="863"/>
      <c r="G93" s="863"/>
      <c r="H93" s="864"/>
      <c r="I93" s="864"/>
    </row>
    <row r="94" spans="1:9" ht="15" hidden="1" customHeight="1" x14ac:dyDescent="0.25">
      <c r="A94" s="869"/>
      <c r="B94" s="862"/>
      <c r="C94" s="862"/>
      <c r="D94" s="863"/>
      <c r="E94" s="863"/>
      <c r="F94" s="863"/>
      <c r="G94" s="863"/>
      <c r="H94" s="864"/>
      <c r="I94" s="864"/>
    </row>
    <row r="95" spans="1:9" ht="15" hidden="1" customHeight="1" x14ac:dyDescent="0.25">
      <c r="A95" s="869"/>
      <c r="B95" s="862"/>
      <c r="C95" s="862"/>
      <c r="D95" s="863"/>
      <c r="E95" s="863"/>
      <c r="F95" s="863"/>
      <c r="G95" s="863"/>
      <c r="H95" s="864"/>
      <c r="I95" s="864"/>
    </row>
    <row r="96" spans="1:9" ht="15" hidden="1" customHeight="1" x14ac:dyDescent="0.25">
      <c r="A96" s="869"/>
      <c r="B96" s="862"/>
      <c r="C96" s="862"/>
      <c r="D96" s="863"/>
      <c r="E96" s="863"/>
      <c r="F96" s="863"/>
      <c r="G96" s="863"/>
      <c r="H96" s="864"/>
      <c r="I96" s="864"/>
    </row>
    <row r="97" spans="1:9" ht="15" hidden="1" customHeight="1" x14ac:dyDescent="0.25">
      <c r="A97" s="869"/>
      <c r="B97" s="862"/>
      <c r="C97" s="862"/>
      <c r="D97" s="863"/>
      <c r="E97" s="863"/>
      <c r="F97" s="863"/>
      <c r="G97" s="863"/>
      <c r="H97" s="864"/>
      <c r="I97" s="864"/>
    </row>
    <row r="98" spans="1:9" ht="15" hidden="1" customHeight="1" x14ac:dyDescent="0.25">
      <c r="A98" s="869"/>
      <c r="B98" s="862"/>
      <c r="C98" s="862"/>
      <c r="D98" s="863"/>
      <c r="E98" s="863"/>
      <c r="F98" s="863"/>
      <c r="G98" s="863"/>
      <c r="H98" s="864"/>
      <c r="I98" s="864"/>
    </row>
    <row r="99" spans="1:9" ht="15" hidden="1" customHeight="1" x14ac:dyDescent="0.25">
      <c r="A99" s="869"/>
      <c r="B99" s="862"/>
      <c r="C99" s="862"/>
      <c r="D99" s="863"/>
      <c r="E99" s="863"/>
      <c r="F99" s="863"/>
      <c r="G99" s="863"/>
      <c r="H99" s="864"/>
      <c r="I99" s="864"/>
    </row>
    <row r="100" spans="1:9" ht="15" hidden="1" customHeight="1" x14ac:dyDescent="0.25">
      <c r="A100" s="869"/>
      <c r="B100" s="862"/>
      <c r="C100" s="862"/>
      <c r="D100" s="863"/>
      <c r="E100" s="863"/>
      <c r="F100" s="863"/>
      <c r="G100" s="863"/>
      <c r="H100" s="864"/>
      <c r="I100" s="864"/>
    </row>
    <row r="101" spans="1:9" ht="4.5" customHeight="1" x14ac:dyDescent="0.25">
      <c r="A101" s="870"/>
      <c r="B101" s="871"/>
      <c r="C101" s="871"/>
      <c r="D101" s="871"/>
      <c r="E101" s="871"/>
      <c r="F101" s="871"/>
      <c r="G101" s="871"/>
      <c r="H101" s="871"/>
      <c r="I101" s="871"/>
    </row>
    <row r="102" spans="1:9" x14ac:dyDescent="0.25">
      <c r="A102" s="872" t="s">
        <v>1247</v>
      </c>
      <c r="B102" s="873"/>
      <c r="C102" s="873"/>
      <c r="D102" s="873"/>
      <c r="E102" s="873"/>
      <c r="F102" s="873"/>
      <c r="G102" s="873"/>
    </row>
  </sheetData>
  <mergeCells count="9">
    <mergeCell ref="A54:A73"/>
    <mergeCell ref="A5:A6"/>
    <mergeCell ref="B5:B6"/>
    <mergeCell ref="C5:C6"/>
    <mergeCell ref="A1:I1"/>
    <mergeCell ref="A2:I2"/>
    <mergeCell ref="A3:I3"/>
    <mergeCell ref="D5:I5"/>
    <mergeCell ref="A7:A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6"/>
  <sheetViews>
    <sheetView workbookViewId="0">
      <selection activeCell="H8" sqref="H8"/>
    </sheetView>
  </sheetViews>
  <sheetFormatPr baseColWidth="10" defaultRowHeight="15" x14ac:dyDescent="0.25"/>
  <cols>
    <col min="1" max="1" width="33.42578125" style="299" customWidth="1"/>
    <col min="2" max="2" width="23.140625" style="299" bestFit="1" customWidth="1"/>
    <col min="3" max="3" width="13.42578125" style="299" bestFit="1" customWidth="1"/>
    <col min="4" max="4" width="16.85546875" style="299" bestFit="1" customWidth="1"/>
    <col min="5" max="7" width="11.42578125" style="299"/>
    <col min="8" max="8" width="14.85546875" style="299" customWidth="1"/>
    <col min="9" max="9" width="10.5703125" style="299" customWidth="1"/>
    <col min="10" max="10" width="11.5703125" style="299" customWidth="1"/>
    <col min="11" max="11" width="13.5703125" style="299" customWidth="1"/>
    <col min="12" max="12" width="9.28515625" style="299" customWidth="1"/>
    <col min="13" max="13" width="11.7109375" style="299" customWidth="1"/>
    <col min="14" max="15" width="11.42578125" style="299"/>
    <col min="16" max="19" width="0" style="299" hidden="1" customWidth="1"/>
    <col min="20" max="16384" width="11.42578125" style="299"/>
  </cols>
  <sheetData>
    <row r="1" spans="1:19" x14ac:dyDescent="0.25">
      <c r="A1" s="326"/>
      <c r="B1" s="317"/>
      <c r="C1" s="317"/>
      <c r="D1" s="317"/>
      <c r="E1" s="317"/>
      <c r="F1" s="317"/>
      <c r="G1" s="317"/>
      <c r="H1" s="317"/>
    </row>
    <row r="2" spans="1:19" x14ac:dyDescent="0.25">
      <c r="A2" s="1306" t="s">
        <v>598</v>
      </c>
      <c r="B2" s="1306"/>
      <c r="C2" s="1306"/>
      <c r="D2" s="1306"/>
      <c r="E2" s="1306"/>
      <c r="F2" s="1306"/>
      <c r="G2" s="1306"/>
      <c r="H2" s="1306"/>
    </row>
    <row r="3" spans="1:19" x14ac:dyDescent="0.25">
      <c r="A3" s="1306" t="s">
        <v>1630</v>
      </c>
      <c r="B3" s="1306"/>
      <c r="C3" s="1306"/>
      <c r="D3" s="1306"/>
      <c r="E3" s="1306"/>
      <c r="F3" s="1306"/>
      <c r="G3" s="1306"/>
      <c r="H3" s="1306"/>
    </row>
    <row r="4" spans="1:19" x14ac:dyDescent="0.25">
      <c r="A4" s="1306" t="s">
        <v>599</v>
      </c>
      <c r="B4" s="1306"/>
      <c r="C4" s="1306"/>
      <c r="D4" s="1306"/>
      <c r="E4" s="1306"/>
      <c r="F4" s="1306"/>
      <c r="G4" s="1306"/>
      <c r="H4" s="1306"/>
    </row>
    <row r="5" spans="1:19" ht="3.75" customHeight="1" x14ac:dyDescent="0.25">
      <c r="A5" s="327"/>
      <c r="B5" s="317"/>
      <c r="C5" s="317"/>
      <c r="D5" s="317"/>
      <c r="E5" s="317"/>
      <c r="F5" s="317"/>
      <c r="G5" s="317"/>
      <c r="H5" s="328"/>
    </row>
    <row r="6" spans="1:19" ht="15.75" thickBot="1" x14ac:dyDescent="0.3">
      <c r="A6" s="1307" t="s">
        <v>600</v>
      </c>
      <c r="B6" s="1308" t="s">
        <v>601</v>
      </c>
      <c r="C6" s="1309" t="s">
        <v>1249</v>
      </c>
      <c r="D6" s="1310" t="s">
        <v>602</v>
      </c>
      <c r="E6" s="1311" t="s">
        <v>603</v>
      </c>
      <c r="F6" s="1311"/>
      <c r="G6" s="1311"/>
      <c r="H6" s="1311"/>
    </row>
    <row r="7" spans="1:19" x14ac:dyDescent="0.25">
      <c r="A7" s="1307"/>
      <c r="B7" s="1308"/>
      <c r="C7" s="1309"/>
      <c r="D7" s="1310"/>
      <c r="E7" s="329" t="s">
        <v>604</v>
      </c>
      <c r="F7" s="329" t="s">
        <v>605</v>
      </c>
      <c r="G7" s="329" t="s">
        <v>606</v>
      </c>
      <c r="H7" s="329" t="s">
        <v>607</v>
      </c>
    </row>
    <row r="8" spans="1:19" x14ac:dyDescent="0.25">
      <c r="A8" s="1304" t="s">
        <v>108</v>
      </c>
      <c r="B8" s="303" t="s">
        <v>608</v>
      </c>
      <c r="C8" s="910">
        <v>39915657.100000001</v>
      </c>
      <c r="D8" s="911">
        <v>1511</v>
      </c>
      <c r="E8" s="912">
        <v>4.3570000000000006E-3</v>
      </c>
      <c r="F8" s="912">
        <v>6.8060000000000004E-3</v>
      </c>
      <c r="G8" s="912">
        <v>6.5970000000000004E-3</v>
      </c>
      <c r="H8" s="912">
        <v>8.1640000000000011E-3</v>
      </c>
      <c r="P8" s="305">
        <v>2.3841260299962749E-2</v>
      </c>
      <c r="Q8" s="305">
        <v>2.2834370921309133E-2</v>
      </c>
      <c r="R8" s="305">
        <v>2.3903108541894785E-2</v>
      </c>
      <c r="S8" s="305">
        <v>2.4546330257987997E-2</v>
      </c>
    </row>
    <row r="9" spans="1:19" x14ac:dyDescent="0.25">
      <c r="A9" s="1304" t="s">
        <v>108</v>
      </c>
      <c r="B9" s="303" t="s">
        <v>2032</v>
      </c>
      <c r="C9" s="910">
        <v>42796729.210000001</v>
      </c>
      <c r="D9" s="911">
        <v>1858</v>
      </c>
      <c r="E9" s="912">
        <v>3.9790000000000008E-3</v>
      </c>
      <c r="F9" s="912">
        <v>6.8170000000000001E-3</v>
      </c>
      <c r="G9" s="912">
        <v>5.0100000000000006E-3</v>
      </c>
      <c r="H9" s="912">
        <v>6.5250000000000004E-3</v>
      </c>
      <c r="P9" s="305">
        <v>1.5423721654737474E-2</v>
      </c>
      <c r="Q9" s="305">
        <v>1.2596081279607003E-2</v>
      </c>
      <c r="R9" s="305">
        <v>1.9863922065863172E-2</v>
      </c>
      <c r="S9" s="305">
        <v>1.9790966931629378E-2</v>
      </c>
    </row>
    <row r="10" spans="1:19" x14ac:dyDescent="0.25">
      <c r="A10" s="1304" t="s">
        <v>109</v>
      </c>
      <c r="B10" s="303" t="s">
        <v>616</v>
      </c>
      <c r="C10" s="910">
        <v>40887162.259999998</v>
      </c>
      <c r="D10" s="911">
        <v>3166</v>
      </c>
      <c r="E10" s="912">
        <v>3.6250000000000002E-3</v>
      </c>
      <c r="F10" s="912">
        <v>6.2250000000000005E-3</v>
      </c>
      <c r="G10" s="912">
        <v>8.627000000000001E-3</v>
      </c>
      <c r="H10" s="912">
        <v>6.8630000000000002E-3</v>
      </c>
      <c r="P10" s="305">
        <v>1.5925124167642666E-2</v>
      </c>
      <c r="Q10" s="305">
        <v>1.3505954208788744E-2</v>
      </c>
      <c r="R10" s="305">
        <v>1.3053168387612873E-2</v>
      </c>
      <c r="S10" s="305">
        <v>1.4336492772202763E-2</v>
      </c>
    </row>
    <row r="11" spans="1:19" x14ac:dyDescent="0.25">
      <c r="A11" s="1304" t="s">
        <v>109</v>
      </c>
      <c r="B11" s="303" t="s">
        <v>617</v>
      </c>
      <c r="C11" s="910">
        <v>115769003.54000001</v>
      </c>
      <c r="D11" s="911">
        <v>7476</v>
      </c>
      <c r="E11" s="912">
        <v>6.4910000000000002E-3</v>
      </c>
      <c r="F11" s="912">
        <v>7.1740000000000007E-3</v>
      </c>
      <c r="G11" s="912">
        <v>8.5100000000000002E-3</v>
      </c>
      <c r="H11" s="912">
        <v>9.1430000000000001E-3</v>
      </c>
      <c r="P11" s="305">
        <v>4.8142435505002398E-2</v>
      </c>
      <c r="Q11" s="305">
        <v>5.3987404828716785E-2</v>
      </c>
      <c r="R11" s="305">
        <v>6.9364492583578297E-2</v>
      </c>
      <c r="S11" s="305">
        <v>7.450415497575727E-2</v>
      </c>
    </row>
    <row r="12" spans="1:19" x14ac:dyDescent="0.25">
      <c r="A12" s="1304" t="s">
        <v>110</v>
      </c>
      <c r="B12" s="303" t="s">
        <v>609</v>
      </c>
      <c r="C12" s="910">
        <v>21958244.98</v>
      </c>
      <c r="D12" s="911">
        <v>813</v>
      </c>
      <c r="E12" s="912">
        <v>8.8940000000000009E-3</v>
      </c>
      <c r="F12" s="912">
        <v>7.4720000000000003E-3</v>
      </c>
      <c r="G12" s="912">
        <v>1.0060000000000001E-2</v>
      </c>
      <c r="H12" s="912">
        <v>9.4900000000000002E-3</v>
      </c>
      <c r="P12" s="305">
        <v>2.624498004420827E-2</v>
      </c>
      <c r="Q12" s="305">
        <v>8.9185340195562287E-3</v>
      </c>
      <c r="R12" s="305">
        <v>1.0067681426856471E-2</v>
      </c>
      <c r="S12" s="305">
        <v>1.5069794170454155E-2</v>
      </c>
    </row>
    <row r="13" spans="1:19" x14ac:dyDescent="0.25">
      <c r="A13" s="1304" t="s">
        <v>110</v>
      </c>
      <c r="B13" s="303" t="s">
        <v>610</v>
      </c>
      <c r="C13" s="910">
        <v>43737809.909999996</v>
      </c>
      <c r="D13" s="911">
        <v>1882</v>
      </c>
      <c r="E13" s="912">
        <v>5.6200000000000009E-3</v>
      </c>
      <c r="F13" s="912">
        <v>5.2270000000000007E-3</v>
      </c>
      <c r="G13" s="912">
        <v>8.8190000000000004E-3</v>
      </c>
      <c r="H13" s="912">
        <v>9.1900000000000003E-3</v>
      </c>
      <c r="P13" s="305">
        <v>1.5919162167522993E-2</v>
      </c>
      <c r="Q13" s="305">
        <v>1.6671677374944384E-2</v>
      </c>
      <c r="R13" s="305">
        <v>2.3283414608571178E-2</v>
      </c>
      <c r="S13" s="305">
        <v>3.5360788611890202E-2</v>
      </c>
    </row>
    <row r="14" spans="1:19" x14ac:dyDescent="0.25">
      <c r="A14" s="1304" t="s">
        <v>111</v>
      </c>
      <c r="B14" s="303" t="s">
        <v>1447</v>
      </c>
      <c r="C14" s="910">
        <v>40186632.229999997</v>
      </c>
      <c r="D14" s="911">
        <v>2416</v>
      </c>
      <c r="E14" s="912">
        <v>7.6310000000000006E-3</v>
      </c>
      <c r="F14" s="912">
        <v>1.2112000000000001E-2</v>
      </c>
      <c r="G14" s="912">
        <v>1.2636999999999999E-2</v>
      </c>
      <c r="H14" s="912">
        <v>1.5664999999999998E-2</v>
      </c>
      <c r="P14" s="305">
        <v>6.0481311743219079E-2</v>
      </c>
      <c r="Q14" s="305">
        <v>3.9288349426225021E-2</v>
      </c>
      <c r="R14" s="305">
        <v>4.3319820442895791E-2</v>
      </c>
      <c r="S14" s="305">
        <v>4.4787701231649199E-2</v>
      </c>
    </row>
    <row r="15" spans="1:19" x14ac:dyDescent="0.25">
      <c r="A15" s="1304" t="s">
        <v>111</v>
      </c>
      <c r="B15" s="303" t="s">
        <v>1448</v>
      </c>
      <c r="C15" s="910">
        <v>20522517.059999999</v>
      </c>
      <c r="D15" s="911">
        <v>1270</v>
      </c>
      <c r="E15" s="912">
        <v>1.8396000000000003E-2</v>
      </c>
      <c r="F15" s="912">
        <v>1.5244000000000001E-2</v>
      </c>
      <c r="G15" s="912">
        <v>1.9046E-2</v>
      </c>
      <c r="H15" s="912">
        <v>1.7114000000000001E-2</v>
      </c>
      <c r="P15" s="305">
        <v>1.6946082313733582E-2</v>
      </c>
      <c r="Q15" s="305">
        <v>2.0201088264190415E-2</v>
      </c>
      <c r="R15" s="305">
        <v>2.0465766366116682E-2</v>
      </c>
      <c r="S15" s="305">
        <v>1.9258673810362056E-2</v>
      </c>
    </row>
    <row r="16" spans="1:19" x14ac:dyDescent="0.25">
      <c r="A16" s="1304" t="s">
        <v>111</v>
      </c>
      <c r="B16" s="303" t="s">
        <v>611</v>
      </c>
      <c r="C16" s="910">
        <v>5994676.5499999998</v>
      </c>
      <c r="D16" s="911">
        <v>296</v>
      </c>
      <c r="E16" s="912">
        <v>8.7900000000000009E-3</v>
      </c>
      <c r="F16" s="912">
        <v>7.9890000000000013E-3</v>
      </c>
      <c r="G16" s="912">
        <v>9.2230000000000003E-3</v>
      </c>
      <c r="H16" s="913">
        <v>1.1195E-2</v>
      </c>
      <c r="P16" s="305">
        <v>4.0373457660237118E-3</v>
      </c>
      <c r="Q16" s="305">
        <v>3.8034860808467061E-3</v>
      </c>
      <c r="R16" s="305">
        <v>4.24605573645403E-3</v>
      </c>
      <c r="S16" s="305">
        <v>4.2117606708903634E-3</v>
      </c>
    </row>
    <row r="17" spans="1:19" x14ac:dyDescent="0.25">
      <c r="A17" s="1304" t="s">
        <v>111</v>
      </c>
      <c r="B17" s="303" t="s">
        <v>423</v>
      </c>
      <c r="C17" s="910">
        <v>10914172.4</v>
      </c>
      <c r="D17" s="911">
        <v>1857</v>
      </c>
      <c r="E17" s="912">
        <v>7.835E-3</v>
      </c>
      <c r="F17" s="912">
        <v>9.2250000000000006E-3</v>
      </c>
      <c r="G17" s="912">
        <v>7.4860000000000005E-3</v>
      </c>
      <c r="H17" s="912">
        <v>8.2540000000000009E-3</v>
      </c>
      <c r="P17" s="305">
        <v>2.7544344366700821E-3</v>
      </c>
      <c r="Q17" s="305">
        <v>4.9284372143949375E-3</v>
      </c>
      <c r="R17" s="305">
        <v>7.5308391804823375E-3</v>
      </c>
      <c r="S17" s="305">
        <v>8.75448513804661E-3</v>
      </c>
    </row>
    <row r="18" spans="1:19" x14ac:dyDescent="0.25">
      <c r="A18" s="1304" t="s">
        <v>111</v>
      </c>
      <c r="B18" s="303" t="s">
        <v>612</v>
      </c>
      <c r="C18" s="910">
        <v>10507891.390000001</v>
      </c>
      <c r="D18" s="911">
        <v>269</v>
      </c>
      <c r="E18" s="912">
        <v>1.1796000000000001E-2</v>
      </c>
      <c r="F18" s="912">
        <v>1.247E-2</v>
      </c>
      <c r="G18" s="912">
        <v>8.9810000000000011E-3</v>
      </c>
      <c r="H18" s="912">
        <v>1.0391000000000001E-2</v>
      </c>
      <c r="P18" s="305">
        <v>3.8315253278822501E-3</v>
      </c>
      <c r="Q18" s="305">
        <v>6.1069848805045237E-3</v>
      </c>
      <c r="R18" s="305">
        <v>8.3555818239538886E-3</v>
      </c>
      <c r="S18" s="305">
        <v>9.8756123917867894E-3</v>
      </c>
    </row>
    <row r="19" spans="1:19" ht="22.5" x14ac:dyDescent="0.25">
      <c r="A19" s="310" t="s">
        <v>1439</v>
      </c>
      <c r="B19" s="303" t="s">
        <v>618</v>
      </c>
      <c r="C19" s="910">
        <v>479174.14</v>
      </c>
      <c r="D19" s="911">
        <v>4</v>
      </c>
      <c r="E19" s="912">
        <v>1.4530000000000001E-2</v>
      </c>
      <c r="F19" s="912">
        <v>1.4547000000000003E-2</v>
      </c>
      <c r="G19" s="912">
        <v>1.4567000000000002E-2</v>
      </c>
      <c r="H19" s="912">
        <v>1.4597000000000001E-2</v>
      </c>
      <c r="P19" s="305">
        <v>4.1331820933451801E-4</v>
      </c>
      <c r="Q19" s="305">
        <v>4.1346066408371991E-4</v>
      </c>
      <c r="R19" s="305">
        <v>4.1368859168244306E-4</v>
      </c>
      <c r="S19" s="305">
        <v>4.1320424553515641E-4</v>
      </c>
    </row>
    <row r="20" spans="1:19" x14ac:dyDescent="0.25">
      <c r="A20" s="1304" t="s">
        <v>1440</v>
      </c>
      <c r="B20" s="303" t="s">
        <v>613</v>
      </c>
      <c r="C20" s="910">
        <v>52868647.170000002</v>
      </c>
      <c r="D20" s="911">
        <v>4256</v>
      </c>
      <c r="E20" s="912">
        <v>1.8840000000000003E-3</v>
      </c>
      <c r="F20" s="912">
        <v>1.273E-3</v>
      </c>
      <c r="G20" s="912">
        <v>1.4450000000000001E-3</v>
      </c>
      <c r="H20" s="912">
        <v>2.3150000000000002E-3</v>
      </c>
      <c r="P20" s="305">
        <v>1.6577786708549799E-2</v>
      </c>
      <c r="Q20" s="305">
        <v>2.0124948841145261E-2</v>
      </c>
      <c r="R20" s="305">
        <v>1.922730897114525E-2</v>
      </c>
      <c r="S20" s="305">
        <v>2.0609171875343741E-2</v>
      </c>
    </row>
    <row r="21" spans="1:19" x14ac:dyDescent="0.25">
      <c r="A21" s="1304" t="s">
        <v>1440</v>
      </c>
      <c r="B21" s="303" t="s">
        <v>614</v>
      </c>
      <c r="C21" s="910">
        <v>39689015.770000003</v>
      </c>
      <c r="D21" s="911">
        <v>2414</v>
      </c>
      <c r="E21" s="912">
        <v>7.5250000000000004E-3</v>
      </c>
      <c r="F21" s="912">
        <v>7.3290000000000004E-3</v>
      </c>
      <c r="G21" s="912">
        <v>7.3680000000000004E-3</v>
      </c>
      <c r="H21" s="912">
        <v>7.901E-3</v>
      </c>
      <c r="P21" s="305">
        <v>8.0195400863409209E-3</v>
      </c>
      <c r="Q21" s="305">
        <v>1.1893500813908657E-2</v>
      </c>
      <c r="R21" s="305">
        <v>1.1194082838554623E-2</v>
      </c>
      <c r="S21" s="305">
        <v>1.5533190472061691E-2</v>
      </c>
    </row>
    <row r="22" spans="1:19" x14ac:dyDescent="0.25">
      <c r="A22" s="1304" t="s">
        <v>1440</v>
      </c>
      <c r="B22" s="303" t="s">
        <v>615</v>
      </c>
      <c r="C22" s="910">
        <v>86236844.599999994</v>
      </c>
      <c r="D22" s="911">
        <v>7506</v>
      </c>
      <c r="E22" s="912">
        <v>1.4480000000000001E-3</v>
      </c>
      <c r="F22" s="912">
        <v>1.2610000000000002E-3</v>
      </c>
      <c r="G22" s="912">
        <v>1.8550000000000001E-3</v>
      </c>
      <c r="H22" s="912">
        <v>2.7190000000000001E-3</v>
      </c>
      <c r="P22" s="305">
        <v>1.1403142999083508E-2</v>
      </c>
      <c r="Q22" s="305">
        <v>1.840592312389255E-2</v>
      </c>
      <c r="R22" s="305">
        <v>1.7693529574863531E-2</v>
      </c>
      <c r="S22" s="305">
        <v>1.8129688890595585E-2</v>
      </c>
    </row>
    <row r="23" spans="1:19" x14ac:dyDescent="0.25">
      <c r="A23" s="1304" t="s">
        <v>1442</v>
      </c>
      <c r="B23" s="573" t="s">
        <v>1555</v>
      </c>
      <c r="C23" s="910">
        <v>18575807.079999998</v>
      </c>
      <c r="D23" s="911">
        <v>1685</v>
      </c>
      <c r="E23" s="912">
        <v>-8.3090000000000004E-3</v>
      </c>
      <c r="F23" s="912">
        <v>-8.0600000000000008E-4</v>
      </c>
      <c r="G23" s="912">
        <v>1.6770000000000001E-3</v>
      </c>
      <c r="H23" s="912">
        <v>4.8960000000000002E-3</v>
      </c>
      <c r="P23" s="305">
        <v>-1.2660018627173293E-2</v>
      </c>
      <c r="Q23" s="305">
        <v>7.4209756894445672E-3</v>
      </c>
      <c r="R23" s="305">
        <v>1.004410365872499E-2</v>
      </c>
      <c r="S23" s="305">
        <v>9.737551123359953E-3</v>
      </c>
    </row>
    <row r="24" spans="1:19" x14ac:dyDescent="0.25">
      <c r="A24" s="1305" t="s">
        <v>1442</v>
      </c>
      <c r="B24" s="303" t="s">
        <v>1449</v>
      </c>
      <c r="C24" s="910">
        <v>13329007.02</v>
      </c>
      <c r="D24" s="911">
        <v>451</v>
      </c>
      <c r="E24" s="912">
        <v>1.2055000000000001E-2</v>
      </c>
      <c r="F24" s="912">
        <v>5.9380000000000006E-3</v>
      </c>
      <c r="G24" s="912">
        <v>4.6470000000000001E-3</v>
      </c>
      <c r="H24" s="912">
        <v>8.4200000000000004E-3</v>
      </c>
    </row>
    <row r="25" spans="1:19" x14ac:dyDescent="0.25">
      <c r="A25" s="330" t="s">
        <v>1157</v>
      </c>
      <c r="B25" s="323"/>
      <c r="C25" s="623">
        <f>SUM(C8:C24)</f>
        <v>604368992.40999997</v>
      </c>
      <c r="D25" s="623">
        <f>SUM(D8:D24)</f>
        <v>39130</v>
      </c>
      <c r="E25" s="620"/>
      <c r="F25" s="620"/>
      <c r="G25" s="620"/>
      <c r="H25" s="620"/>
    </row>
    <row r="26" spans="1:19" x14ac:dyDescent="0.25">
      <c r="A26" s="314" t="s">
        <v>620</v>
      </c>
      <c r="B26" s="323"/>
      <c r="C26" s="621"/>
      <c r="D26" s="622"/>
      <c r="E26" s="914">
        <v>5.2414372752895974E-3</v>
      </c>
      <c r="F26" s="914">
        <v>6.0532844305697994E-3</v>
      </c>
      <c r="G26" s="914">
        <v>6.918332474124011E-3</v>
      </c>
      <c r="H26" s="914">
        <v>7.747406128306834E-3</v>
      </c>
    </row>
    <row r="27" spans="1:19" ht="5.25" customHeight="1" x14ac:dyDescent="0.25">
      <c r="A27" s="333"/>
      <c r="B27" s="334"/>
      <c r="C27" s="335"/>
      <c r="D27" s="336"/>
      <c r="E27" s="337"/>
      <c r="F27" s="337"/>
      <c r="G27" s="337"/>
      <c r="H27" s="337"/>
    </row>
    <row r="28" spans="1:19" x14ac:dyDescent="0.25">
      <c r="A28" s="316" t="s">
        <v>1293</v>
      </c>
      <c r="B28" s="323"/>
      <c r="C28" s="338"/>
      <c r="D28" s="332"/>
      <c r="E28" s="331"/>
      <c r="F28" s="331"/>
      <c r="G28" s="331"/>
      <c r="H28" s="331"/>
    </row>
    <row r="29" spans="1:19" x14ac:dyDescent="0.25">
      <c r="A29" s="994"/>
    </row>
    <row r="30" spans="1:19" x14ac:dyDescent="0.25">
      <c r="D30" s="315"/>
    </row>
    <row r="31" spans="1:19" x14ac:dyDescent="0.25">
      <c r="D31" s="210"/>
    </row>
    <row r="32" spans="1:19" x14ac:dyDescent="0.25">
      <c r="C32" s="489"/>
    </row>
    <row r="34" spans="4:4" x14ac:dyDescent="0.25">
      <c r="D34" s="490"/>
    </row>
    <row r="35" spans="4:4" x14ac:dyDescent="0.25">
      <c r="D35" s="210"/>
    </row>
    <row r="36" spans="4:4" x14ac:dyDescent="0.25">
      <c r="D36" s="203"/>
    </row>
  </sheetData>
  <mergeCells count="14">
    <mergeCell ref="A23:A24"/>
    <mergeCell ref="A2:H2"/>
    <mergeCell ref="A3:H3"/>
    <mergeCell ref="A4:H4"/>
    <mergeCell ref="A6:A7"/>
    <mergeCell ref="B6:B7"/>
    <mergeCell ref="C6:C7"/>
    <mergeCell ref="D6:D7"/>
    <mergeCell ref="E6:H6"/>
    <mergeCell ref="A8:A9"/>
    <mergeCell ref="A10:A11"/>
    <mergeCell ref="A12:A13"/>
    <mergeCell ref="A14:A18"/>
    <mergeCell ref="A20:A2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69"/>
  <sheetViews>
    <sheetView topLeftCell="A4" workbookViewId="0">
      <selection activeCell="I41" sqref="I41"/>
    </sheetView>
  </sheetViews>
  <sheetFormatPr baseColWidth="10" defaultRowHeight="15" x14ac:dyDescent="0.25"/>
  <cols>
    <col min="1" max="1" width="32.7109375" style="299" customWidth="1"/>
    <col min="2" max="2" width="26.5703125" style="299" customWidth="1"/>
    <col min="3" max="4" width="13.7109375" style="299" customWidth="1"/>
    <col min="5" max="9" width="11.42578125" style="299"/>
    <col min="10" max="10" width="14.85546875" style="299" bestFit="1" customWidth="1"/>
    <col min="11" max="15" width="11.42578125" style="299"/>
    <col min="16" max="16" width="11.7109375" style="299" bestFit="1" customWidth="1"/>
    <col min="17" max="18" width="12.7109375" style="299" bestFit="1" customWidth="1"/>
    <col min="19" max="19" width="11.5703125" style="299" bestFit="1" customWidth="1"/>
    <col min="20" max="16384" width="11.42578125" style="299"/>
  </cols>
  <sheetData>
    <row r="1" spans="1:19" x14ac:dyDescent="0.25">
      <c r="A1" s="1313" t="s">
        <v>621</v>
      </c>
      <c r="B1" s="1313"/>
      <c r="C1" s="1313"/>
      <c r="D1" s="1313"/>
      <c r="E1" s="1313"/>
      <c r="F1" s="1313"/>
      <c r="G1" s="1313"/>
      <c r="H1" s="1313"/>
      <c r="P1" s="305"/>
      <c r="Q1" s="305"/>
      <c r="R1" s="305"/>
      <c r="S1" s="305"/>
    </row>
    <row r="2" spans="1:19" x14ac:dyDescent="0.25">
      <c r="A2" s="1314" t="s">
        <v>1630</v>
      </c>
      <c r="B2" s="1314"/>
      <c r="C2" s="1314"/>
      <c r="D2" s="1314"/>
      <c r="E2" s="1314"/>
      <c r="F2" s="1314"/>
      <c r="G2" s="1314"/>
      <c r="H2" s="1314"/>
      <c r="P2" s="305"/>
      <c r="Q2" s="305"/>
      <c r="R2" s="305"/>
      <c r="S2" s="305"/>
    </row>
    <row r="3" spans="1:19" x14ac:dyDescent="0.25">
      <c r="A3" s="1313" t="s">
        <v>1444</v>
      </c>
      <c r="B3" s="1313"/>
      <c r="C3" s="1313"/>
      <c r="D3" s="1313"/>
      <c r="E3" s="1313"/>
      <c r="F3" s="1313"/>
      <c r="G3" s="1313"/>
      <c r="H3" s="1313"/>
      <c r="P3" s="305"/>
      <c r="Q3" s="305"/>
      <c r="R3" s="305"/>
      <c r="S3" s="305"/>
    </row>
    <row r="4" spans="1:19" ht="3.75" customHeight="1" x14ac:dyDescent="0.25">
      <c r="A4" s="300"/>
      <c r="B4" s="300"/>
      <c r="C4" s="300"/>
      <c r="D4" s="300"/>
      <c r="E4" s="300"/>
      <c r="F4" s="300"/>
      <c r="G4" s="300"/>
      <c r="H4" s="300"/>
      <c r="P4" s="305"/>
      <c r="Q4" s="305"/>
      <c r="R4" s="305"/>
      <c r="S4" s="305"/>
    </row>
    <row r="5" spans="1:19" ht="15.75" thickBot="1" x14ac:dyDescent="0.3">
      <c r="A5" s="1315" t="s">
        <v>600</v>
      </c>
      <c r="B5" s="1316" t="s">
        <v>601</v>
      </c>
      <c r="C5" s="1317" t="s">
        <v>1250</v>
      </c>
      <c r="D5" s="1317" t="s">
        <v>602</v>
      </c>
      <c r="E5" s="1318" t="s">
        <v>603</v>
      </c>
      <c r="F5" s="1318"/>
      <c r="G5" s="1318"/>
      <c r="H5" s="1318"/>
      <c r="P5" s="308"/>
      <c r="Q5" s="308"/>
      <c r="R5" s="308"/>
      <c r="S5" s="308"/>
    </row>
    <row r="6" spans="1:19" x14ac:dyDescent="0.25">
      <c r="A6" s="1315"/>
      <c r="B6" s="1316"/>
      <c r="C6" s="1317"/>
      <c r="D6" s="1317"/>
      <c r="E6" s="309" t="s">
        <v>604</v>
      </c>
      <c r="F6" s="309" t="s">
        <v>605</v>
      </c>
      <c r="G6" s="309" t="s">
        <v>606</v>
      </c>
      <c r="H6" s="309" t="s">
        <v>607</v>
      </c>
      <c r="P6" s="308"/>
      <c r="Q6" s="308"/>
      <c r="R6" s="308"/>
      <c r="S6" s="308"/>
    </row>
    <row r="7" spans="1:19" x14ac:dyDescent="0.25">
      <c r="A7" s="1304" t="s">
        <v>108</v>
      </c>
      <c r="B7" s="311" t="s">
        <v>622</v>
      </c>
      <c r="C7" s="917">
        <v>175227961.71000001</v>
      </c>
      <c r="D7" s="918">
        <v>1309</v>
      </c>
      <c r="E7" s="916">
        <v>1.0236E-2</v>
      </c>
      <c r="F7" s="916">
        <v>1.0525000000000001E-2</v>
      </c>
      <c r="G7" s="916">
        <v>1.3181E-2</v>
      </c>
      <c r="H7" s="916">
        <v>1.1868999999999999E-2</v>
      </c>
      <c r="J7" s="210"/>
      <c r="K7" s="490"/>
      <c r="P7" s="308"/>
      <c r="Q7" s="308"/>
      <c r="R7" s="308"/>
      <c r="S7" s="308"/>
    </row>
    <row r="8" spans="1:19" x14ac:dyDescent="0.25">
      <c r="A8" s="1304" t="s">
        <v>108</v>
      </c>
      <c r="B8" s="311" t="s">
        <v>623</v>
      </c>
      <c r="C8" s="917">
        <v>299481662.72000003</v>
      </c>
      <c r="D8" s="918">
        <v>2200</v>
      </c>
      <c r="E8" s="916">
        <v>1.0607E-2</v>
      </c>
      <c r="F8" s="916">
        <v>1.4416999999999999E-2</v>
      </c>
      <c r="G8" s="916">
        <v>1.2537E-2</v>
      </c>
      <c r="H8" s="916">
        <v>1.3216E-2</v>
      </c>
      <c r="J8" s="210"/>
      <c r="K8" s="490"/>
      <c r="P8" s="308"/>
      <c r="Q8" s="308"/>
      <c r="R8" s="308"/>
      <c r="S8" s="308"/>
    </row>
    <row r="9" spans="1:19" x14ac:dyDescent="0.25">
      <c r="A9" s="1312" t="s">
        <v>109</v>
      </c>
      <c r="B9" s="311" t="s">
        <v>628</v>
      </c>
      <c r="C9" s="917">
        <v>158422378.22</v>
      </c>
      <c r="D9" s="918">
        <v>868</v>
      </c>
      <c r="E9" s="916">
        <v>5.8741000000000002E-2</v>
      </c>
      <c r="F9" s="916">
        <v>3.3003000000000005E-2</v>
      </c>
      <c r="G9" s="916">
        <v>3.0825999999999999E-2</v>
      </c>
      <c r="H9" s="916">
        <v>2.4624000000000004E-2</v>
      </c>
      <c r="J9" s="210"/>
      <c r="K9" s="490"/>
      <c r="P9" s="308"/>
      <c r="Q9" s="308"/>
      <c r="R9" s="308"/>
      <c r="S9" s="308"/>
    </row>
    <row r="10" spans="1:19" x14ac:dyDescent="0.25">
      <c r="A10" s="1312" t="s">
        <v>109</v>
      </c>
      <c r="B10" s="311" t="s">
        <v>1436</v>
      </c>
      <c r="C10" s="917">
        <v>15052767.060000001</v>
      </c>
      <c r="D10" s="918">
        <v>199</v>
      </c>
      <c r="E10" s="916">
        <v>4.5816000000000003E-2</v>
      </c>
      <c r="F10" s="916">
        <v>4.8160000000000001E-2</v>
      </c>
      <c r="G10" s="916">
        <v>5.9767000000000001E-2</v>
      </c>
      <c r="H10" s="916">
        <v>5.3965000000000006E-2</v>
      </c>
      <c r="J10" s="210"/>
      <c r="K10" s="490"/>
      <c r="P10" s="308"/>
      <c r="Q10" s="308"/>
      <c r="R10" s="308"/>
      <c r="S10" s="308"/>
    </row>
    <row r="11" spans="1:19" x14ac:dyDescent="0.25">
      <c r="A11" s="1304" t="s">
        <v>109</v>
      </c>
      <c r="B11" s="311" t="s">
        <v>629</v>
      </c>
      <c r="C11" s="917">
        <v>401298386.14999998</v>
      </c>
      <c r="D11" s="918">
        <v>2778</v>
      </c>
      <c r="E11" s="916">
        <v>2.7001000000000001E-2</v>
      </c>
      <c r="F11" s="916">
        <v>1.9460999999999999E-2</v>
      </c>
      <c r="G11" s="916">
        <v>1.8881000000000002E-2</v>
      </c>
      <c r="H11" s="916">
        <v>2.0428000000000002E-2</v>
      </c>
      <c r="J11" s="210"/>
      <c r="K11" s="490"/>
      <c r="P11" s="308"/>
      <c r="Q11" s="308"/>
      <c r="R11" s="308"/>
      <c r="S11" s="308"/>
    </row>
    <row r="12" spans="1:19" x14ac:dyDescent="0.25">
      <c r="A12" s="1304" t="s">
        <v>109</v>
      </c>
      <c r="B12" s="311" t="s">
        <v>630</v>
      </c>
      <c r="C12" s="917">
        <v>341733323.36000001</v>
      </c>
      <c r="D12" s="918">
        <v>3983</v>
      </c>
      <c r="E12" s="916">
        <v>1.6812000000000001E-2</v>
      </c>
      <c r="F12" s="916">
        <v>1.0028E-2</v>
      </c>
      <c r="G12" s="916">
        <v>9.9140000000000009E-3</v>
      </c>
      <c r="H12" s="916">
        <v>9.1930000000000015E-3</v>
      </c>
      <c r="J12" s="210"/>
      <c r="K12" s="490"/>
      <c r="P12" s="308"/>
      <c r="Q12" s="308"/>
      <c r="R12" s="308"/>
      <c r="S12" s="308"/>
    </row>
    <row r="13" spans="1:19" x14ac:dyDescent="0.25">
      <c r="A13" s="1304" t="s">
        <v>110</v>
      </c>
      <c r="B13" s="311" t="s">
        <v>624</v>
      </c>
      <c r="C13" s="917">
        <v>459849554.73000002</v>
      </c>
      <c r="D13" s="918">
        <v>209</v>
      </c>
      <c r="E13" s="916">
        <v>3.1574000000000005E-2</v>
      </c>
      <c r="F13" s="916">
        <v>2.8836000000000004E-2</v>
      </c>
      <c r="G13" s="916">
        <v>2.3759000000000002E-2</v>
      </c>
      <c r="H13" s="916">
        <v>2.1547000000000004E-2</v>
      </c>
      <c r="J13" s="210"/>
      <c r="K13" s="490"/>
      <c r="P13" s="308"/>
      <c r="Q13" s="308"/>
      <c r="R13" s="308"/>
      <c r="S13" s="308"/>
    </row>
    <row r="14" spans="1:19" x14ac:dyDescent="0.25">
      <c r="A14" s="1304" t="s">
        <v>110</v>
      </c>
      <c r="B14" s="311" t="s">
        <v>625</v>
      </c>
      <c r="C14" s="917">
        <v>270212885.55000001</v>
      </c>
      <c r="D14" s="918">
        <v>1406</v>
      </c>
      <c r="E14" s="916">
        <v>2.3256000000000002E-2</v>
      </c>
      <c r="F14" s="916">
        <v>2.9911000000000004E-2</v>
      </c>
      <c r="G14" s="916">
        <v>2.4233999999999999E-2</v>
      </c>
      <c r="H14" s="916">
        <v>1.7217E-2</v>
      </c>
      <c r="J14" s="210"/>
      <c r="K14" s="490"/>
      <c r="P14" s="308"/>
      <c r="Q14" s="308"/>
      <c r="R14" s="308"/>
      <c r="S14" s="308"/>
    </row>
    <row r="15" spans="1:19" x14ac:dyDescent="0.25">
      <c r="A15" s="1304" t="s">
        <v>111</v>
      </c>
      <c r="B15" s="311" t="s">
        <v>1437</v>
      </c>
      <c r="C15" s="917">
        <v>36509594.670000002</v>
      </c>
      <c r="D15" s="918">
        <v>141</v>
      </c>
      <c r="E15" s="916">
        <v>1.0385E-2</v>
      </c>
      <c r="F15" s="916">
        <v>9.6480000000000003E-3</v>
      </c>
      <c r="G15" s="916">
        <v>1.4778000000000001E-2</v>
      </c>
      <c r="H15" s="916">
        <v>0</v>
      </c>
      <c r="J15" s="210"/>
      <c r="K15" s="490"/>
      <c r="P15" s="308"/>
      <c r="Q15" s="308"/>
      <c r="R15" s="308"/>
      <c r="S15" s="308"/>
    </row>
    <row r="16" spans="1:19" x14ac:dyDescent="0.25">
      <c r="A16" s="1312" t="s">
        <v>111</v>
      </c>
      <c r="B16" s="311" t="s">
        <v>1438</v>
      </c>
      <c r="C16" s="917">
        <v>176299375.36000001</v>
      </c>
      <c r="D16" s="918">
        <v>1686</v>
      </c>
      <c r="E16" s="916">
        <v>3.7190000000000008E-2</v>
      </c>
      <c r="F16" s="916">
        <v>3.3741E-2</v>
      </c>
      <c r="G16" s="916">
        <v>3.8057000000000001E-2</v>
      </c>
      <c r="H16" s="916">
        <v>0</v>
      </c>
      <c r="J16" s="210"/>
      <c r="K16" s="490"/>
      <c r="P16" s="308"/>
      <c r="Q16" s="308"/>
      <c r="R16" s="308"/>
      <c r="S16" s="308"/>
    </row>
    <row r="17" spans="1:20" ht="23.25" x14ac:dyDescent="0.25">
      <c r="A17" s="1312" t="s">
        <v>111</v>
      </c>
      <c r="B17" s="311" t="s">
        <v>852</v>
      </c>
      <c r="C17" s="917">
        <v>292460585.98000002</v>
      </c>
      <c r="D17" s="918">
        <v>3408</v>
      </c>
      <c r="E17" s="916">
        <v>0.11182500000000001</v>
      </c>
      <c r="F17" s="916">
        <v>4.3205E-2</v>
      </c>
      <c r="G17" s="916">
        <v>3.4421E-2</v>
      </c>
      <c r="H17" s="916">
        <v>2.9251000000000003E-2</v>
      </c>
      <c r="J17" s="210"/>
      <c r="K17" s="490"/>
      <c r="P17" s="308"/>
      <c r="Q17" s="308"/>
      <c r="R17" s="308"/>
      <c r="S17" s="308"/>
    </row>
    <row r="18" spans="1:20" x14ac:dyDescent="0.25">
      <c r="A18" s="1312" t="s">
        <v>111</v>
      </c>
      <c r="B18" s="311" t="s">
        <v>626</v>
      </c>
      <c r="C18" s="917">
        <v>152052769.53999999</v>
      </c>
      <c r="D18" s="918">
        <v>2043</v>
      </c>
      <c r="E18" s="916">
        <v>2.8232000000000004E-2</v>
      </c>
      <c r="F18" s="916">
        <v>2.3343000000000003E-2</v>
      </c>
      <c r="G18" s="916">
        <v>2.4956000000000002E-2</v>
      </c>
      <c r="H18" s="916">
        <v>2.1242E-2</v>
      </c>
      <c r="J18" s="210"/>
      <c r="K18" s="490"/>
      <c r="P18" s="308"/>
      <c r="Q18" s="308"/>
      <c r="R18" s="308"/>
      <c r="S18" s="308"/>
    </row>
    <row r="19" spans="1:20" ht="22.5" x14ac:dyDescent="0.25">
      <c r="A19" s="313" t="s">
        <v>1439</v>
      </c>
      <c r="B19" s="311" t="s">
        <v>631</v>
      </c>
      <c r="C19" s="917">
        <v>2165691.42</v>
      </c>
      <c r="D19" s="918">
        <v>40</v>
      </c>
      <c r="E19" s="916">
        <v>3.1010000000000005E-3</v>
      </c>
      <c r="F19" s="916">
        <v>3.4900000000000005E-3</v>
      </c>
      <c r="G19" s="916">
        <v>6.6710000000000007E-3</v>
      </c>
      <c r="H19" s="916">
        <v>3.4160000000000002E-3</v>
      </c>
      <c r="J19" s="210"/>
      <c r="K19" s="490"/>
      <c r="O19" s="325"/>
      <c r="P19" s="308"/>
      <c r="Q19" s="308"/>
      <c r="R19" s="308"/>
      <c r="S19" s="308"/>
      <c r="T19" s="325"/>
    </row>
    <row r="20" spans="1:20" x14ac:dyDescent="0.25">
      <c r="A20" s="1312" t="s">
        <v>1440</v>
      </c>
      <c r="B20" s="311" t="s">
        <v>1441</v>
      </c>
      <c r="C20" s="917">
        <v>687817458.75999999</v>
      </c>
      <c r="D20" s="918">
        <v>9381</v>
      </c>
      <c r="E20" s="916">
        <v>2.3860000000000003E-2</v>
      </c>
      <c r="F20" s="916">
        <v>2.2068000000000001E-2</v>
      </c>
      <c r="G20" s="916">
        <v>1.9608E-2</v>
      </c>
      <c r="H20" s="916">
        <v>1.7953E-2</v>
      </c>
      <c r="J20" s="210"/>
      <c r="K20" s="490"/>
      <c r="O20" s="325"/>
      <c r="P20" s="308"/>
      <c r="Q20" s="308"/>
      <c r="R20" s="308"/>
      <c r="S20" s="308"/>
      <c r="T20" s="325"/>
    </row>
    <row r="21" spans="1:20" x14ac:dyDescent="0.25">
      <c r="A21" s="1312" t="s">
        <v>1440</v>
      </c>
      <c r="B21" s="311" t="s">
        <v>627</v>
      </c>
      <c r="C21" s="917">
        <v>252960777.66</v>
      </c>
      <c r="D21" s="918">
        <v>3386</v>
      </c>
      <c r="E21" s="916">
        <v>2.9929999999999998E-2</v>
      </c>
      <c r="F21" s="916">
        <v>2.9915000000000004E-2</v>
      </c>
      <c r="G21" s="916">
        <v>2.4625000000000001E-2</v>
      </c>
      <c r="H21" s="916">
        <v>2.3126000000000001E-2</v>
      </c>
      <c r="J21" s="210"/>
      <c r="K21" s="490"/>
      <c r="O21" s="325"/>
      <c r="P21" s="308"/>
      <c r="Q21" s="308"/>
      <c r="R21" s="308"/>
      <c r="S21" s="308"/>
      <c r="T21" s="325"/>
    </row>
    <row r="22" spans="1:20" x14ac:dyDescent="0.25">
      <c r="A22" s="1312" t="s">
        <v>1442</v>
      </c>
      <c r="B22" s="311" t="s">
        <v>1443</v>
      </c>
      <c r="C22" s="917">
        <v>226573122.78</v>
      </c>
      <c r="D22" s="918">
        <v>1206</v>
      </c>
      <c r="E22" s="916">
        <v>2.9337999999999999E-2</v>
      </c>
      <c r="F22" s="916">
        <v>1.6785000000000001E-2</v>
      </c>
      <c r="G22" s="916">
        <v>1.8032000000000003E-2</v>
      </c>
      <c r="H22" s="916">
        <v>2.1042000000000002E-2</v>
      </c>
      <c r="J22" s="210"/>
      <c r="K22" s="490"/>
      <c r="O22" s="325"/>
      <c r="P22" s="308"/>
      <c r="Q22" s="308"/>
      <c r="R22" s="308"/>
      <c r="S22" s="308"/>
      <c r="T22" s="325"/>
    </row>
    <row r="23" spans="1:20" x14ac:dyDescent="0.25">
      <c r="A23" s="1304" t="s">
        <v>1442</v>
      </c>
      <c r="B23" s="311" t="s">
        <v>632</v>
      </c>
      <c r="C23" s="917">
        <v>271225196.20999998</v>
      </c>
      <c r="D23" s="918">
        <v>2987</v>
      </c>
      <c r="E23" s="916">
        <v>3.0700000000000004E-4</v>
      </c>
      <c r="F23" s="916">
        <v>6.9980000000000007E-3</v>
      </c>
      <c r="G23" s="916">
        <v>6.1020000000000007E-3</v>
      </c>
      <c r="H23" s="916">
        <v>6.8900000000000003E-3</v>
      </c>
      <c r="J23" s="210"/>
      <c r="K23" s="490"/>
      <c r="O23" s="325"/>
      <c r="P23" s="308"/>
      <c r="Q23" s="308"/>
      <c r="R23" s="308"/>
      <c r="S23" s="308"/>
      <c r="T23" s="325"/>
    </row>
    <row r="24" spans="1:20" x14ac:dyDescent="0.25">
      <c r="A24" s="1304" t="s">
        <v>1442</v>
      </c>
      <c r="B24" s="311" t="s">
        <v>633</v>
      </c>
      <c r="C24" s="917">
        <v>154707816.93000001</v>
      </c>
      <c r="D24" s="918">
        <v>1443</v>
      </c>
      <c r="E24" s="916">
        <v>7.7300000000000003E-4</v>
      </c>
      <c r="F24" s="916">
        <v>1.2443000000000003E-2</v>
      </c>
      <c r="G24" s="916">
        <v>1.3462000000000002E-2</v>
      </c>
      <c r="H24" s="916">
        <v>1.6603000000000003E-2</v>
      </c>
      <c r="J24" s="210"/>
      <c r="K24" s="490"/>
      <c r="O24" s="325"/>
      <c r="P24" s="308"/>
      <c r="Q24" s="308"/>
      <c r="R24" s="308"/>
      <c r="S24" s="308"/>
      <c r="T24" s="325"/>
    </row>
    <row r="25" spans="1:20" ht="409.6" hidden="1" customHeight="1" x14ac:dyDescent="0.25">
      <c r="A25" s="303"/>
      <c r="B25" s="311"/>
      <c r="C25" s="531"/>
      <c r="D25" s="530"/>
      <c r="E25" s="619"/>
      <c r="F25" s="619"/>
      <c r="G25" s="619"/>
      <c r="H25" s="619"/>
      <c r="O25" s="325"/>
      <c r="P25" s="308">
        <v>0</v>
      </c>
      <c r="Q25" s="308">
        <v>0</v>
      </c>
      <c r="R25" s="308">
        <v>0</v>
      </c>
      <c r="S25" s="308">
        <v>0</v>
      </c>
      <c r="T25" s="325"/>
    </row>
    <row r="26" spans="1:20" ht="409.6" hidden="1" customHeight="1" x14ac:dyDescent="0.25">
      <c r="A26" s="303"/>
      <c r="B26" s="311"/>
      <c r="C26" s="531"/>
      <c r="D26" s="530"/>
      <c r="E26" s="619"/>
      <c r="F26" s="619"/>
      <c r="G26" s="619"/>
      <c r="H26" s="619"/>
      <c r="O26" s="325"/>
      <c r="P26" s="308">
        <v>0</v>
      </c>
      <c r="Q26" s="308">
        <v>0</v>
      </c>
      <c r="R26" s="308">
        <v>0</v>
      </c>
      <c r="S26" s="308">
        <v>0</v>
      </c>
      <c r="T26" s="325"/>
    </row>
    <row r="27" spans="1:20" ht="409.6" hidden="1" customHeight="1" x14ac:dyDescent="0.25">
      <c r="A27" s="303"/>
      <c r="B27" s="311"/>
      <c r="C27" s="531"/>
      <c r="D27" s="530"/>
      <c r="E27" s="619"/>
      <c r="F27" s="619"/>
      <c r="G27" s="619"/>
      <c r="H27" s="619"/>
      <c r="O27" s="325"/>
      <c r="P27" s="308">
        <v>0</v>
      </c>
      <c r="Q27" s="308">
        <v>0</v>
      </c>
      <c r="R27" s="308">
        <v>0</v>
      </c>
      <c r="S27" s="308">
        <v>0</v>
      </c>
      <c r="T27" s="325"/>
    </row>
    <row r="28" spans="1:20" ht="409.6" hidden="1" customHeight="1" x14ac:dyDescent="0.25">
      <c r="A28" s="303"/>
      <c r="B28" s="311"/>
      <c r="C28" s="531"/>
      <c r="D28" s="530"/>
      <c r="E28" s="619"/>
      <c r="F28" s="619"/>
      <c r="G28" s="619"/>
      <c r="H28" s="619"/>
      <c r="O28" s="325"/>
      <c r="P28" s="308">
        <v>0</v>
      </c>
      <c r="Q28" s="308">
        <v>0</v>
      </c>
      <c r="R28" s="308">
        <v>0</v>
      </c>
      <c r="S28" s="308">
        <v>0</v>
      </c>
      <c r="T28" s="325"/>
    </row>
    <row r="29" spans="1:20" ht="409.6" hidden="1" customHeight="1" x14ac:dyDescent="0.25">
      <c r="A29" s="303"/>
      <c r="B29" s="311"/>
      <c r="C29" s="531"/>
      <c r="D29" s="530"/>
      <c r="E29" s="619"/>
      <c r="F29" s="619"/>
      <c r="G29" s="619"/>
      <c r="H29" s="619"/>
      <c r="O29" s="325"/>
      <c r="P29" s="308">
        <v>0</v>
      </c>
      <c r="Q29" s="308">
        <v>0</v>
      </c>
      <c r="R29" s="308">
        <v>0</v>
      </c>
      <c r="S29" s="308">
        <v>0</v>
      </c>
      <c r="T29" s="325"/>
    </row>
    <row r="30" spans="1:20" ht="409.6" hidden="1" customHeight="1" x14ac:dyDescent="0.25">
      <c r="A30" s="303"/>
      <c r="B30" s="311"/>
      <c r="C30" s="531"/>
      <c r="D30" s="530"/>
      <c r="E30" s="619"/>
      <c r="F30" s="619"/>
      <c r="G30" s="619"/>
      <c r="H30" s="619"/>
      <c r="O30" s="325"/>
      <c r="P30" s="308">
        <v>0</v>
      </c>
      <c r="Q30" s="308">
        <v>0</v>
      </c>
      <c r="R30" s="308">
        <v>0</v>
      </c>
      <c r="S30" s="308">
        <v>0</v>
      </c>
      <c r="T30" s="325"/>
    </row>
    <row r="31" spans="1:20" ht="409.6" hidden="1" customHeight="1" x14ac:dyDescent="0.25">
      <c r="A31" s="303"/>
      <c r="B31" s="311"/>
      <c r="C31" s="531"/>
      <c r="D31" s="530"/>
      <c r="E31" s="619"/>
      <c r="F31" s="619"/>
      <c r="G31" s="619"/>
      <c r="H31" s="619"/>
      <c r="O31" s="325"/>
      <c r="P31" s="308">
        <v>0</v>
      </c>
      <c r="Q31" s="308">
        <v>0</v>
      </c>
      <c r="R31" s="308">
        <v>0</v>
      </c>
      <c r="S31" s="308">
        <v>0</v>
      </c>
      <c r="T31" s="325"/>
    </row>
    <row r="32" spans="1:20" ht="409.6" hidden="1" customHeight="1" x14ac:dyDescent="0.25">
      <c r="A32" s="303"/>
      <c r="B32" s="311"/>
      <c r="C32" s="531"/>
      <c r="D32" s="530"/>
      <c r="E32" s="619"/>
      <c r="F32" s="619"/>
      <c r="G32" s="619"/>
      <c r="H32" s="619"/>
      <c r="O32" s="325"/>
      <c r="P32" s="308">
        <v>0</v>
      </c>
      <c r="Q32" s="308">
        <v>0</v>
      </c>
      <c r="R32" s="308">
        <v>0</v>
      </c>
      <c r="S32" s="308">
        <v>0</v>
      </c>
      <c r="T32" s="325"/>
    </row>
    <row r="33" spans="1:20" ht="409.6" hidden="1" customHeight="1" x14ac:dyDescent="0.25">
      <c r="A33" s="303"/>
      <c r="B33" s="311"/>
      <c r="C33" s="531"/>
      <c r="D33" s="530"/>
      <c r="E33" s="619"/>
      <c r="F33" s="619"/>
      <c r="G33" s="619"/>
      <c r="H33" s="619"/>
      <c r="O33" s="325"/>
      <c r="P33" s="308">
        <v>0</v>
      </c>
      <c r="Q33" s="308">
        <v>0</v>
      </c>
      <c r="R33" s="308">
        <v>0</v>
      </c>
      <c r="S33" s="308">
        <v>0</v>
      </c>
      <c r="T33" s="325"/>
    </row>
    <row r="34" spans="1:20" ht="409.6" hidden="1" customHeight="1" x14ac:dyDescent="0.25">
      <c r="A34" s="303"/>
      <c r="B34" s="311"/>
      <c r="C34" s="531"/>
      <c r="D34" s="530"/>
      <c r="E34" s="619"/>
      <c r="F34" s="619"/>
      <c r="G34" s="619"/>
      <c r="H34" s="619"/>
      <c r="O34" s="325"/>
      <c r="P34" s="308">
        <v>0</v>
      </c>
      <c r="Q34" s="308">
        <v>0</v>
      </c>
      <c r="R34" s="308">
        <v>0</v>
      </c>
      <c r="S34" s="308">
        <v>0</v>
      </c>
      <c r="T34" s="325"/>
    </row>
    <row r="35" spans="1:20" ht="409.6" hidden="1" customHeight="1" x14ac:dyDescent="0.25">
      <c r="A35" s="303"/>
      <c r="B35" s="311"/>
      <c r="C35" s="531"/>
      <c r="D35" s="530"/>
      <c r="E35" s="619"/>
      <c r="F35" s="619"/>
      <c r="G35" s="619"/>
      <c r="H35" s="619"/>
      <c r="O35" s="325"/>
      <c r="P35" s="308">
        <v>0</v>
      </c>
      <c r="Q35" s="308">
        <v>0</v>
      </c>
      <c r="R35" s="308">
        <v>0</v>
      </c>
      <c r="S35" s="308">
        <v>0</v>
      </c>
      <c r="T35" s="325"/>
    </row>
    <row r="36" spans="1:20" ht="409.6" hidden="1" customHeight="1" x14ac:dyDescent="0.25">
      <c r="A36" s="303"/>
      <c r="B36" s="311"/>
      <c r="C36" s="531"/>
      <c r="D36" s="530"/>
      <c r="E36" s="619"/>
      <c r="F36" s="619"/>
      <c r="G36" s="619"/>
      <c r="H36" s="619"/>
      <c r="O36" s="325"/>
      <c r="P36" s="308">
        <v>0</v>
      </c>
      <c r="Q36" s="308">
        <v>0</v>
      </c>
      <c r="R36" s="308">
        <v>0</v>
      </c>
      <c r="S36" s="308">
        <v>0</v>
      </c>
      <c r="T36" s="325"/>
    </row>
    <row r="37" spans="1:20" ht="409.6" hidden="1" customHeight="1" x14ac:dyDescent="0.25">
      <c r="A37" s="303"/>
      <c r="B37" s="311"/>
      <c r="C37" s="531"/>
      <c r="D37" s="530"/>
      <c r="E37" s="619"/>
      <c r="F37" s="619"/>
      <c r="G37" s="619"/>
      <c r="H37" s="619"/>
      <c r="O37" s="325"/>
      <c r="P37" s="308">
        <v>0</v>
      </c>
      <c r="Q37" s="308">
        <v>0</v>
      </c>
      <c r="R37" s="308">
        <v>0</v>
      </c>
      <c r="S37" s="308">
        <v>0</v>
      </c>
      <c r="T37" s="325"/>
    </row>
    <row r="38" spans="1:20" ht="409.6" hidden="1" customHeight="1" x14ac:dyDescent="0.25">
      <c r="A38" s="303"/>
      <c r="B38" s="311"/>
      <c r="C38" s="531"/>
      <c r="D38" s="530"/>
      <c r="E38" s="619"/>
      <c r="F38" s="619"/>
      <c r="G38" s="619"/>
      <c r="H38" s="619"/>
      <c r="O38" s="325"/>
      <c r="P38" s="308">
        <v>0</v>
      </c>
      <c r="Q38" s="308">
        <v>0</v>
      </c>
      <c r="R38" s="308">
        <v>0</v>
      </c>
      <c r="S38" s="308">
        <v>0</v>
      </c>
      <c r="T38" s="325"/>
    </row>
    <row r="39" spans="1:20" ht="409.6" hidden="1" customHeight="1" x14ac:dyDescent="0.25">
      <c r="A39" s="303"/>
      <c r="B39" s="311"/>
      <c r="C39" s="531"/>
      <c r="D39" s="530"/>
      <c r="E39" s="619"/>
      <c r="F39" s="619"/>
      <c r="G39" s="619"/>
      <c r="H39" s="619"/>
      <c r="O39" s="325"/>
      <c r="P39" s="308">
        <v>0</v>
      </c>
      <c r="Q39" s="308">
        <v>0</v>
      </c>
      <c r="R39" s="308">
        <v>0</v>
      </c>
      <c r="S39" s="308">
        <v>0</v>
      </c>
      <c r="T39" s="325"/>
    </row>
    <row r="40" spans="1:20" ht="409.6" hidden="1" customHeight="1" x14ac:dyDescent="0.25">
      <c r="A40" s="303"/>
      <c r="B40" s="311"/>
      <c r="C40" s="531"/>
      <c r="D40" s="530"/>
      <c r="E40" s="619"/>
      <c r="F40" s="619"/>
      <c r="G40" s="619"/>
      <c r="H40" s="619"/>
      <c r="O40" s="325"/>
      <c r="P40" s="308">
        <v>0</v>
      </c>
      <c r="Q40" s="308">
        <v>0</v>
      </c>
      <c r="R40" s="308">
        <v>0</v>
      </c>
      <c r="S40" s="308">
        <v>0</v>
      </c>
      <c r="T40" s="325"/>
    </row>
    <row r="41" spans="1:20" x14ac:dyDescent="0.25">
      <c r="A41" s="314" t="s">
        <v>619</v>
      </c>
      <c r="B41" s="314"/>
      <c r="C41" s="618">
        <f>SUM(C7:C24)</f>
        <v>4374051308.8100004</v>
      </c>
      <c r="D41" s="618">
        <f>SUM(D7:D24)</f>
        <v>38673</v>
      </c>
      <c r="E41" s="617"/>
      <c r="F41" s="616"/>
      <c r="G41" s="616"/>
      <c r="H41" s="616"/>
      <c r="O41" s="325"/>
      <c r="P41" s="308"/>
      <c r="Q41" s="308"/>
      <c r="R41" s="308"/>
      <c r="S41" s="308"/>
      <c r="T41" s="325"/>
    </row>
    <row r="42" spans="1:20" x14ac:dyDescent="0.25">
      <c r="A42" s="314" t="s">
        <v>1251</v>
      </c>
      <c r="B42" s="323"/>
      <c r="C42" s="331"/>
      <c r="D42" s="332"/>
      <c r="E42" s="615">
        <v>2.90627409869996E-2</v>
      </c>
      <c r="F42" s="615">
        <v>2.2304265977979021E-2</v>
      </c>
      <c r="G42" s="615">
        <v>2.0335884354247786E-2</v>
      </c>
      <c r="H42" s="615">
        <v>1.7340054855976283E-2</v>
      </c>
      <c r="O42" s="325"/>
      <c r="P42" s="308"/>
      <c r="Q42" s="308"/>
      <c r="R42" s="308"/>
      <c r="S42" s="308"/>
      <c r="T42" s="325"/>
    </row>
    <row r="43" spans="1:20" x14ac:dyDescent="0.25">
      <c r="A43" s="316" t="s">
        <v>1293</v>
      </c>
      <c r="B43" s="317"/>
      <c r="C43" s="317"/>
      <c r="D43" s="317"/>
      <c r="E43" s="318"/>
      <c r="F43" s="318"/>
      <c r="G43" s="318"/>
      <c r="H43" s="317"/>
      <c r="O43" s="325"/>
      <c r="P43" s="308"/>
      <c r="Q43" s="308"/>
      <c r="R43" s="308"/>
      <c r="S43" s="308"/>
      <c r="T43" s="325"/>
    </row>
    <row r="44" spans="1:20" x14ac:dyDescent="0.25">
      <c r="A44" s="300"/>
      <c r="B44" s="300"/>
      <c r="C44" s="300"/>
      <c r="D44" s="300"/>
      <c r="E44" s="300"/>
      <c r="F44" s="300"/>
      <c r="G44" s="300"/>
      <c r="H44" s="300"/>
      <c r="O44" s="325"/>
      <c r="P44" s="308"/>
      <c r="Q44" s="308"/>
      <c r="R44" s="308"/>
      <c r="S44" s="308"/>
      <c r="T44" s="325"/>
    </row>
    <row r="45" spans="1:20" x14ac:dyDescent="0.25">
      <c r="A45" s="1319" t="s">
        <v>1151</v>
      </c>
      <c r="B45" s="1319"/>
      <c r="C45" s="1319"/>
      <c r="D45" s="1319"/>
      <c r="E45" s="1319"/>
      <c r="F45" s="1319"/>
      <c r="G45" s="1319"/>
      <c r="H45" s="1319"/>
      <c r="O45" s="325"/>
      <c r="P45" s="308"/>
      <c r="Q45" s="308"/>
      <c r="R45" s="308"/>
      <c r="S45" s="308"/>
      <c r="T45" s="325"/>
    </row>
    <row r="46" spans="1:20" x14ac:dyDescent="0.25">
      <c r="A46" s="1314" t="s">
        <v>2017</v>
      </c>
      <c r="B46" s="1314"/>
      <c r="C46" s="1314"/>
      <c r="D46" s="1314"/>
      <c r="E46" s="1314"/>
      <c r="F46" s="1314"/>
      <c r="G46" s="1314"/>
      <c r="H46" s="1314"/>
      <c r="O46" s="325"/>
      <c r="P46" s="308"/>
      <c r="Q46" s="308"/>
      <c r="R46" s="308"/>
      <c r="S46" s="308"/>
      <c r="T46" s="325"/>
    </row>
    <row r="47" spans="1:20" x14ac:dyDescent="0.25">
      <c r="A47" s="1313" t="s">
        <v>1446</v>
      </c>
      <c r="B47" s="1313"/>
      <c r="C47" s="1313"/>
      <c r="D47" s="1313"/>
      <c r="E47" s="1313"/>
      <c r="F47" s="1313"/>
      <c r="G47" s="1313"/>
      <c r="H47" s="1313"/>
      <c r="O47" s="325"/>
      <c r="P47" s="308"/>
      <c r="Q47" s="308"/>
      <c r="R47" s="308"/>
      <c r="S47" s="308"/>
      <c r="T47" s="325"/>
    </row>
    <row r="48" spans="1:20" ht="3.75" customHeight="1" x14ac:dyDescent="0.25">
      <c r="A48" s="302"/>
      <c r="B48" s="302"/>
      <c r="C48" s="302"/>
      <c r="D48" s="302"/>
      <c r="E48" s="302"/>
      <c r="F48" s="302"/>
      <c r="G48" s="302"/>
      <c r="H48" s="302"/>
      <c r="O48" s="325"/>
      <c r="P48" s="308"/>
      <c r="Q48" s="308"/>
      <c r="R48" s="308"/>
      <c r="S48" s="308"/>
      <c r="T48" s="325"/>
    </row>
    <row r="49" spans="1:20" ht="15.75" thickBot="1" x14ac:dyDescent="0.3">
      <c r="A49" s="1315" t="s">
        <v>600</v>
      </c>
      <c r="B49" s="1320" t="s">
        <v>601</v>
      </c>
      <c r="C49" s="1321" t="s">
        <v>1445</v>
      </c>
      <c r="D49" s="1322" t="s">
        <v>602</v>
      </c>
      <c r="E49" s="1318" t="s">
        <v>603</v>
      </c>
      <c r="F49" s="1318"/>
      <c r="G49" s="1318"/>
      <c r="H49" s="1318"/>
      <c r="O49" s="325"/>
      <c r="P49" s="308"/>
      <c r="Q49" s="308"/>
      <c r="R49" s="308"/>
      <c r="S49" s="308"/>
      <c r="T49" s="325"/>
    </row>
    <row r="50" spans="1:20" x14ac:dyDescent="0.25">
      <c r="A50" s="1315"/>
      <c r="B50" s="1320"/>
      <c r="C50" s="1321"/>
      <c r="D50" s="1322"/>
      <c r="E50" s="309" t="s">
        <v>604</v>
      </c>
      <c r="F50" s="309" t="s">
        <v>605</v>
      </c>
      <c r="G50" s="309" t="s">
        <v>606</v>
      </c>
      <c r="H50" s="309" t="s">
        <v>607</v>
      </c>
      <c r="O50" s="325"/>
      <c r="P50" s="308"/>
      <c r="Q50" s="308"/>
      <c r="R50" s="308"/>
      <c r="S50" s="308"/>
      <c r="T50" s="325"/>
    </row>
    <row r="51" spans="1:20" x14ac:dyDescent="0.25">
      <c r="A51" s="529" t="s">
        <v>111</v>
      </c>
      <c r="B51" s="528" t="s">
        <v>634</v>
      </c>
      <c r="C51" s="919">
        <v>96342351.099999994</v>
      </c>
      <c r="D51" s="920">
        <v>5740</v>
      </c>
      <c r="E51" s="921">
        <v>4.1510000000000002E-3</v>
      </c>
      <c r="F51" s="921">
        <v>-1.0642E-2</v>
      </c>
      <c r="G51" s="921">
        <v>-9.5690000000000011E-3</v>
      </c>
      <c r="H51" s="921">
        <v>-8.0410000000000013E-3</v>
      </c>
      <c r="O51" s="325"/>
      <c r="P51" s="308"/>
      <c r="Q51" s="308"/>
      <c r="R51" s="308"/>
      <c r="S51" s="308"/>
      <c r="T51" s="325"/>
    </row>
    <row r="52" spans="1:20" ht="409.6" hidden="1" customHeight="1" x14ac:dyDescent="0.25">
      <c r="A52" s="529"/>
      <c r="B52" s="528"/>
      <c r="C52" s="527"/>
      <c r="D52" s="532"/>
      <c r="E52" s="619"/>
      <c r="F52" s="619"/>
      <c r="G52" s="619"/>
      <c r="H52" s="619"/>
      <c r="O52" s="325"/>
      <c r="P52" s="308">
        <v>0</v>
      </c>
      <c r="Q52" s="308">
        <v>0</v>
      </c>
      <c r="R52" s="308">
        <v>0</v>
      </c>
      <c r="S52" s="308">
        <v>0</v>
      </c>
      <c r="T52" s="325"/>
    </row>
    <row r="53" spans="1:20" ht="409.6" hidden="1" customHeight="1" x14ac:dyDescent="0.25">
      <c r="A53" s="529"/>
      <c r="B53" s="528"/>
      <c r="C53" s="527"/>
      <c r="D53" s="532"/>
      <c r="E53" s="619"/>
      <c r="F53" s="619"/>
      <c r="G53" s="619"/>
      <c r="H53" s="619"/>
      <c r="O53" s="325"/>
      <c r="P53" s="308">
        <v>0</v>
      </c>
      <c r="Q53" s="308">
        <v>0</v>
      </c>
      <c r="R53" s="308">
        <v>0</v>
      </c>
      <c r="S53" s="308">
        <v>0</v>
      </c>
      <c r="T53" s="325"/>
    </row>
    <row r="54" spans="1:20" ht="409.6" hidden="1" customHeight="1" x14ac:dyDescent="0.25">
      <c r="A54" s="529"/>
      <c r="B54" s="528"/>
      <c r="C54" s="527"/>
      <c r="D54" s="532"/>
      <c r="E54" s="619"/>
      <c r="F54" s="619"/>
      <c r="G54" s="619"/>
      <c r="H54" s="619"/>
      <c r="O54" s="325"/>
      <c r="P54" s="308">
        <v>0</v>
      </c>
      <c r="Q54" s="308">
        <v>0</v>
      </c>
      <c r="R54" s="308">
        <v>0</v>
      </c>
      <c r="S54" s="308">
        <v>0</v>
      </c>
      <c r="T54" s="325"/>
    </row>
    <row r="55" spans="1:20" ht="409.6" hidden="1" customHeight="1" x14ac:dyDescent="0.25">
      <c r="A55" s="529"/>
      <c r="B55" s="528"/>
      <c r="C55" s="527"/>
      <c r="D55" s="532"/>
      <c r="E55" s="619"/>
      <c r="F55" s="619"/>
      <c r="G55" s="619"/>
      <c r="H55" s="619"/>
      <c r="O55" s="325"/>
      <c r="P55" s="308">
        <v>0</v>
      </c>
      <c r="Q55" s="308">
        <v>0</v>
      </c>
      <c r="R55" s="308">
        <v>0</v>
      </c>
      <c r="S55" s="308">
        <v>0</v>
      </c>
      <c r="T55" s="325"/>
    </row>
    <row r="56" spans="1:20" ht="409.6" hidden="1" customHeight="1" x14ac:dyDescent="0.25">
      <c r="A56" s="529"/>
      <c r="B56" s="528"/>
      <c r="C56" s="527"/>
      <c r="D56" s="532"/>
      <c r="E56" s="619"/>
      <c r="F56" s="619"/>
      <c r="G56" s="619"/>
      <c r="H56" s="619"/>
      <c r="O56" s="325"/>
      <c r="P56" s="308">
        <v>0</v>
      </c>
      <c r="Q56" s="308">
        <v>0</v>
      </c>
      <c r="R56" s="308">
        <v>0</v>
      </c>
      <c r="S56" s="308">
        <v>0</v>
      </c>
      <c r="T56" s="325"/>
    </row>
    <row r="57" spans="1:20" ht="409.6" hidden="1" customHeight="1" x14ac:dyDescent="0.25">
      <c r="A57" s="529"/>
      <c r="B57" s="528"/>
      <c r="C57" s="527"/>
      <c r="D57" s="532"/>
      <c r="E57" s="619"/>
      <c r="F57" s="619"/>
      <c r="G57" s="619"/>
      <c r="H57" s="619"/>
      <c r="O57" s="325"/>
      <c r="P57" s="308">
        <v>0</v>
      </c>
      <c r="Q57" s="308">
        <v>0</v>
      </c>
      <c r="R57" s="308">
        <v>0</v>
      </c>
      <c r="S57" s="308">
        <v>0</v>
      </c>
      <c r="T57" s="325"/>
    </row>
    <row r="58" spans="1:20" ht="409.6" hidden="1" customHeight="1" x14ac:dyDescent="0.25">
      <c r="A58" s="529"/>
      <c r="B58" s="528"/>
      <c r="C58" s="527"/>
      <c r="D58" s="532"/>
      <c r="E58" s="619"/>
      <c r="F58" s="619"/>
      <c r="G58" s="619"/>
      <c r="H58" s="619"/>
      <c r="O58" s="325"/>
      <c r="P58" s="308">
        <v>0</v>
      </c>
      <c r="Q58" s="308">
        <v>0</v>
      </c>
      <c r="R58" s="308">
        <v>0</v>
      </c>
      <c r="S58" s="308">
        <v>0</v>
      </c>
      <c r="T58" s="325"/>
    </row>
    <row r="59" spans="1:20" ht="409.6" hidden="1" customHeight="1" x14ac:dyDescent="0.25">
      <c r="A59" s="529"/>
      <c r="B59" s="528"/>
      <c r="C59" s="527"/>
      <c r="D59" s="532"/>
      <c r="E59" s="619"/>
      <c r="F59" s="619"/>
      <c r="G59" s="619"/>
      <c r="H59" s="619"/>
      <c r="O59" s="325"/>
      <c r="P59" s="308">
        <v>0</v>
      </c>
      <c r="Q59" s="308">
        <v>0</v>
      </c>
      <c r="R59" s="308">
        <v>0</v>
      </c>
      <c r="S59" s="308">
        <v>0</v>
      </c>
      <c r="T59" s="325"/>
    </row>
    <row r="60" spans="1:20" ht="409.6" hidden="1" customHeight="1" x14ac:dyDescent="0.25">
      <c r="A60" s="529"/>
      <c r="B60" s="528"/>
      <c r="C60" s="527"/>
      <c r="D60" s="532"/>
      <c r="E60" s="619"/>
      <c r="F60" s="619"/>
      <c r="G60" s="619"/>
      <c r="H60" s="619"/>
      <c r="O60" s="325"/>
      <c r="P60" s="308">
        <v>0</v>
      </c>
      <c r="Q60" s="308">
        <v>0</v>
      </c>
      <c r="R60" s="308">
        <v>0</v>
      </c>
      <c r="S60" s="308">
        <v>0</v>
      </c>
      <c r="T60" s="325"/>
    </row>
    <row r="61" spans="1:20" x14ac:dyDescent="0.25">
      <c r="A61" s="614" t="s">
        <v>619</v>
      </c>
      <c r="B61" s="613"/>
      <c r="C61" s="612">
        <f>C51</f>
        <v>96342351.099999994</v>
      </c>
      <c r="D61" s="611">
        <f>D51</f>
        <v>5740</v>
      </c>
      <c r="E61" s="616"/>
      <c r="F61" s="616"/>
      <c r="G61" s="616"/>
      <c r="H61" s="616"/>
      <c r="O61" s="325"/>
      <c r="P61" s="325"/>
      <c r="Q61" s="325"/>
      <c r="R61" s="325"/>
      <c r="S61" s="325"/>
      <c r="T61" s="325"/>
    </row>
    <row r="62" spans="1:20" x14ac:dyDescent="0.25">
      <c r="A62" s="614" t="s">
        <v>1251</v>
      </c>
      <c r="B62" s="613"/>
      <c r="C62" s="610"/>
      <c r="D62" s="609"/>
      <c r="E62" s="615">
        <v>4.1510000000000002E-3</v>
      </c>
      <c r="F62" s="615">
        <v>-1.0642E-2</v>
      </c>
      <c r="G62" s="615">
        <v>-9.5690000000000011E-3</v>
      </c>
      <c r="H62" s="615">
        <v>-8.0410000000000013E-3</v>
      </c>
    </row>
    <row r="63" spans="1:20" x14ac:dyDescent="0.25">
      <c r="A63" s="316" t="s">
        <v>1293</v>
      </c>
      <c r="B63" s="317"/>
      <c r="C63" s="317"/>
      <c r="D63" s="317"/>
      <c r="E63" s="318"/>
      <c r="F63" s="318"/>
      <c r="G63" s="318"/>
      <c r="H63" s="317"/>
    </row>
    <row r="64" spans="1:20" x14ac:dyDescent="0.25">
      <c r="A64" s="300"/>
      <c r="B64" s="300"/>
      <c r="C64" s="300"/>
      <c r="D64" s="300"/>
      <c r="E64" s="300"/>
      <c r="F64" s="300"/>
      <c r="G64" s="300"/>
      <c r="H64" s="300"/>
    </row>
    <row r="67" spans="2:3" ht="18" x14ac:dyDescent="0.25">
      <c r="C67" s="491"/>
    </row>
    <row r="68" spans="2:3" x14ac:dyDescent="0.25">
      <c r="B68" s="489"/>
    </row>
    <row r="69" spans="2:3" x14ac:dyDescent="0.25">
      <c r="C69" s="210"/>
    </row>
  </sheetData>
  <mergeCells count="22">
    <mergeCell ref="A45:H45"/>
    <mergeCell ref="A46:H46"/>
    <mergeCell ref="A47:H47"/>
    <mergeCell ref="A49:A50"/>
    <mergeCell ref="B49:B50"/>
    <mergeCell ref="C49:C50"/>
    <mergeCell ref="D49:D50"/>
    <mergeCell ref="E49:H49"/>
    <mergeCell ref="A22:A24"/>
    <mergeCell ref="A1:H1"/>
    <mergeCell ref="A2:H2"/>
    <mergeCell ref="A3:H3"/>
    <mergeCell ref="A5:A6"/>
    <mergeCell ref="B5:B6"/>
    <mergeCell ref="C5:C6"/>
    <mergeCell ref="D5:D6"/>
    <mergeCell ref="E5:H5"/>
    <mergeCell ref="A7:A8"/>
    <mergeCell ref="A9:A12"/>
    <mergeCell ref="A13:A14"/>
    <mergeCell ref="A15:A18"/>
    <mergeCell ref="A20:A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9"/>
  <sheetViews>
    <sheetView workbookViewId="0">
      <selection activeCell="G18" sqref="G18"/>
    </sheetView>
  </sheetViews>
  <sheetFormatPr baseColWidth="10" defaultColWidth="0" defaultRowHeight="15" zeroHeight="1" x14ac:dyDescent="0.25"/>
  <cols>
    <col min="1" max="1" width="63.85546875" style="670" customWidth="1"/>
    <col min="2" max="3" width="15.5703125" style="670" customWidth="1"/>
    <col min="4" max="4" width="16.42578125" style="670" customWidth="1"/>
    <col min="5" max="5" width="10.42578125" style="670" customWidth="1"/>
    <col min="6" max="6" width="17.42578125" style="670" customWidth="1"/>
    <col min="7" max="7" width="19.85546875" style="670" customWidth="1"/>
    <col min="8" max="8" width="19.7109375" style="670" customWidth="1"/>
    <col min="9" max="9" width="20.28515625" style="670" customWidth="1"/>
    <col min="10" max="10" width="19.7109375" style="670" customWidth="1"/>
    <col min="11" max="11" width="18.85546875" style="670" customWidth="1"/>
    <col min="12" max="256" width="11.42578125" style="670" hidden="1"/>
    <col min="257" max="257" width="63.85546875" style="670" customWidth="1"/>
    <col min="258" max="259" width="15.5703125" style="670" customWidth="1"/>
    <col min="260" max="260" width="16.42578125" style="670" customWidth="1"/>
    <col min="261" max="261" width="10.42578125" style="670" customWidth="1"/>
    <col min="262" max="262" width="17.42578125" style="670" customWidth="1"/>
    <col min="263" max="263" width="19.85546875" style="670" customWidth="1"/>
    <col min="264" max="264" width="19.7109375" style="670" customWidth="1"/>
    <col min="265" max="265" width="20.28515625" style="670" customWidth="1"/>
    <col min="266" max="266" width="22.5703125" style="670" customWidth="1"/>
    <col min="267" max="267" width="24.42578125" style="670" customWidth="1"/>
    <col min="268" max="512" width="11.42578125" style="670" hidden="1"/>
    <col min="513" max="513" width="63.85546875" style="670" customWidth="1"/>
    <col min="514" max="515" width="15.5703125" style="670" customWidth="1"/>
    <col min="516" max="516" width="16.42578125" style="670" customWidth="1"/>
    <col min="517" max="517" width="10.42578125" style="670" customWidth="1"/>
    <col min="518" max="518" width="17.42578125" style="670" customWidth="1"/>
    <col min="519" max="519" width="19.85546875" style="670" customWidth="1"/>
    <col min="520" max="520" width="19.7109375" style="670" customWidth="1"/>
    <col min="521" max="521" width="20.28515625" style="670" customWidth="1"/>
    <col min="522" max="522" width="22.5703125" style="670" customWidth="1"/>
    <col min="523" max="523" width="24.42578125" style="670" customWidth="1"/>
    <col min="524" max="768" width="11.42578125" style="670" hidden="1"/>
    <col min="769" max="769" width="63.85546875" style="670" customWidth="1"/>
    <col min="770" max="771" width="15.5703125" style="670" customWidth="1"/>
    <col min="772" max="772" width="16.42578125" style="670" customWidth="1"/>
    <col min="773" max="773" width="10.42578125" style="670" customWidth="1"/>
    <col min="774" max="774" width="17.42578125" style="670" customWidth="1"/>
    <col min="775" max="775" width="19.85546875" style="670" customWidth="1"/>
    <col min="776" max="776" width="19.7109375" style="670" customWidth="1"/>
    <col min="777" max="777" width="20.28515625" style="670" customWidth="1"/>
    <col min="778" max="778" width="22.5703125" style="670" customWidth="1"/>
    <col min="779" max="779" width="24.42578125" style="670" customWidth="1"/>
    <col min="780" max="1024" width="11.42578125" style="670" hidden="1"/>
    <col min="1025" max="1025" width="63.85546875" style="670" customWidth="1"/>
    <col min="1026" max="1027" width="15.5703125" style="670" customWidth="1"/>
    <col min="1028" max="1028" width="16.42578125" style="670" customWidth="1"/>
    <col min="1029" max="1029" width="10.42578125" style="670" customWidth="1"/>
    <col min="1030" max="1030" width="17.42578125" style="670" customWidth="1"/>
    <col min="1031" max="1031" width="19.85546875" style="670" customWidth="1"/>
    <col min="1032" max="1032" width="19.7109375" style="670" customWidth="1"/>
    <col min="1033" max="1033" width="20.28515625" style="670" customWidth="1"/>
    <col min="1034" max="1034" width="22.5703125" style="670" customWidth="1"/>
    <col min="1035" max="1035" width="24.42578125" style="670" customWidth="1"/>
    <col min="1036" max="1280" width="11.42578125" style="670" hidden="1"/>
    <col min="1281" max="1281" width="63.85546875" style="670" customWidth="1"/>
    <col min="1282" max="1283" width="15.5703125" style="670" customWidth="1"/>
    <col min="1284" max="1284" width="16.42578125" style="670" customWidth="1"/>
    <col min="1285" max="1285" width="10.42578125" style="670" customWidth="1"/>
    <col min="1286" max="1286" width="17.42578125" style="670" customWidth="1"/>
    <col min="1287" max="1287" width="19.85546875" style="670" customWidth="1"/>
    <col min="1288" max="1288" width="19.7109375" style="670" customWidth="1"/>
    <col min="1289" max="1289" width="20.28515625" style="670" customWidth="1"/>
    <col min="1290" max="1290" width="22.5703125" style="670" customWidth="1"/>
    <col min="1291" max="1291" width="24.42578125" style="670" customWidth="1"/>
    <col min="1292" max="1536" width="11.42578125" style="670" hidden="1"/>
    <col min="1537" max="1537" width="63.85546875" style="670" customWidth="1"/>
    <col min="1538" max="1539" width="15.5703125" style="670" customWidth="1"/>
    <col min="1540" max="1540" width="16.42578125" style="670" customWidth="1"/>
    <col min="1541" max="1541" width="10.42578125" style="670" customWidth="1"/>
    <col min="1542" max="1542" width="17.42578125" style="670" customWidth="1"/>
    <col min="1543" max="1543" width="19.85546875" style="670" customWidth="1"/>
    <col min="1544" max="1544" width="19.7109375" style="670" customWidth="1"/>
    <col min="1545" max="1545" width="20.28515625" style="670" customWidth="1"/>
    <col min="1546" max="1546" width="22.5703125" style="670" customWidth="1"/>
    <col min="1547" max="1547" width="24.42578125" style="670" customWidth="1"/>
    <col min="1548" max="1792" width="11.42578125" style="670" hidden="1"/>
    <col min="1793" max="1793" width="63.85546875" style="670" customWidth="1"/>
    <col min="1794" max="1795" width="15.5703125" style="670" customWidth="1"/>
    <col min="1796" max="1796" width="16.42578125" style="670" customWidth="1"/>
    <col min="1797" max="1797" width="10.42578125" style="670" customWidth="1"/>
    <col min="1798" max="1798" width="17.42578125" style="670" customWidth="1"/>
    <col min="1799" max="1799" width="19.85546875" style="670" customWidth="1"/>
    <col min="1800" max="1800" width="19.7109375" style="670" customWidth="1"/>
    <col min="1801" max="1801" width="20.28515625" style="670" customWidth="1"/>
    <col min="1802" max="1802" width="22.5703125" style="670" customWidth="1"/>
    <col min="1803" max="1803" width="24.42578125" style="670" customWidth="1"/>
    <col min="1804" max="2048" width="11.42578125" style="670" hidden="1"/>
    <col min="2049" max="2049" width="63.85546875" style="670" customWidth="1"/>
    <col min="2050" max="2051" width="15.5703125" style="670" customWidth="1"/>
    <col min="2052" max="2052" width="16.42578125" style="670" customWidth="1"/>
    <col min="2053" max="2053" width="10.42578125" style="670" customWidth="1"/>
    <col min="2054" max="2054" width="17.42578125" style="670" customWidth="1"/>
    <col min="2055" max="2055" width="19.85546875" style="670" customWidth="1"/>
    <col min="2056" max="2056" width="19.7109375" style="670" customWidth="1"/>
    <col min="2057" max="2057" width="20.28515625" style="670" customWidth="1"/>
    <col min="2058" max="2058" width="22.5703125" style="670" customWidth="1"/>
    <col min="2059" max="2059" width="24.42578125" style="670" customWidth="1"/>
    <col min="2060" max="2304" width="11.42578125" style="670" hidden="1"/>
    <col min="2305" max="2305" width="63.85546875" style="670" customWidth="1"/>
    <col min="2306" max="2307" width="15.5703125" style="670" customWidth="1"/>
    <col min="2308" max="2308" width="16.42578125" style="670" customWidth="1"/>
    <col min="2309" max="2309" width="10.42578125" style="670" customWidth="1"/>
    <col min="2310" max="2310" width="17.42578125" style="670" customWidth="1"/>
    <col min="2311" max="2311" width="19.85546875" style="670" customWidth="1"/>
    <col min="2312" max="2312" width="19.7109375" style="670" customWidth="1"/>
    <col min="2313" max="2313" width="20.28515625" style="670" customWidth="1"/>
    <col min="2314" max="2314" width="22.5703125" style="670" customWidth="1"/>
    <col min="2315" max="2315" width="24.42578125" style="670" customWidth="1"/>
    <col min="2316" max="2560" width="11.42578125" style="670" hidden="1"/>
    <col min="2561" max="2561" width="63.85546875" style="670" customWidth="1"/>
    <col min="2562" max="2563" width="15.5703125" style="670" customWidth="1"/>
    <col min="2564" max="2564" width="16.42578125" style="670" customWidth="1"/>
    <col min="2565" max="2565" width="10.42578125" style="670" customWidth="1"/>
    <col min="2566" max="2566" width="17.42578125" style="670" customWidth="1"/>
    <col min="2567" max="2567" width="19.85546875" style="670" customWidth="1"/>
    <col min="2568" max="2568" width="19.7109375" style="670" customWidth="1"/>
    <col min="2569" max="2569" width="20.28515625" style="670" customWidth="1"/>
    <col min="2570" max="2570" width="22.5703125" style="670" customWidth="1"/>
    <col min="2571" max="2571" width="24.42578125" style="670" customWidth="1"/>
    <col min="2572" max="2816" width="11.42578125" style="670" hidden="1"/>
    <col min="2817" max="2817" width="63.85546875" style="670" customWidth="1"/>
    <col min="2818" max="2819" width="15.5703125" style="670" customWidth="1"/>
    <col min="2820" max="2820" width="16.42578125" style="670" customWidth="1"/>
    <col min="2821" max="2821" width="10.42578125" style="670" customWidth="1"/>
    <col min="2822" max="2822" width="17.42578125" style="670" customWidth="1"/>
    <col min="2823" max="2823" width="19.85546875" style="670" customWidth="1"/>
    <col min="2824" max="2824" width="19.7109375" style="670" customWidth="1"/>
    <col min="2825" max="2825" width="20.28515625" style="670" customWidth="1"/>
    <col min="2826" max="2826" width="22.5703125" style="670" customWidth="1"/>
    <col min="2827" max="2827" width="24.42578125" style="670" customWidth="1"/>
    <col min="2828" max="3072" width="11.42578125" style="670" hidden="1"/>
    <col min="3073" max="3073" width="63.85546875" style="670" customWidth="1"/>
    <col min="3074" max="3075" width="15.5703125" style="670" customWidth="1"/>
    <col min="3076" max="3076" width="16.42578125" style="670" customWidth="1"/>
    <col min="3077" max="3077" width="10.42578125" style="670" customWidth="1"/>
    <col min="3078" max="3078" width="17.42578125" style="670" customWidth="1"/>
    <col min="3079" max="3079" width="19.85546875" style="670" customWidth="1"/>
    <col min="3080" max="3080" width="19.7109375" style="670" customWidth="1"/>
    <col min="3081" max="3081" width="20.28515625" style="670" customWidth="1"/>
    <col min="3082" max="3082" width="22.5703125" style="670" customWidth="1"/>
    <col min="3083" max="3083" width="24.42578125" style="670" customWidth="1"/>
    <col min="3084" max="3328" width="11.42578125" style="670" hidden="1"/>
    <col min="3329" max="3329" width="63.85546875" style="670" customWidth="1"/>
    <col min="3330" max="3331" width="15.5703125" style="670" customWidth="1"/>
    <col min="3332" max="3332" width="16.42578125" style="670" customWidth="1"/>
    <col min="3333" max="3333" width="10.42578125" style="670" customWidth="1"/>
    <col min="3334" max="3334" width="17.42578125" style="670" customWidth="1"/>
    <col min="3335" max="3335" width="19.85546875" style="670" customWidth="1"/>
    <col min="3336" max="3336" width="19.7109375" style="670" customWidth="1"/>
    <col min="3337" max="3337" width="20.28515625" style="670" customWidth="1"/>
    <col min="3338" max="3338" width="22.5703125" style="670" customWidth="1"/>
    <col min="3339" max="3339" width="24.42578125" style="670" customWidth="1"/>
    <col min="3340" max="3584" width="11.42578125" style="670" hidden="1"/>
    <col min="3585" max="3585" width="63.85546875" style="670" customWidth="1"/>
    <col min="3586" max="3587" width="15.5703125" style="670" customWidth="1"/>
    <col min="3588" max="3588" width="16.42578125" style="670" customWidth="1"/>
    <col min="3589" max="3589" width="10.42578125" style="670" customWidth="1"/>
    <col min="3590" max="3590" width="17.42578125" style="670" customWidth="1"/>
    <col min="3591" max="3591" width="19.85546875" style="670" customWidth="1"/>
    <col min="3592" max="3592" width="19.7109375" style="670" customWidth="1"/>
    <col min="3593" max="3593" width="20.28515625" style="670" customWidth="1"/>
    <col min="3594" max="3594" width="22.5703125" style="670" customWidth="1"/>
    <col min="3595" max="3595" width="24.42578125" style="670" customWidth="1"/>
    <col min="3596" max="3840" width="11.42578125" style="670" hidden="1"/>
    <col min="3841" max="3841" width="63.85546875" style="670" customWidth="1"/>
    <col min="3842" max="3843" width="15.5703125" style="670" customWidth="1"/>
    <col min="3844" max="3844" width="16.42578125" style="670" customWidth="1"/>
    <col min="3845" max="3845" width="10.42578125" style="670" customWidth="1"/>
    <col min="3846" max="3846" width="17.42578125" style="670" customWidth="1"/>
    <col min="3847" max="3847" width="19.85546875" style="670" customWidth="1"/>
    <col min="3848" max="3848" width="19.7109375" style="670" customWidth="1"/>
    <col min="3849" max="3849" width="20.28515625" style="670" customWidth="1"/>
    <col min="3850" max="3850" width="22.5703125" style="670" customWidth="1"/>
    <col min="3851" max="3851" width="24.42578125" style="670" customWidth="1"/>
    <col min="3852" max="4096" width="11.42578125" style="670" hidden="1"/>
    <col min="4097" max="4097" width="63.85546875" style="670" customWidth="1"/>
    <col min="4098" max="4099" width="15.5703125" style="670" customWidth="1"/>
    <col min="4100" max="4100" width="16.42578125" style="670" customWidth="1"/>
    <col min="4101" max="4101" width="10.42578125" style="670" customWidth="1"/>
    <col min="4102" max="4102" width="17.42578125" style="670" customWidth="1"/>
    <col min="4103" max="4103" width="19.85546875" style="670" customWidth="1"/>
    <col min="4104" max="4104" width="19.7109375" style="670" customWidth="1"/>
    <col min="4105" max="4105" width="20.28515625" style="670" customWidth="1"/>
    <col min="4106" max="4106" width="22.5703125" style="670" customWidth="1"/>
    <col min="4107" max="4107" width="24.42578125" style="670" customWidth="1"/>
    <col min="4108" max="4352" width="11.42578125" style="670" hidden="1"/>
    <col min="4353" max="4353" width="63.85546875" style="670" customWidth="1"/>
    <col min="4354" max="4355" width="15.5703125" style="670" customWidth="1"/>
    <col min="4356" max="4356" width="16.42578125" style="670" customWidth="1"/>
    <col min="4357" max="4357" width="10.42578125" style="670" customWidth="1"/>
    <col min="4358" max="4358" width="17.42578125" style="670" customWidth="1"/>
    <col min="4359" max="4359" width="19.85546875" style="670" customWidth="1"/>
    <col min="4360" max="4360" width="19.7109375" style="670" customWidth="1"/>
    <col min="4361" max="4361" width="20.28515625" style="670" customWidth="1"/>
    <col min="4362" max="4362" width="22.5703125" style="670" customWidth="1"/>
    <col min="4363" max="4363" width="24.42578125" style="670" customWidth="1"/>
    <col min="4364" max="4608" width="11.42578125" style="670" hidden="1"/>
    <col min="4609" max="4609" width="63.85546875" style="670" customWidth="1"/>
    <col min="4610" max="4611" width="15.5703125" style="670" customWidth="1"/>
    <col min="4612" max="4612" width="16.42578125" style="670" customWidth="1"/>
    <col min="4613" max="4613" width="10.42578125" style="670" customWidth="1"/>
    <col min="4614" max="4614" width="17.42578125" style="670" customWidth="1"/>
    <col min="4615" max="4615" width="19.85546875" style="670" customWidth="1"/>
    <col min="4616" max="4616" width="19.7109375" style="670" customWidth="1"/>
    <col min="4617" max="4617" width="20.28515625" style="670" customWidth="1"/>
    <col min="4618" max="4618" width="22.5703125" style="670" customWidth="1"/>
    <col min="4619" max="4619" width="24.42578125" style="670" customWidth="1"/>
    <col min="4620" max="4864" width="11.42578125" style="670" hidden="1"/>
    <col min="4865" max="4865" width="63.85546875" style="670" customWidth="1"/>
    <col min="4866" max="4867" width="15.5703125" style="670" customWidth="1"/>
    <col min="4868" max="4868" width="16.42578125" style="670" customWidth="1"/>
    <col min="4869" max="4869" width="10.42578125" style="670" customWidth="1"/>
    <col min="4870" max="4870" width="17.42578125" style="670" customWidth="1"/>
    <col min="4871" max="4871" width="19.85546875" style="670" customWidth="1"/>
    <col min="4872" max="4872" width="19.7109375" style="670" customWidth="1"/>
    <col min="4873" max="4873" width="20.28515625" style="670" customWidth="1"/>
    <col min="4874" max="4874" width="22.5703125" style="670" customWidth="1"/>
    <col min="4875" max="4875" width="24.42578125" style="670" customWidth="1"/>
    <col min="4876" max="5120" width="11.42578125" style="670" hidden="1"/>
    <col min="5121" max="5121" width="63.85546875" style="670" customWidth="1"/>
    <col min="5122" max="5123" width="15.5703125" style="670" customWidth="1"/>
    <col min="5124" max="5124" width="16.42578125" style="670" customWidth="1"/>
    <col min="5125" max="5125" width="10.42578125" style="670" customWidth="1"/>
    <col min="5126" max="5126" width="17.42578125" style="670" customWidth="1"/>
    <col min="5127" max="5127" width="19.85546875" style="670" customWidth="1"/>
    <col min="5128" max="5128" width="19.7109375" style="670" customWidth="1"/>
    <col min="5129" max="5129" width="20.28515625" style="670" customWidth="1"/>
    <col min="5130" max="5130" width="22.5703125" style="670" customWidth="1"/>
    <col min="5131" max="5131" width="24.42578125" style="670" customWidth="1"/>
    <col min="5132" max="5376" width="11.42578125" style="670" hidden="1"/>
    <col min="5377" max="5377" width="63.85546875" style="670" customWidth="1"/>
    <col min="5378" max="5379" width="15.5703125" style="670" customWidth="1"/>
    <col min="5380" max="5380" width="16.42578125" style="670" customWidth="1"/>
    <col min="5381" max="5381" width="10.42578125" style="670" customWidth="1"/>
    <col min="5382" max="5382" width="17.42578125" style="670" customWidth="1"/>
    <col min="5383" max="5383" width="19.85546875" style="670" customWidth="1"/>
    <col min="5384" max="5384" width="19.7109375" style="670" customWidth="1"/>
    <col min="5385" max="5385" width="20.28515625" style="670" customWidth="1"/>
    <col min="5386" max="5386" width="22.5703125" style="670" customWidth="1"/>
    <col min="5387" max="5387" width="24.42578125" style="670" customWidth="1"/>
    <col min="5388" max="5632" width="11.42578125" style="670" hidden="1"/>
    <col min="5633" max="5633" width="63.85546875" style="670" customWidth="1"/>
    <col min="5634" max="5635" width="15.5703125" style="670" customWidth="1"/>
    <col min="5636" max="5636" width="16.42578125" style="670" customWidth="1"/>
    <col min="5637" max="5637" width="10.42578125" style="670" customWidth="1"/>
    <col min="5638" max="5638" width="17.42578125" style="670" customWidth="1"/>
    <col min="5639" max="5639" width="19.85546875" style="670" customWidth="1"/>
    <col min="5640" max="5640" width="19.7109375" style="670" customWidth="1"/>
    <col min="5641" max="5641" width="20.28515625" style="670" customWidth="1"/>
    <col min="5642" max="5642" width="22.5703125" style="670" customWidth="1"/>
    <col min="5643" max="5643" width="24.42578125" style="670" customWidth="1"/>
    <col min="5644" max="5888" width="11.42578125" style="670" hidden="1"/>
    <col min="5889" max="5889" width="63.85546875" style="670" customWidth="1"/>
    <col min="5890" max="5891" width="15.5703125" style="670" customWidth="1"/>
    <col min="5892" max="5892" width="16.42578125" style="670" customWidth="1"/>
    <col min="5893" max="5893" width="10.42578125" style="670" customWidth="1"/>
    <col min="5894" max="5894" width="17.42578125" style="670" customWidth="1"/>
    <col min="5895" max="5895" width="19.85546875" style="670" customWidth="1"/>
    <col min="5896" max="5896" width="19.7109375" style="670" customWidth="1"/>
    <col min="5897" max="5897" width="20.28515625" style="670" customWidth="1"/>
    <col min="5898" max="5898" width="22.5703125" style="670" customWidth="1"/>
    <col min="5899" max="5899" width="24.42578125" style="670" customWidth="1"/>
    <col min="5900" max="6144" width="11.42578125" style="670" hidden="1"/>
    <col min="6145" max="6145" width="63.85546875" style="670" customWidth="1"/>
    <col min="6146" max="6147" width="15.5703125" style="670" customWidth="1"/>
    <col min="6148" max="6148" width="16.42578125" style="670" customWidth="1"/>
    <col min="6149" max="6149" width="10.42578125" style="670" customWidth="1"/>
    <col min="6150" max="6150" width="17.42578125" style="670" customWidth="1"/>
    <col min="6151" max="6151" width="19.85546875" style="670" customWidth="1"/>
    <col min="6152" max="6152" width="19.7109375" style="670" customWidth="1"/>
    <col min="6153" max="6153" width="20.28515625" style="670" customWidth="1"/>
    <col min="6154" max="6154" width="22.5703125" style="670" customWidth="1"/>
    <col min="6155" max="6155" width="24.42578125" style="670" customWidth="1"/>
    <col min="6156" max="6400" width="11.42578125" style="670" hidden="1"/>
    <col min="6401" max="6401" width="63.85546875" style="670" customWidth="1"/>
    <col min="6402" max="6403" width="15.5703125" style="670" customWidth="1"/>
    <col min="6404" max="6404" width="16.42578125" style="670" customWidth="1"/>
    <col min="6405" max="6405" width="10.42578125" style="670" customWidth="1"/>
    <col min="6406" max="6406" width="17.42578125" style="670" customWidth="1"/>
    <col min="6407" max="6407" width="19.85546875" style="670" customWidth="1"/>
    <col min="6408" max="6408" width="19.7109375" style="670" customWidth="1"/>
    <col min="6409" max="6409" width="20.28515625" style="670" customWidth="1"/>
    <col min="6410" max="6410" width="22.5703125" style="670" customWidth="1"/>
    <col min="6411" max="6411" width="24.42578125" style="670" customWidth="1"/>
    <col min="6412" max="6656" width="11.42578125" style="670" hidden="1"/>
    <col min="6657" max="6657" width="63.85546875" style="670" customWidth="1"/>
    <col min="6658" max="6659" width="15.5703125" style="670" customWidth="1"/>
    <col min="6660" max="6660" width="16.42578125" style="670" customWidth="1"/>
    <col min="6661" max="6661" width="10.42578125" style="670" customWidth="1"/>
    <col min="6662" max="6662" width="17.42578125" style="670" customWidth="1"/>
    <col min="6663" max="6663" width="19.85546875" style="670" customWidth="1"/>
    <col min="6664" max="6664" width="19.7109375" style="670" customWidth="1"/>
    <col min="6665" max="6665" width="20.28515625" style="670" customWidth="1"/>
    <col min="6666" max="6666" width="22.5703125" style="670" customWidth="1"/>
    <col min="6667" max="6667" width="24.42578125" style="670" customWidth="1"/>
    <col min="6668" max="6912" width="11.42578125" style="670" hidden="1"/>
    <col min="6913" max="6913" width="63.85546875" style="670" customWidth="1"/>
    <col min="6914" max="6915" width="15.5703125" style="670" customWidth="1"/>
    <col min="6916" max="6916" width="16.42578125" style="670" customWidth="1"/>
    <col min="6917" max="6917" width="10.42578125" style="670" customWidth="1"/>
    <col min="6918" max="6918" width="17.42578125" style="670" customWidth="1"/>
    <col min="6919" max="6919" width="19.85546875" style="670" customWidth="1"/>
    <col min="6920" max="6920" width="19.7109375" style="670" customWidth="1"/>
    <col min="6921" max="6921" width="20.28515625" style="670" customWidth="1"/>
    <col min="6922" max="6922" width="22.5703125" style="670" customWidth="1"/>
    <col min="6923" max="6923" width="24.42578125" style="670" customWidth="1"/>
    <col min="6924" max="7168" width="11.42578125" style="670" hidden="1"/>
    <col min="7169" max="7169" width="63.85546875" style="670" customWidth="1"/>
    <col min="7170" max="7171" width="15.5703125" style="670" customWidth="1"/>
    <col min="7172" max="7172" width="16.42578125" style="670" customWidth="1"/>
    <col min="7173" max="7173" width="10.42578125" style="670" customWidth="1"/>
    <col min="7174" max="7174" width="17.42578125" style="670" customWidth="1"/>
    <col min="7175" max="7175" width="19.85546875" style="670" customWidth="1"/>
    <col min="7176" max="7176" width="19.7109375" style="670" customWidth="1"/>
    <col min="7177" max="7177" width="20.28515625" style="670" customWidth="1"/>
    <col min="7178" max="7178" width="22.5703125" style="670" customWidth="1"/>
    <col min="7179" max="7179" width="24.42578125" style="670" customWidth="1"/>
    <col min="7180" max="7424" width="11.42578125" style="670" hidden="1"/>
    <col min="7425" max="7425" width="63.85546875" style="670" customWidth="1"/>
    <col min="7426" max="7427" width="15.5703125" style="670" customWidth="1"/>
    <col min="7428" max="7428" width="16.42578125" style="670" customWidth="1"/>
    <col min="7429" max="7429" width="10.42578125" style="670" customWidth="1"/>
    <col min="7430" max="7430" width="17.42578125" style="670" customWidth="1"/>
    <col min="7431" max="7431" width="19.85546875" style="670" customWidth="1"/>
    <col min="7432" max="7432" width="19.7109375" style="670" customWidth="1"/>
    <col min="7433" max="7433" width="20.28515625" style="670" customWidth="1"/>
    <col min="7434" max="7434" width="22.5703125" style="670" customWidth="1"/>
    <col min="7435" max="7435" width="24.42578125" style="670" customWidth="1"/>
    <col min="7436" max="7680" width="11.42578125" style="670" hidden="1"/>
    <col min="7681" max="7681" width="63.85546875" style="670" customWidth="1"/>
    <col min="7682" max="7683" width="15.5703125" style="670" customWidth="1"/>
    <col min="7684" max="7684" width="16.42578125" style="670" customWidth="1"/>
    <col min="7685" max="7685" width="10.42578125" style="670" customWidth="1"/>
    <col min="7686" max="7686" width="17.42578125" style="670" customWidth="1"/>
    <col min="7687" max="7687" width="19.85546875" style="670" customWidth="1"/>
    <col min="7688" max="7688" width="19.7109375" style="670" customWidth="1"/>
    <col min="7689" max="7689" width="20.28515625" style="670" customWidth="1"/>
    <col min="7690" max="7690" width="22.5703125" style="670" customWidth="1"/>
    <col min="7691" max="7691" width="24.42578125" style="670" customWidth="1"/>
    <col min="7692" max="7936" width="11.42578125" style="670" hidden="1"/>
    <col min="7937" max="7937" width="63.85546875" style="670" customWidth="1"/>
    <col min="7938" max="7939" width="15.5703125" style="670" customWidth="1"/>
    <col min="7940" max="7940" width="16.42578125" style="670" customWidth="1"/>
    <col min="7941" max="7941" width="10.42578125" style="670" customWidth="1"/>
    <col min="7942" max="7942" width="17.42578125" style="670" customWidth="1"/>
    <col min="7943" max="7943" width="19.85546875" style="670" customWidth="1"/>
    <col min="7944" max="7944" width="19.7109375" style="670" customWidth="1"/>
    <col min="7945" max="7945" width="20.28515625" style="670" customWidth="1"/>
    <col min="7946" max="7946" width="22.5703125" style="670" customWidth="1"/>
    <col min="7947" max="7947" width="24.42578125" style="670" customWidth="1"/>
    <col min="7948" max="8192" width="11.42578125" style="670" hidden="1"/>
    <col min="8193" max="8193" width="63.85546875" style="670" customWidth="1"/>
    <col min="8194" max="8195" width="15.5703125" style="670" customWidth="1"/>
    <col min="8196" max="8196" width="16.42578125" style="670" customWidth="1"/>
    <col min="8197" max="8197" width="10.42578125" style="670" customWidth="1"/>
    <col min="8198" max="8198" width="17.42578125" style="670" customWidth="1"/>
    <col min="8199" max="8199" width="19.85546875" style="670" customWidth="1"/>
    <col min="8200" max="8200" width="19.7109375" style="670" customWidth="1"/>
    <col min="8201" max="8201" width="20.28515625" style="670" customWidth="1"/>
    <col min="8202" max="8202" width="22.5703125" style="670" customWidth="1"/>
    <col min="8203" max="8203" width="24.42578125" style="670" customWidth="1"/>
    <col min="8204" max="8448" width="11.42578125" style="670" hidden="1"/>
    <col min="8449" max="8449" width="63.85546875" style="670" customWidth="1"/>
    <col min="8450" max="8451" width="15.5703125" style="670" customWidth="1"/>
    <col min="8452" max="8452" width="16.42578125" style="670" customWidth="1"/>
    <col min="8453" max="8453" width="10.42578125" style="670" customWidth="1"/>
    <col min="8454" max="8454" width="17.42578125" style="670" customWidth="1"/>
    <col min="8455" max="8455" width="19.85546875" style="670" customWidth="1"/>
    <col min="8456" max="8456" width="19.7109375" style="670" customWidth="1"/>
    <col min="8457" max="8457" width="20.28515625" style="670" customWidth="1"/>
    <col min="8458" max="8458" width="22.5703125" style="670" customWidth="1"/>
    <col min="8459" max="8459" width="24.42578125" style="670" customWidth="1"/>
    <col min="8460" max="8704" width="11.42578125" style="670" hidden="1"/>
    <col min="8705" max="8705" width="63.85546875" style="670" customWidth="1"/>
    <col min="8706" max="8707" width="15.5703125" style="670" customWidth="1"/>
    <col min="8708" max="8708" width="16.42578125" style="670" customWidth="1"/>
    <col min="8709" max="8709" width="10.42578125" style="670" customWidth="1"/>
    <col min="8710" max="8710" width="17.42578125" style="670" customWidth="1"/>
    <col min="8711" max="8711" width="19.85546875" style="670" customWidth="1"/>
    <col min="8712" max="8712" width="19.7109375" style="670" customWidth="1"/>
    <col min="8713" max="8713" width="20.28515625" style="670" customWidth="1"/>
    <col min="8714" max="8714" width="22.5703125" style="670" customWidth="1"/>
    <col min="8715" max="8715" width="24.42578125" style="670" customWidth="1"/>
    <col min="8716" max="8960" width="11.42578125" style="670" hidden="1"/>
    <col min="8961" max="8961" width="63.85546875" style="670" customWidth="1"/>
    <col min="8962" max="8963" width="15.5703125" style="670" customWidth="1"/>
    <col min="8964" max="8964" width="16.42578125" style="670" customWidth="1"/>
    <col min="8965" max="8965" width="10.42578125" style="670" customWidth="1"/>
    <col min="8966" max="8966" width="17.42578125" style="670" customWidth="1"/>
    <col min="8967" max="8967" width="19.85546875" style="670" customWidth="1"/>
    <col min="8968" max="8968" width="19.7109375" style="670" customWidth="1"/>
    <col min="8969" max="8969" width="20.28515625" style="670" customWidth="1"/>
    <col min="8970" max="8970" width="22.5703125" style="670" customWidth="1"/>
    <col min="8971" max="8971" width="24.42578125" style="670" customWidth="1"/>
    <col min="8972" max="9216" width="11.42578125" style="670" hidden="1"/>
    <col min="9217" max="9217" width="63.85546875" style="670" customWidth="1"/>
    <col min="9218" max="9219" width="15.5703125" style="670" customWidth="1"/>
    <col min="9220" max="9220" width="16.42578125" style="670" customWidth="1"/>
    <col min="9221" max="9221" width="10.42578125" style="670" customWidth="1"/>
    <col min="9222" max="9222" width="17.42578125" style="670" customWidth="1"/>
    <col min="9223" max="9223" width="19.85546875" style="670" customWidth="1"/>
    <col min="9224" max="9224" width="19.7109375" style="670" customWidth="1"/>
    <col min="9225" max="9225" width="20.28515625" style="670" customWidth="1"/>
    <col min="9226" max="9226" width="22.5703125" style="670" customWidth="1"/>
    <col min="9227" max="9227" width="24.42578125" style="670" customWidth="1"/>
    <col min="9228" max="9472" width="11.42578125" style="670" hidden="1"/>
    <col min="9473" max="9473" width="63.85546875" style="670" customWidth="1"/>
    <col min="9474" max="9475" width="15.5703125" style="670" customWidth="1"/>
    <col min="9476" max="9476" width="16.42578125" style="670" customWidth="1"/>
    <col min="9477" max="9477" width="10.42578125" style="670" customWidth="1"/>
    <col min="9478" max="9478" width="17.42578125" style="670" customWidth="1"/>
    <col min="9479" max="9479" width="19.85546875" style="670" customWidth="1"/>
    <col min="9480" max="9480" width="19.7109375" style="670" customWidth="1"/>
    <col min="9481" max="9481" width="20.28515625" style="670" customWidth="1"/>
    <col min="9482" max="9482" width="22.5703125" style="670" customWidth="1"/>
    <col min="9483" max="9483" width="24.42578125" style="670" customWidth="1"/>
    <col min="9484" max="9728" width="11.42578125" style="670" hidden="1"/>
    <col min="9729" max="9729" width="63.85546875" style="670" customWidth="1"/>
    <col min="9730" max="9731" width="15.5703125" style="670" customWidth="1"/>
    <col min="9732" max="9732" width="16.42578125" style="670" customWidth="1"/>
    <col min="9733" max="9733" width="10.42578125" style="670" customWidth="1"/>
    <col min="9734" max="9734" width="17.42578125" style="670" customWidth="1"/>
    <col min="9735" max="9735" width="19.85546875" style="670" customWidth="1"/>
    <col min="9736" max="9736" width="19.7109375" style="670" customWidth="1"/>
    <col min="9737" max="9737" width="20.28515625" style="670" customWidth="1"/>
    <col min="9738" max="9738" width="22.5703125" style="670" customWidth="1"/>
    <col min="9739" max="9739" width="24.42578125" style="670" customWidth="1"/>
    <col min="9740" max="9984" width="11.42578125" style="670" hidden="1"/>
    <col min="9985" max="9985" width="63.85546875" style="670" customWidth="1"/>
    <col min="9986" max="9987" width="15.5703125" style="670" customWidth="1"/>
    <col min="9988" max="9988" width="16.42578125" style="670" customWidth="1"/>
    <col min="9989" max="9989" width="10.42578125" style="670" customWidth="1"/>
    <col min="9990" max="9990" width="17.42578125" style="670" customWidth="1"/>
    <col min="9991" max="9991" width="19.85546875" style="670" customWidth="1"/>
    <col min="9992" max="9992" width="19.7109375" style="670" customWidth="1"/>
    <col min="9993" max="9993" width="20.28515625" style="670" customWidth="1"/>
    <col min="9994" max="9994" width="22.5703125" style="670" customWidth="1"/>
    <col min="9995" max="9995" width="24.42578125" style="670" customWidth="1"/>
    <col min="9996" max="10240" width="11.42578125" style="670" hidden="1"/>
    <col min="10241" max="10241" width="63.85546875" style="670" customWidth="1"/>
    <col min="10242" max="10243" width="15.5703125" style="670" customWidth="1"/>
    <col min="10244" max="10244" width="16.42578125" style="670" customWidth="1"/>
    <col min="10245" max="10245" width="10.42578125" style="670" customWidth="1"/>
    <col min="10246" max="10246" width="17.42578125" style="670" customWidth="1"/>
    <col min="10247" max="10247" width="19.85546875" style="670" customWidth="1"/>
    <col min="10248" max="10248" width="19.7109375" style="670" customWidth="1"/>
    <col min="10249" max="10249" width="20.28515625" style="670" customWidth="1"/>
    <col min="10250" max="10250" width="22.5703125" style="670" customWidth="1"/>
    <col min="10251" max="10251" width="24.42578125" style="670" customWidth="1"/>
    <col min="10252" max="10496" width="11.42578125" style="670" hidden="1"/>
    <col min="10497" max="10497" width="63.85546875" style="670" customWidth="1"/>
    <col min="10498" max="10499" width="15.5703125" style="670" customWidth="1"/>
    <col min="10500" max="10500" width="16.42578125" style="670" customWidth="1"/>
    <col min="10501" max="10501" width="10.42578125" style="670" customWidth="1"/>
    <col min="10502" max="10502" width="17.42578125" style="670" customWidth="1"/>
    <col min="10503" max="10503" width="19.85546875" style="670" customWidth="1"/>
    <col min="10504" max="10504" width="19.7109375" style="670" customWidth="1"/>
    <col min="10505" max="10505" width="20.28515625" style="670" customWidth="1"/>
    <col min="10506" max="10506" width="22.5703125" style="670" customWidth="1"/>
    <col min="10507" max="10507" width="24.42578125" style="670" customWidth="1"/>
    <col min="10508" max="10752" width="11.42578125" style="670" hidden="1"/>
    <col min="10753" max="10753" width="63.85546875" style="670" customWidth="1"/>
    <col min="10754" max="10755" width="15.5703125" style="670" customWidth="1"/>
    <col min="10756" max="10756" width="16.42578125" style="670" customWidth="1"/>
    <col min="10757" max="10757" width="10.42578125" style="670" customWidth="1"/>
    <col min="10758" max="10758" width="17.42578125" style="670" customWidth="1"/>
    <col min="10759" max="10759" width="19.85546875" style="670" customWidth="1"/>
    <col min="10760" max="10760" width="19.7109375" style="670" customWidth="1"/>
    <col min="10761" max="10761" width="20.28515625" style="670" customWidth="1"/>
    <col min="10762" max="10762" width="22.5703125" style="670" customWidth="1"/>
    <col min="10763" max="10763" width="24.42578125" style="670" customWidth="1"/>
    <col min="10764" max="11008" width="11.42578125" style="670" hidden="1"/>
    <col min="11009" max="11009" width="63.85546875" style="670" customWidth="1"/>
    <col min="11010" max="11011" width="15.5703125" style="670" customWidth="1"/>
    <col min="11012" max="11012" width="16.42578125" style="670" customWidth="1"/>
    <col min="11013" max="11013" width="10.42578125" style="670" customWidth="1"/>
    <col min="11014" max="11014" width="17.42578125" style="670" customWidth="1"/>
    <col min="11015" max="11015" width="19.85546875" style="670" customWidth="1"/>
    <col min="11016" max="11016" width="19.7109375" style="670" customWidth="1"/>
    <col min="11017" max="11017" width="20.28515625" style="670" customWidth="1"/>
    <col min="11018" max="11018" width="22.5703125" style="670" customWidth="1"/>
    <col min="11019" max="11019" width="24.42578125" style="670" customWidth="1"/>
    <col min="11020" max="11264" width="11.42578125" style="670" hidden="1"/>
    <col min="11265" max="11265" width="63.85546875" style="670" customWidth="1"/>
    <col min="11266" max="11267" width="15.5703125" style="670" customWidth="1"/>
    <col min="11268" max="11268" width="16.42578125" style="670" customWidth="1"/>
    <col min="11269" max="11269" width="10.42578125" style="670" customWidth="1"/>
    <col min="11270" max="11270" width="17.42578125" style="670" customWidth="1"/>
    <col min="11271" max="11271" width="19.85546875" style="670" customWidth="1"/>
    <col min="11272" max="11272" width="19.7109375" style="670" customWidth="1"/>
    <col min="11273" max="11273" width="20.28515625" style="670" customWidth="1"/>
    <col min="11274" max="11274" width="22.5703125" style="670" customWidth="1"/>
    <col min="11275" max="11275" width="24.42578125" style="670" customWidth="1"/>
    <col min="11276" max="11520" width="11.42578125" style="670" hidden="1"/>
    <col min="11521" max="11521" width="63.85546875" style="670" customWidth="1"/>
    <col min="11522" max="11523" width="15.5703125" style="670" customWidth="1"/>
    <col min="11524" max="11524" width="16.42578125" style="670" customWidth="1"/>
    <col min="11525" max="11525" width="10.42578125" style="670" customWidth="1"/>
    <col min="11526" max="11526" width="17.42578125" style="670" customWidth="1"/>
    <col min="11527" max="11527" width="19.85546875" style="670" customWidth="1"/>
    <col min="11528" max="11528" width="19.7109375" style="670" customWidth="1"/>
    <col min="11529" max="11529" width="20.28515625" style="670" customWidth="1"/>
    <col min="11530" max="11530" width="22.5703125" style="670" customWidth="1"/>
    <col min="11531" max="11531" width="24.42578125" style="670" customWidth="1"/>
    <col min="11532" max="11776" width="11.42578125" style="670" hidden="1"/>
    <col min="11777" max="11777" width="63.85546875" style="670" customWidth="1"/>
    <col min="11778" max="11779" width="15.5703125" style="670" customWidth="1"/>
    <col min="11780" max="11780" width="16.42578125" style="670" customWidth="1"/>
    <col min="11781" max="11781" width="10.42578125" style="670" customWidth="1"/>
    <col min="11782" max="11782" width="17.42578125" style="670" customWidth="1"/>
    <col min="11783" max="11783" width="19.85546875" style="670" customWidth="1"/>
    <col min="11784" max="11784" width="19.7109375" style="670" customWidth="1"/>
    <col min="11785" max="11785" width="20.28515625" style="670" customWidth="1"/>
    <col min="11786" max="11786" width="22.5703125" style="670" customWidth="1"/>
    <col min="11787" max="11787" width="24.42578125" style="670" customWidth="1"/>
    <col min="11788" max="12032" width="11.42578125" style="670" hidden="1"/>
    <col min="12033" max="12033" width="63.85546875" style="670" customWidth="1"/>
    <col min="12034" max="12035" width="15.5703125" style="670" customWidth="1"/>
    <col min="12036" max="12036" width="16.42578125" style="670" customWidth="1"/>
    <col min="12037" max="12037" width="10.42578125" style="670" customWidth="1"/>
    <col min="12038" max="12038" width="17.42578125" style="670" customWidth="1"/>
    <col min="12039" max="12039" width="19.85546875" style="670" customWidth="1"/>
    <col min="12040" max="12040" width="19.7109375" style="670" customWidth="1"/>
    <col min="12041" max="12041" width="20.28515625" style="670" customWidth="1"/>
    <col min="12042" max="12042" width="22.5703125" style="670" customWidth="1"/>
    <col min="12043" max="12043" width="24.42578125" style="670" customWidth="1"/>
    <col min="12044" max="12288" width="11.42578125" style="670" hidden="1"/>
    <col min="12289" max="12289" width="63.85546875" style="670" customWidth="1"/>
    <col min="12290" max="12291" width="15.5703125" style="670" customWidth="1"/>
    <col min="12292" max="12292" width="16.42578125" style="670" customWidth="1"/>
    <col min="12293" max="12293" width="10.42578125" style="670" customWidth="1"/>
    <col min="12294" max="12294" width="17.42578125" style="670" customWidth="1"/>
    <col min="12295" max="12295" width="19.85546875" style="670" customWidth="1"/>
    <col min="12296" max="12296" width="19.7109375" style="670" customWidth="1"/>
    <col min="12297" max="12297" width="20.28515625" style="670" customWidth="1"/>
    <col min="12298" max="12298" width="22.5703125" style="670" customWidth="1"/>
    <col min="12299" max="12299" width="24.42578125" style="670" customWidth="1"/>
    <col min="12300" max="12544" width="11.42578125" style="670" hidden="1"/>
    <col min="12545" max="12545" width="63.85546875" style="670" customWidth="1"/>
    <col min="12546" max="12547" width="15.5703125" style="670" customWidth="1"/>
    <col min="12548" max="12548" width="16.42578125" style="670" customWidth="1"/>
    <col min="12549" max="12549" width="10.42578125" style="670" customWidth="1"/>
    <col min="12550" max="12550" width="17.42578125" style="670" customWidth="1"/>
    <col min="12551" max="12551" width="19.85546875" style="670" customWidth="1"/>
    <col min="12552" max="12552" width="19.7109375" style="670" customWidth="1"/>
    <col min="12553" max="12553" width="20.28515625" style="670" customWidth="1"/>
    <col min="12554" max="12554" width="22.5703125" style="670" customWidth="1"/>
    <col min="12555" max="12555" width="24.42578125" style="670" customWidth="1"/>
    <col min="12556" max="12800" width="11.42578125" style="670" hidden="1"/>
    <col min="12801" max="12801" width="63.85546875" style="670" customWidth="1"/>
    <col min="12802" max="12803" width="15.5703125" style="670" customWidth="1"/>
    <col min="12804" max="12804" width="16.42578125" style="670" customWidth="1"/>
    <col min="12805" max="12805" width="10.42578125" style="670" customWidth="1"/>
    <col min="12806" max="12806" width="17.42578125" style="670" customWidth="1"/>
    <col min="12807" max="12807" width="19.85546875" style="670" customWidth="1"/>
    <col min="12808" max="12808" width="19.7109375" style="670" customWidth="1"/>
    <col min="12809" max="12809" width="20.28515625" style="670" customWidth="1"/>
    <col min="12810" max="12810" width="22.5703125" style="670" customWidth="1"/>
    <col min="12811" max="12811" width="24.42578125" style="670" customWidth="1"/>
    <col min="12812" max="13056" width="11.42578125" style="670" hidden="1"/>
    <col min="13057" max="13057" width="63.85546875" style="670" customWidth="1"/>
    <col min="13058" max="13059" width="15.5703125" style="670" customWidth="1"/>
    <col min="13060" max="13060" width="16.42578125" style="670" customWidth="1"/>
    <col min="13061" max="13061" width="10.42578125" style="670" customWidth="1"/>
    <col min="13062" max="13062" width="17.42578125" style="670" customWidth="1"/>
    <col min="13063" max="13063" width="19.85546875" style="670" customWidth="1"/>
    <col min="13064" max="13064" width="19.7109375" style="670" customWidth="1"/>
    <col min="13065" max="13065" width="20.28515625" style="670" customWidth="1"/>
    <col min="13066" max="13066" width="22.5703125" style="670" customWidth="1"/>
    <col min="13067" max="13067" width="24.42578125" style="670" customWidth="1"/>
    <col min="13068" max="13312" width="11.42578125" style="670" hidden="1"/>
    <col min="13313" max="13313" width="63.85546875" style="670" customWidth="1"/>
    <col min="13314" max="13315" width="15.5703125" style="670" customWidth="1"/>
    <col min="13316" max="13316" width="16.42578125" style="670" customWidth="1"/>
    <col min="13317" max="13317" width="10.42578125" style="670" customWidth="1"/>
    <col min="13318" max="13318" width="17.42578125" style="670" customWidth="1"/>
    <col min="13319" max="13319" width="19.85546875" style="670" customWidth="1"/>
    <col min="13320" max="13320" width="19.7109375" style="670" customWidth="1"/>
    <col min="13321" max="13321" width="20.28515625" style="670" customWidth="1"/>
    <col min="13322" max="13322" width="22.5703125" style="670" customWidth="1"/>
    <col min="13323" max="13323" width="24.42578125" style="670" customWidth="1"/>
    <col min="13324" max="13568" width="11.42578125" style="670" hidden="1"/>
    <col min="13569" max="13569" width="63.85546875" style="670" customWidth="1"/>
    <col min="13570" max="13571" width="15.5703125" style="670" customWidth="1"/>
    <col min="13572" max="13572" width="16.42578125" style="670" customWidth="1"/>
    <col min="13573" max="13573" width="10.42578125" style="670" customWidth="1"/>
    <col min="13574" max="13574" width="17.42578125" style="670" customWidth="1"/>
    <col min="13575" max="13575" width="19.85546875" style="670" customWidth="1"/>
    <col min="13576" max="13576" width="19.7109375" style="670" customWidth="1"/>
    <col min="13577" max="13577" width="20.28515625" style="670" customWidth="1"/>
    <col min="13578" max="13578" width="22.5703125" style="670" customWidth="1"/>
    <col min="13579" max="13579" width="24.42578125" style="670" customWidth="1"/>
    <col min="13580" max="13824" width="11.42578125" style="670" hidden="1"/>
    <col min="13825" max="13825" width="63.85546875" style="670" customWidth="1"/>
    <col min="13826" max="13827" width="15.5703125" style="670" customWidth="1"/>
    <col min="13828" max="13828" width="16.42578125" style="670" customWidth="1"/>
    <col min="13829" max="13829" width="10.42578125" style="670" customWidth="1"/>
    <col min="13830" max="13830" width="17.42578125" style="670" customWidth="1"/>
    <col min="13831" max="13831" width="19.85546875" style="670" customWidth="1"/>
    <col min="13832" max="13832" width="19.7109375" style="670" customWidth="1"/>
    <col min="13833" max="13833" width="20.28515625" style="670" customWidth="1"/>
    <col min="13834" max="13834" width="22.5703125" style="670" customWidth="1"/>
    <col min="13835" max="13835" width="24.42578125" style="670" customWidth="1"/>
    <col min="13836" max="14080" width="11.42578125" style="670" hidden="1"/>
    <col min="14081" max="14081" width="63.85546875" style="670" customWidth="1"/>
    <col min="14082" max="14083" width="15.5703125" style="670" customWidth="1"/>
    <col min="14084" max="14084" width="16.42578125" style="670" customWidth="1"/>
    <col min="14085" max="14085" width="10.42578125" style="670" customWidth="1"/>
    <col min="14086" max="14086" width="17.42578125" style="670" customWidth="1"/>
    <col min="14087" max="14087" width="19.85546875" style="670" customWidth="1"/>
    <col min="14088" max="14088" width="19.7109375" style="670" customWidth="1"/>
    <col min="14089" max="14089" width="20.28515625" style="670" customWidth="1"/>
    <col min="14090" max="14090" width="22.5703125" style="670" customWidth="1"/>
    <col min="14091" max="14091" width="24.42578125" style="670" customWidth="1"/>
    <col min="14092" max="14336" width="11.42578125" style="670" hidden="1"/>
    <col min="14337" max="14337" width="63.85546875" style="670" customWidth="1"/>
    <col min="14338" max="14339" width="15.5703125" style="670" customWidth="1"/>
    <col min="14340" max="14340" width="16.42578125" style="670" customWidth="1"/>
    <col min="14341" max="14341" width="10.42578125" style="670" customWidth="1"/>
    <col min="14342" max="14342" width="17.42578125" style="670" customWidth="1"/>
    <col min="14343" max="14343" width="19.85546875" style="670" customWidth="1"/>
    <col min="14344" max="14344" width="19.7109375" style="670" customWidth="1"/>
    <col min="14345" max="14345" width="20.28515625" style="670" customWidth="1"/>
    <col min="14346" max="14346" width="22.5703125" style="670" customWidth="1"/>
    <col min="14347" max="14347" width="24.42578125" style="670" customWidth="1"/>
    <col min="14348" max="14592" width="11.42578125" style="670" hidden="1"/>
    <col min="14593" max="14593" width="63.85546875" style="670" customWidth="1"/>
    <col min="14594" max="14595" width="15.5703125" style="670" customWidth="1"/>
    <col min="14596" max="14596" width="16.42578125" style="670" customWidth="1"/>
    <col min="14597" max="14597" width="10.42578125" style="670" customWidth="1"/>
    <col min="14598" max="14598" width="17.42578125" style="670" customWidth="1"/>
    <col min="14599" max="14599" width="19.85546875" style="670" customWidth="1"/>
    <col min="14600" max="14600" width="19.7109375" style="670" customWidth="1"/>
    <col min="14601" max="14601" width="20.28515625" style="670" customWidth="1"/>
    <col min="14602" max="14602" width="22.5703125" style="670" customWidth="1"/>
    <col min="14603" max="14603" width="24.42578125" style="670" customWidth="1"/>
    <col min="14604" max="14848" width="11.42578125" style="670" hidden="1"/>
    <col min="14849" max="14849" width="63.85546875" style="670" customWidth="1"/>
    <col min="14850" max="14851" width="15.5703125" style="670" customWidth="1"/>
    <col min="14852" max="14852" width="16.42578125" style="670" customWidth="1"/>
    <col min="14853" max="14853" width="10.42578125" style="670" customWidth="1"/>
    <col min="14854" max="14854" width="17.42578125" style="670" customWidth="1"/>
    <col min="14855" max="14855" width="19.85546875" style="670" customWidth="1"/>
    <col min="14856" max="14856" width="19.7109375" style="670" customWidth="1"/>
    <col min="14857" max="14857" width="20.28515625" style="670" customWidth="1"/>
    <col min="14858" max="14858" width="22.5703125" style="670" customWidth="1"/>
    <col min="14859" max="14859" width="24.42578125" style="670" customWidth="1"/>
    <col min="14860" max="15104" width="11.42578125" style="670" hidden="1"/>
    <col min="15105" max="15105" width="63.85546875" style="670" customWidth="1"/>
    <col min="15106" max="15107" width="15.5703125" style="670" customWidth="1"/>
    <col min="15108" max="15108" width="16.42578125" style="670" customWidth="1"/>
    <col min="15109" max="15109" width="10.42578125" style="670" customWidth="1"/>
    <col min="15110" max="15110" width="17.42578125" style="670" customWidth="1"/>
    <col min="15111" max="15111" width="19.85546875" style="670" customWidth="1"/>
    <col min="15112" max="15112" width="19.7109375" style="670" customWidth="1"/>
    <col min="15113" max="15113" width="20.28515625" style="670" customWidth="1"/>
    <col min="15114" max="15114" width="22.5703125" style="670" customWidth="1"/>
    <col min="15115" max="15115" width="24.42578125" style="670" customWidth="1"/>
    <col min="15116" max="15360" width="11.42578125" style="670" hidden="1"/>
    <col min="15361" max="15361" width="63.85546875" style="670" customWidth="1"/>
    <col min="15362" max="15363" width="15.5703125" style="670" customWidth="1"/>
    <col min="15364" max="15364" width="16.42578125" style="670" customWidth="1"/>
    <col min="15365" max="15365" width="10.42578125" style="670" customWidth="1"/>
    <col min="15366" max="15366" width="17.42578125" style="670" customWidth="1"/>
    <col min="15367" max="15367" width="19.85546875" style="670" customWidth="1"/>
    <col min="15368" max="15368" width="19.7109375" style="670" customWidth="1"/>
    <col min="15369" max="15369" width="20.28515625" style="670" customWidth="1"/>
    <col min="15370" max="15370" width="22.5703125" style="670" customWidth="1"/>
    <col min="15371" max="15371" width="24.42578125" style="670" customWidth="1"/>
    <col min="15372" max="15616" width="11.42578125" style="670" hidden="1"/>
    <col min="15617" max="15617" width="63.85546875" style="670" customWidth="1"/>
    <col min="15618" max="15619" width="15.5703125" style="670" customWidth="1"/>
    <col min="15620" max="15620" width="16.42578125" style="670" customWidth="1"/>
    <col min="15621" max="15621" width="10.42578125" style="670" customWidth="1"/>
    <col min="15622" max="15622" width="17.42578125" style="670" customWidth="1"/>
    <col min="15623" max="15623" width="19.85546875" style="670" customWidth="1"/>
    <col min="15624" max="15624" width="19.7109375" style="670" customWidth="1"/>
    <col min="15625" max="15625" width="20.28515625" style="670" customWidth="1"/>
    <col min="15626" max="15626" width="22.5703125" style="670" customWidth="1"/>
    <col min="15627" max="15627" width="24.42578125" style="670" customWidth="1"/>
    <col min="15628" max="15872" width="11.42578125" style="670" hidden="1"/>
    <col min="15873" max="15873" width="63.85546875" style="670" customWidth="1"/>
    <col min="15874" max="15875" width="15.5703125" style="670" customWidth="1"/>
    <col min="15876" max="15876" width="16.42578125" style="670" customWidth="1"/>
    <col min="15877" max="15877" width="10.42578125" style="670" customWidth="1"/>
    <col min="15878" max="15878" width="17.42578125" style="670" customWidth="1"/>
    <col min="15879" max="15879" width="19.85546875" style="670" customWidth="1"/>
    <col min="15880" max="15880" width="19.7109375" style="670" customWidth="1"/>
    <col min="15881" max="15881" width="20.28515625" style="670" customWidth="1"/>
    <col min="15882" max="15882" width="22.5703125" style="670" customWidth="1"/>
    <col min="15883" max="15883" width="24.42578125" style="670" customWidth="1"/>
    <col min="15884" max="16128" width="11.42578125" style="670" hidden="1"/>
    <col min="16129" max="16129" width="63.85546875" style="670" customWidth="1"/>
    <col min="16130" max="16131" width="15.5703125" style="670" customWidth="1"/>
    <col min="16132" max="16132" width="16.42578125" style="670" customWidth="1"/>
    <col min="16133" max="16133" width="10.42578125" style="670" customWidth="1"/>
    <col min="16134" max="16134" width="17.42578125" style="670" customWidth="1"/>
    <col min="16135" max="16135" width="19.85546875" style="670" customWidth="1"/>
    <col min="16136" max="16136" width="19.7109375" style="670" customWidth="1"/>
    <col min="16137" max="16137" width="20.28515625" style="670" customWidth="1"/>
    <col min="16138" max="16138" width="22.5703125" style="670" customWidth="1"/>
    <col min="16139" max="16139" width="24.42578125" style="670" customWidth="1"/>
    <col min="16140" max="16384" width="11.42578125" style="670" hidden="1"/>
  </cols>
  <sheetData>
    <row r="1" spans="1:11" ht="20.25" x14ac:dyDescent="0.3">
      <c r="A1" s="1134" t="s">
        <v>1622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</row>
    <row r="2" spans="1:11" ht="20.25" x14ac:dyDescent="0.3">
      <c r="A2" s="1134" t="s">
        <v>1629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</row>
    <row r="3" spans="1:11" x14ac:dyDescent="0.25">
      <c r="A3" s="1135"/>
      <c r="B3" s="1136"/>
      <c r="C3" s="1136"/>
      <c r="D3" s="1136"/>
      <c r="E3" s="1136"/>
      <c r="F3" s="1136"/>
      <c r="G3" s="1136"/>
      <c r="H3" s="1136"/>
      <c r="I3" s="1136"/>
      <c r="J3" s="1136"/>
      <c r="K3" s="1136"/>
    </row>
    <row r="4" spans="1:11" x14ac:dyDescent="0.25">
      <c r="A4" s="1135"/>
      <c r="B4" s="1136"/>
      <c r="C4" s="1136"/>
      <c r="D4" s="1136"/>
      <c r="E4" s="1136"/>
      <c r="F4" s="1136"/>
      <c r="G4" s="1136"/>
      <c r="H4" s="1136"/>
      <c r="I4" s="1136"/>
      <c r="J4" s="1136"/>
      <c r="K4" s="1136"/>
    </row>
    <row r="5" spans="1:11" ht="9" customHeight="1" thickBot="1" x14ac:dyDescent="0.3"/>
    <row r="6" spans="1:11" ht="21" customHeight="1" thickBot="1" x14ac:dyDescent="0.3">
      <c r="A6" s="1137" t="s">
        <v>173</v>
      </c>
      <c r="B6" s="1139" t="s">
        <v>171</v>
      </c>
      <c r="C6" s="1139"/>
      <c r="D6" s="1139"/>
      <c r="E6" s="1140"/>
      <c r="F6" s="1141" t="s">
        <v>172</v>
      </c>
      <c r="G6" s="1139"/>
      <c r="H6" s="1139"/>
      <c r="I6" s="1139"/>
      <c r="J6" s="1142" t="s">
        <v>1623</v>
      </c>
      <c r="K6" s="1142" t="s">
        <v>172</v>
      </c>
    </row>
    <row r="7" spans="1:11" s="677" customFormat="1" ht="27" customHeight="1" thickBot="1" x14ac:dyDescent="0.25">
      <c r="A7" s="1138"/>
      <c r="B7" s="671" t="s">
        <v>174</v>
      </c>
      <c r="C7" s="672" t="s">
        <v>1624</v>
      </c>
      <c r="D7" s="672" t="s">
        <v>175</v>
      </c>
      <c r="E7" s="673" t="s">
        <v>176</v>
      </c>
      <c r="F7" s="674" t="s">
        <v>174</v>
      </c>
      <c r="G7" s="675" t="s">
        <v>1624</v>
      </c>
      <c r="H7" s="675" t="s">
        <v>175</v>
      </c>
      <c r="I7" s="676" t="s">
        <v>176</v>
      </c>
      <c r="J7" s="1143"/>
      <c r="K7" s="1143"/>
    </row>
    <row r="8" spans="1:11" s="680" customFormat="1" x14ac:dyDescent="0.25">
      <c r="A8" s="691" t="s">
        <v>1175</v>
      </c>
      <c r="B8" s="686">
        <v>1867</v>
      </c>
      <c r="C8" s="687">
        <v>900</v>
      </c>
      <c r="D8" s="687"/>
      <c r="E8" s="1110">
        <v>9</v>
      </c>
      <c r="F8" s="686">
        <v>623347610.88</v>
      </c>
      <c r="G8" s="687">
        <v>83572867.299999997</v>
      </c>
      <c r="H8" s="687"/>
      <c r="I8" s="687">
        <v>706307.18</v>
      </c>
      <c r="J8" s="1108">
        <v>2776</v>
      </c>
      <c r="K8" s="1108">
        <v>707626785.36000001</v>
      </c>
    </row>
    <row r="9" spans="1:11" s="680" customFormat="1" x14ac:dyDescent="0.25">
      <c r="A9" s="692" t="s">
        <v>177</v>
      </c>
      <c r="B9" s="688">
        <v>3754</v>
      </c>
      <c r="C9" s="685">
        <v>624</v>
      </c>
      <c r="D9" s="685"/>
      <c r="E9" s="1111">
        <v>2</v>
      </c>
      <c r="F9" s="688">
        <v>364680737.63999999</v>
      </c>
      <c r="G9" s="685">
        <v>56927647.060000002</v>
      </c>
      <c r="H9" s="685"/>
      <c r="I9" s="685">
        <v>126358.3</v>
      </c>
      <c r="J9" s="1108">
        <v>4380</v>
      </c>
      <c r="K9" s="1108">
        <v>421734743</v>
      </c>
    </row>
    <row r="10" spans="1:11" s="680" customFormat="1" x14ac:dyDescent="0.25">
      <c r="A10" s="692" t="s">
        <v>751</v>
      </c>
      <c r="B10" s="688">
        <v>217</v>
      </c>
      <c r="C10" s="685"/>
      <c r="D10" s="685"/>
      <c r="E10" s="1111"/>
      <c r="F10" s="688">
        <v>100000000</v>
      </c>
      <c r="G10" s="685"/>
      <c r="H10" s="685"/>
      <c r="I10" s="685"/>
      <c r="J10" s="1108">
        <v>217</v>
      </c>
      <c r="K10" s="1108">
        <v>100000000</v>
      </c>
    </row>
    <row r="11" spans="1:11" s="680" customFormat="1" x14ac:dyDescent="0.25">
      <c r="A11" s="692" t="s">
        <v>1625</v>
      </c>
      <c r="B11" s="688">
        <v>27</v>
      </c>
      <c r="C11" s="685">
        <v>9</v>
      </c>
      <c r="D11" s="685"/>
      <c r="E11" s="1111"/>
      <c r="F11" s="688">
        <v>20055802.829999998</v>
      </c>
      <c r="G11" s="685"/>
      <c r="H11" s="685"/>
      <c r="I11" s="685"/>
      <c r="J11" s="1108">
        <v>36</v>
      </c>
      <c r="K11" s="1108">
        <v>20055802.829999998</v>
      </c>
    </row>
    <row r="12" spans="1:11" s="680" customFormat="1" x14ac:dyDescent="0.25">
      <c r="A12" s="692" t="s">
        <v>1</v>
      </c>
      <c r="B12" s="688">
        <v>1751</v>
      </c>
      <c r="C12" s="685">
        <v>280</v>
      </c>
      <c r="D12" s="685"/>
      <c r="E12" s="1111"/>
      <c r="F12" s="688">
        <v>11627573.619999999</v>
      </c>
      <c r="G12" s="685">
        <v>37724414.789999999</v>
      </c>
      <c r="H12" s="685"/>
      <c r="I12" s="685"/>
      <c r="J12" s="1108">
        <v>2031</v>
      </c>
      <c r="K12" s="1108">
        <v>49351988.409999996</v>
      </c>
    </row>
    <row r="13" spans="1:11" s="680" customFormat="1" x14ac:dyDescent="0.25">
      <c r="A13" s="692" t="s">
        <v>178</v>
      </c>
      <c r="B13" s="688">
        <v>2565</v>
      </c>
      <c r="C13" s="685">
        <v>304</v>
      </c>
      <c r="D13" s="685"/>
      <c r="E13" s="1111"/>
      <c r="F13" s="688">
        <v>90915998.489999995</v>
      </c>
      <c r="G13" s="685">
        <v>17882554.059999999</v>
      </c>
      <c r="H13" s="685"/>
      <c r="I13" s="685"/>
      <c r="J13" s="1108">
        <v>2869</v>
      </c>
      <c r="K13" s="1108">
        <v>108798552.55</v>
      </c>
    </row>
    <row r="14" spans="1:11" s="680" customFormat="1" x14ac:dyDescent="0.25">
      <c r="A14" s="692" t="s">
        <v>707</v>
      </c>
      <c r="B14" s="688">
        <v>1285</v>
      </c>
      <c r="C14" s="685">
        <v>304</v>
      </c>
      <c r="D14" s="685"/>
      <c r="E14" s="1111"/>
      <c r="F14" s="688">
        <v>74413404.25</v>
      </c>
      <c r="G14" s="685">
        <v>14193514.789999999</v>
      </c>
      <c r="H14" s="685"/>
      <c r="I14" s="685"/>
      <c r="J14" s="1108">
        <v>1589</v>
      </c>
      <c r="K14" s="1108">
        <v>88606919.039999992</v>
      </c>
    </row>
    <row r="15" spans="1:11" s="680" customFormat="1" x14ac:dyDescent="0.25">
      <c r="A15" s="692" t="s">
        <v>179</v>
      </c>
      <c r="B15" s="688">
        <v>1005</v>
      </c>
      <c r="C15" s="685">
        <v>305</v>
      </c>
      <c r="D15" s="685"/>
      <c r="E15" s="1111">
        <v>2</v>
      </c>
      <c r="F15" s="688">
        <v>162569767.65000001</v>
      </c>
      <c r="G15" s="685">
        <v>57685837.549999997</v>
      </c>
      <c r="H15" s="685"/>
      <c r="I15" s="685">
        <v>27364.09</v>
      </c>
      <c r="J15" s="1108">
        <v>1312</v>
      </c>
      <c r="K15" s="1108">
        <v>220282969.29000002</v>
      </c>
    </row>
    <row r="16" spans="1:11" s="680" customFormat="1" x14ac:dyDescent="0.25">
      <c r="A16" s="692" t="s">
        <v>10</v>
      </c>
      <c r="B16" s="688">
        <v>8179</v>
      </c>
      <c r="C16" s="685">
        <v>2033</v>
      </c>
      <c r="D16" s="685"/>
      <c r="E16" s="1111">
        <v>15</v>
      </c>
      <c r="F16" s="688">
        <v>174684162.72999999</v>
      </c>
      <c r="G16" s="685">
        <v>61643737.409999996</v>
      </c>
      <c r="H16" s="685"/>
      <c r="I16" s="685">
        <v>0</v>
      </c>
      <c r="J16" s="1108">
        <v>10227</v>
      </c>
      <c r="K16" s="1108">
        <v>236327900.13999999</v>
      </c>
    </row>
    <row r="17" spans="1:11" s="680" customFormat="1" x14ac:dyDescent="0.25">
      <c r="A17" s="692" t="s">
        <v>3</v>
      </c>
      <c r="B17" s="688">
        <v>3312</v>
      </c>
      <c r="C17" s="685">
        <v>1498</v>
      </c>
      <c r="D17" s="685"/>
      <c r="E17" s="1111">
        <v>2</v>
      </c>
      <c r="F17" s="688">
        <v>378230649.02999997</v>
      </c>
      <c r="G17" s="685">
        <v>96703218.219999999</v>
      </c>
      <c r="H17" s="685"/>
      <c r="I17" s="685">
        <v>0</v>
      </c>
      <c r="J17" s="1108">
        <v>4812</v>
      </c>
      <c r="K17" s="1108">
        <v>474933867.25</v>
      </c>
    </row>
    <row r="18" spans="1:11" s="680" customFormat="1" x14ac:dyDescent="0.25">
      <c r="A18" s="692" t="s">
        <v>95</v>
      </c>
      <c r="B18" s="688">
        <v>10802</v>
      </c>
      <c r="C18" s="685">
        <v>1078</v>
      </c>
      <c r="D18" s="685"/>
      <c r="E18" s="1111">
        <v>15</v>
      </c>
      <c r="F18" s="688">
        <v>133312432.56</v>
      </c>
      <c r="G18" s="685">
        <v>13177622.4</v>
      </c>
      <c r="H18" s="685"/>
      <c r="I18" s="685">
        <v>2272737.2999999998</v>
      </c>
      <c r="J18" s="1108">
        <v>11895</v>
      </c>
      <c r="K18" s="1108">
        <v>148762792.25999999</v>
      </c>
    </row>
    <row r="19" spans="1:11" s="680" customFormat="1" x14ac:dyDescent="0.25">
      <c r="A19" s="692" t="s">
        <v>180</v>
      </c>
      <c r="B19" s="688">
        <v>6500</v>
      </c>
      <c r="C19" s="685">
        <v>445</v>
      </c>
      <c r="D19" s="685"/>
      <c r="E19" s="1111"/>
      <c r="F19" s="688">
        <v>55168262.399999999</v>
      </c>
      <c r="G19" s="685">
        <v>18273048.199999999</v>
      </c>
      <c r="H19" s="685"/>
      <c r="I19" s="685">
        <v>0</v>
      </c>
      <c r="J19" s="1108">
        <v>6945</v>
      </c>
      <c r="K19" s="1108">
        <v>73441310.599999994</v>
      </c>
    </row>
    <row r="20" spans="1:11" s="680" customFormat="1" x14ac:dyDescent="0.25">
      <c r="A20" s="692" t="s">
        <v>1626</v>
      </c>
      <c r="B20" s="688">
        <v>421</v>
      </c>
      <c r="C20" s="685">
        <v>240</v>
      </c>
      <c r="D20" s="685"/>
      <c r="E20" s="1111"/>
      <c r="F20" s="688">
        <v>25359524.02</v>
      </c>
      <c r="G20" s="685">
        <v>9637294.2100000009</v>
      </c>
      <c r="H20" s="685"/>
      <c r="I20" s="685"/>
      <c r="J20" s="1108">
        <v>661</v>
      </c>
      <c r="K20" s="1108">
        <v>34996818.230000004</v>
      </c>
    </row>
    <row r="21" spans="1:11" s="680" customFormat="1" x14ac:dyDescent="0.25">
      <c r="A21" s="692" t="s">
        <v>1489</v>
      </c>
      <c r="B21" s="688">
        <v>5486</v>
      </c>
      <c r="C21" s="685">
        <v>106</v>
      </c>
      <c r="D21" s="685"/>
      <c r="E21" s="1111"/>
      <c r="F21" s="688">
        <v>8334075.7000000002</v>
      </c>
      <c r="G21" s="685">
        <v>1396958.8</v>
      </c>
      <c r="H21" s="685"/>
      <c r="I21" s="685"/>
      <c r="J21" s="1108">
        <v>5592</v>
      </c>
      <c r="K21" s="1108">
        <v>9731034.5</v>
      </c>
    </row>
    <row r="22" spans="1:11" s="680" customFormat="1" x14ac:dyDescent="0.25">
      <c r="A22" s="692" t="s">
        <v>12</v>
      </c>
      <c r="B22" s="688">
        <v>11850</v>
      </c>
      <c r="C22" s="685">
        <v>454</v>
      </c>
      <c r="D22" s="685"/>
      <c r="E22" s="1111"/>
      <c r="F22" s="688">
        <v>351135188.35000002</v>
      </c>
      <c r="G22" s="685">
        <v>4158448.34</v>
      </c>
      <c r="H22" s="685"/>
      <c r="I22" s="685"/>
      <c r="J22" s="1108">
        <v>12304</v>
      </c>
      <c r="K22" s="1108">
        <v>355293636.69</v>
      </c>
    </row>
    <row r="23" spans="1:11" s="680" customFormat="1" x14ac:dyDescent="0.25">
      <c r="A23" s="692" t="s">
        <v>98</v>
      </c>
      <c r="B23" s="688">
        <v>2325</v>
      </c>
      <c r="C23" s="685">
        <v>675</v>
      </c>
      <c r="D23" s="685"/>
      <c r="E23" s="1111">
        <v>6</v>
      </c>
      <c r="F23" s="688">
        <v>379870620.99000001</v>
      </c>
      <c r="G23" s="685">
        <v>19320607.93</v>
      </c>
      <c r="H23" s="685"/>
      <c r="I23" s="685">
        <v>533615.91</v>
      </c>
      <c r="J23" s="1108">
        <v>3006</v>
      </c>
      <c r="K23" s="1108">
        <v>399724844.82999998</v>
      </c>
    </row>
    <row r="24" spans="1:11" s="680" customFormat="1" ht="15.75" thickBot="1" x14ac:dyDescent="0.3">
      <c r="A24" s="693" t="s">
        <v>983</v>
      </c>
      <c r="B24" s="689">
        <v>3184</v>
      </c>
      <c r="C24" s="690">
        <v>1204</v>
      </c>
      <c r="D24" s="690"/>
      <c r="E24" s="1112"/>
      <c r="F24" s="689">
        <v>36052690.700000003</v>
      </c>
      <c r="G24" s="690">
        <v>60041065.890000001</v>
      </c>
      <c r="H24" s="690"/>
      <c r="I24" s="690"/>
      <c r="J24" s="1109">
        <v>4388</v>
      </c>
      <c r="K24" s="1109">
        <v>96093756.590000004</v>
      </c>
    </row>
    <row r="25" spans="1:11" s="680" customFormat="1" ht="409.6" hidden="1" customHeight="1" x14ac:dyDescent="0.25">
      <c r="A25" s="678"/>
      <c r="B25" s="679"/>
      <c r="C25" s="679"/>
      <c r="D25" s="679"/>
      <c r="E25" s="679"/>
      <c r="F25" s="679"/>
      <c r="G25" s="679"/>
      <c r="H25" s="679"/>
      <c r="I25" s="679"/>
      <c r="J25" s="679">
        <f t="shared" ref="J25:J49" si="0">SUM(B25:E25)</f>
        <v>0</v>
      </c>
      <c r="K25" s="679">
        <f t="shared" ref="K25:K49" si="1">SUM(F25:I25)</f>
        <v>0</v>
      </c>
    </row>
    <row r="26" spans="1:11" s="680" customFormat="1" ht="409.6" hidden="1" customHeight="1" x14ac:dyDescent="0.25">
      <c r="A26" s="678"/>
      <c r="B26" s="679"/>
      <c r="C26" s="679"/>
      <c r="D26" s="679"/>
      <c r="E26" s="679"/>
      <c r="F26" s="679"/>
      <c r="G26" s="679"/>
      <c r="H26" s="679"/>
      <c r="I26" s="679"/>
      <c r="J26" s="679">
        <f t="shared" si="0"/>
        <v>0</v>
      </c>
      <c r="K26" s="679">
        <f t="shared" si="1"/>
        <v>0</v>
      </c>
    </row>
    <row r="27" spans="1:11" s="680" customFormat="1" ht="409.6" hidden="1" customHeight="1" x14ac:dyDescent="0.25">
      <c r="A27" s="678"/>
      <c r="B27" s="679"/>
      <c r="C27" s="679"/>
      <c r="D27" s="679"/>
      <c r="E27" s="679"/>
      <c r="F27" s="679"/>
      <c r="G27" s="679"/>
      <c r="H27" s="679"/>
      <c r="I27" s="679"/>
      <c r="J27" s="679">
        <f t="shared" si="0"/>
        <v>0</v>
      </c>
      <c r="K27" s="679">
        <f t="shared" si="1"/>
        <v>0</v>
      </c>
    </row>
    <row r="28" spans="1:11" s="680" customFormat="1" ht="409.6" hidden="1" customHeight="1" x14ac:dyDescent="0.25">
      <c r="A28" s="678"/>
      <c r="B28" s="679"/>
      <c r="C28" s="679"/>
      <c r="D28" s="679"/>
      <c r="E28" s="679"/>
      <c r="F28" s="679"/>
      <c r="G28" s="679"/>
      <c r="H28" s="679"/>
      <c r="I28" s="679"/>
      <c r="J28" s="679">
        <f t="shared" si="0"/>
        <v>0</v>
      </c>
      <c r="K28" s="679">
        <f t="shared" si="1"/>
        <v>0</v>
      </c>
    </row>
    <row r="29" spans="1:11" s="680" customFormat="1" ht="409.6" hidden="1" customHeight="1" x14ac:dyDescent="0.25">
      <c r="A29" s="678"/>
      <c r="B29" s="679"/>
      <c r="C29" s="679"/>
      <c r="D29" s="679"/>
      <c r="E29" s="679"/>
      <c r="F29" s="679"/>
      <c r="G29" s="679"/>
      <c r="H29" s="679"/>
      <c r="I29" s="679"/>
      <c r="J29" s="679">
        <f t="shared" si="0"/>
        <v>0</v>
      </c>
      <c r="K29" s="679">
        <f t="shared" si="1"/>
        <v>0</v>
      </c>
    </row>
    <row r="30" spans="1:11" s="680" customFormat="1" ht="409.6" hidden="1" customHeight="1" x14ac:dyDescent="0.25">
      <c r="A30" s="678"/>
      <c r="B30" s="679"/>
      <c r="C30" s="679"/>
      <c r="D30" s="679"/>
      <c r="E30" s="679"/>
      <c r="F30" s="679"/>
      <c r="G30" s="679"/>
      <c r="H30" s="679"/>
      <c r="I30" s="679"/>
      <c r="J30" s="679">
        <f t="shared" si="0"/>
        <v>0</v>
      </c>
      <c r="K30" s="679">
        <f t="shared" si="1"/>
        <v>0</v>
      </c>
    </row>
    <row r="31" spans="1:11" s="680" customFormat="1" ht="409.6" hidden="1" customHeight="1" x14ac:dyDescent="0.25">
      <c r="A31" s="678"/>
      <c r="B31" s="679"/>
      <c r="C31" s="679"/>
      <c r="D31" s="679"/>
      <c r="E31" s="679"/>
      <c r="F31" s="679"/>
      <c r="G31" s="679"/>
      <c r="H31" s="679"/>
      <c r="I31" s="679"/>
      <c r="J31" s="679">
        <f t="shared" si="0"/>
        <v>0</v>
      </c>
      <c r="K31" s="679">
        <f t="shared" si="1"/>
        <v>0</v>
      </c>
    </row>
    <row r="32" spans="1:11" s="680" customFormat="1" ht="409.6" hidden="1" customHeight="1" x14ac:dyDescent="0.25">
      <c r="A32" s="678"/>
      <c r="B32" s="679"/>
      <c r="C32" s="679"/>
      <c r="D32" s="679"/>
      <c r="E32" s="679"/>
      <c r="F32" s="679"/>
      <c r="G32" s="679"/>
      <c r="H32" s="679"/>
      <c r="I32" s="679"/>
      <c r="J32" s="679">
        <f t="shared" si="0"/>
        <v>0</v>
      </c>
      <c r="K32" s="679">
        <f t="shared" si="1"/>
        <v>0</v>
      </c>
    </row>
    <row r="33" spans="1:11" s="680" customFormat="1" ht="409.6" hidden="1" customHeight="1" x14ac:dyDescent="0.25">
      <c r="A33" s="678"/>
      <c r="B33" s="679"/>
      <c r="C33" s="679"/>
      <c r="D33" s="679"/>
      <c r="E33" s="679"/>
      <c r="F33" s="679"/>
      <c r="G33" s="679"/>
      <c r="H33" s="679"/>
      <c r="I33" s="679"/>
      <c r="J33" s="679">
        <f t="shared" si="0"/>
        <v>0</v>
      </c>
      <c r="K33" s="679">
        <f t="shared" si="1"/>
        <v>0</v>
      </c>
    </row>
    <row r="34" spans="1:11" s="680" customFormat="1" ht="409.6" hidden="1" customHeight="1" x14ac:dyDescent="0.25">
      <c r="A34" s="678"/>
      <c r="B34" s="679"/>
      <c r="C34" s="679"/>
      <c r="D34" s="679"/>
      <c r="E34" s="679"/>
      <c r="F34" s="679"/>
      <c r="G34" s="679"/>
      <c r="H34" s="679"/>
      <c r="I34" s="679"/>
      <c r="J34" s="679">
        <f t="shared" si="0"/>
        <v>0</v>
      </c>
      <c r="K34" s="679">
        <f t="shared" si="1"/>
        <v>0</v>
      </c>
    </row>
    <row r="35" spans="1:11" s="680" customFormat="1" ht="409.6" hidden="1" customHeight="1" x14ac:dyDescent="0.25">
      <c r="A35" s="678"/>
      <c r="B35" s="679"/>
      <c r="C35" s="679"/>
      <c r="D35" s="679"/>
      <c r="E35" s="679"/>
      <c r="F35" s="679"/>
      <c r="G35" s="679"/>
      <c r="H35" s="679"/>
      <c r="I35" s="679"/>
      <c r="J35" s="679">
        <f t="shared" si="0"/>
        <v>0</v>
      </c>
      <c r="K35" s="679">
        <f t="shared" si="1"/>
        <v>0</v>
      </c>
    </row>
    <row r="36" spans="1:11" s="680" customFormat="1" ht="409.6" hidden="1" customHeight="1" x14ac:dyDescent="0.25">
      <c r="A36" s="678"/>
      <c r="B36" s="679"/>
      <c r="C36" s="679"/>
      <c r="D36" s="679"/>
      <c r="E36" s="679"/>
      <c r="F36" s="679"/>
      <c r="G36" s="679"/>
      <c r="H36" s="679"/>
      <c r="I36" s="679"/>
      <c r="J36" s="679">
        <f t="shared" si="0"/>
        <v>0</v>
      </c>
      <c r="K36" s="679">
        <f t="shared" si="1"/>
        <v>0</v>
      </c>
    </row>
    <row r="37" spans="1:11" s="680" customFormat="1" ht="409.6" hidden="1" customHeight="1" x14ac:dyDescent="0.25">
      <c r="A37" s="678"/>
      <c r="B37" s="679"/>
      <c r="C37" s="679"/>
      <c r="D37" s="679"/>
      <c r="E37" s="679"/>
      <c r="F37" s="679"/>
      <c r="G37" s="679"/>
      <c r="H37" s="679"/>
      <c r="I37" s="679"/>
      <c r="J37" s="679">
        <f t="shared" si="0"/>
        <v>0</v>
      </c>
      <c r="K37" s="679">
        <f t="shared" si="1"/>
        <v>0</v>
      </c>
    </row>
    <row r="38" spans="1:11" s="680" customFormat="1" ht="409.6" hidden="1" customHeight="1" x14ac:dyDescent="0.25">
      <c r="A38" s="678"/>
      <c r="B38" s="679"/>
      <c r="C38" s="679"/>
      <c r="D38" s="679"/>
      <c r="E38" s="679"/>
      <c r="F38" s="679"/>
      <c r="G38" s="679"/>
      <c r="H38" s="679"/>
      <c r="I38" s="679"/>
      <c r="J38" s="679">
        <f t="shared" si="0"/>
        <v>0</v>
      </c>
      <c r="K38" s="679">
        <f t="shared" si="1"/>
        <v>0</v>
      </c>
    </row>
    <row r="39" spans="1:11" s="680" customFormat="1" ht="409.6" hidden="1" customHeight="1" x14ac:dyDescent="0.25">
      <c r="A39" s="678"/>
      <c r="B39" s="679"/>
      <c r="C39" s="679"/>
      <c r="D39" s="679"/>
      <c r="E39" s="679"/>
      <c r="F39" s="679"/>
      <c r="G39" s="679"/>
      <c r="H39" s="679"/>
      <c r="I39" s="679"/>
      <c r="J39" s="679">
        <f t="shared" si="0"/>
        <v>0</v>
      </c>
      <c r="K39" s="679">
        <f t="shared" si="1"/>
        <v>0</v>
      </c>
    </row>
    <row r="40" spans="1:11" s="680" customFormat="1" ht="409.6" hidden="1" customHeight="1" x14ac:dyDescent="0.25">
      <c r="A40" s="678"/>
      <c r="B40" s="679"/>
      <c r="C40" s="679"/>
      <c r="D40" s="679"/>
      <c r="E40" s="679"/>
      <c r="F40" s="679"/>
      <c r="G40" s="679"/>
      <c r="H40" s="679"/>
      <c r="I40" s="679"/>
      <c r="J40" s="679">
        <f t="shared" si="0"/>
        <v>0</v>
      </c>
      <c r="K40" s="679">
        <f t="shared" si="1"/>
        <v>0</v>
      </c>
    </row>
    <row r="41" spans="1:11" s="680" customFormat="1" ht="409.6" hidden="1" customHeight="1" x14ac:dyDescent="0.25">
      <c r="A41" s="678"/>
      <c r="B41" s="679"/>
      <c r="C41" s="679"/>
      <c r="D41" s="679"/>
      <c r="E41" s="679"/>
      <c r="F41" s="679"/>
      <c r="G41" s="679"/>
      <c r="H41" s="679"/>
      <c r="I41" s="679"/>
      <c r="J41" s="679">
        <f t="shared" si="0"/>
        <v>0</v>
      </c>
      <c r="K41" s="679">
        <f t="shared" si="1"/>
        <v>0</v>
      </c>
    </row>
    <row r="42" spans="1:11" s="680" customFormat="1" ht="409.6" hidden="1" customHeight="1" x14ac:dyDescent="0.25">
      <c r="A42" s="678"/>
      <c r="B42" s="679"/>
      <c r="C42" s="679"/>
      <c r="D42" s="679"/>
      <c r="E42" s="679"/>
      <c r="F42" s="679"/>
      <c r="G42" s="679"/>
      <c r="H42" s="679"/>
      <c r="I42" s="679"/>
      <c r="J42" s="679">
        <f t="shared" si="0"/>
        <v>0</v>
      </c>
      <c r="K42" s="679">
        <f t="shared" si="1"/>
        <v>0</v>
      </c>
    </row>
    <row r="43" spans="1:11" s="680" customFormat="1" ht="409.6" hidden="1" customHeight="1" x14ac:dyDescent="0.25">
      <c r="A43" s="678"/>
      <c r="B43" s="679"/>
      <c r="C43" s="679"/>
      <c r="D43" s="679"/>
      <c r="E43" s="679"/>
      <c r="F43" s="679"/>
      <c r="G43" s="679"/>
      <c r="H43" s="679"/>
      <c r="I43" s="679"/>
      <c r="J43" s="679">
        <f t="shared" si="0"/>
        <v>0</v>
      </c>
      <c r="K43" s="679">
        <f t="shared" si="1"/>
        <v>0</v>
      </c>
    </row>
    <row r="44" spans="1:11" s="680" customFormat="1" ht="409.6" hidden="1" customHeight="1" x14ac:dyDescent="0.25">
      <c r="A44" s="678"/>
      <c r="B44" s="679"/>
      <c r="C44" s="679"/>
      <c r="D44" s="679"/>
      <c r="E44" s="679"/>
      <c r="F44" s="679"/>
      <c r="G44" s="679"/>
      <c r="H44" s="679"/>
      <c r="I44" s="679"/>
      <c r="J44" s="679">
        <f t="shared" si="0"/>
        <v>0</v>
      </c>
      <c r="K44" s="679">
        <f t="shared" si="1"/>
        <v>0</v>
      </c>
    </row>
    <row r="45" spans="1:11" s="680" customFormat="1" ht="409.6" hidden="1" customHeight="1" x14ac:dyDescent="0.25">
      <c r="A45" s="678"/>
      <c r="B45" s="679"/>
      <c r="C45" s="679"/>
      <c r="D45" s="679"/>
      <c r="E45" s="679"/>
      <c r="F45" s="679"/>
      <c r="G45" s="679"/>
      <c r="H45" s="679"/>
      <c r="I45" s="679"/>
      <c r="J45" s="679">
        <f t="shared" si="0"/>
        <v>0</v>
      </c>
      <c r="K45" s="679">
        <f t="shared" si="1"/>
        <v>0</v>
      </c>
    </row>
    <row r="46" spans="1:11" s="680" customFormat="1" ht="409.6" hidden="1" customHeight="1" x14ac:dyDescent="0.25">
      <c r="A46" s="678"/>
      <c r="B46" s="679"/>
      <c r="C46" s="679"/>
      <c r="D46" s="679"/>
      <c r="E46" s="679"/>
      <c r="F46" s="679"/>
      <c r="G46" s="679"/>
      <c r="H46" s="679"/>
      <c r="I46" s="679"/>
      <c r="J46" s="679">
        <f t="shared" si="0"/>
        <v>0</v>
      </c>
      <c r="K46" s="679">
        <f t="shared" si="1"/>
        <v>0</v>
      </c>
    </row>
    <row r="47" spans="1:11" s="680" customFormat="1" ht="409.6" hidden="1" customHeight="1" x14ac:dyDescent="0.25">
      <c r="A47" s="678"/>
      <c r="B47" s="679"/>
      <c r="C47" s="679"/>
      <c r="D47" s="679"/>
      <c r="E47" s="679"/>
      <c r="F47" s="679"/>
      <c r="G47" s="679"/>
      <c r="H47" s="679"/>
      <c r="I47" s="679"/>
      <c r="J47" s="679">
        <f t="shared" si="0"/>
        <v>0</v>
      </c>
      <c r="K47" s="679">
        <f t="shared" si="1"/>
        <v>0</v>
      </c>
    </row>
    <row r="48" spans="1:11" s="680" customFormat="1" ht="409.6" hidden="1" customHeight="1" x14ac:dyDescent="0.25">
      <c r="A48" s="678"/>
      <c r="B48" s="679"/>
      <c r="C48" s="679"/>
      <c r="D48" s="679"/>
      <c r="E48" s="679"/>
      <c r="F48" s="679"/>
      <c r="G48" s="679"/>
      <c r="H48" s="679"/>
      <c r="I48" s="679"/>
      <c r="J48" s="679">
        <f t="shared" si="0"/>
        <v>0</v>
      </c>
      <c r="K48" s="679">
        <f t="shared" si="1"/>
        <v>0</v>
      </c>
    </row>
    <row r="49" spans="1:256" s="680" customFormat="1" ht="409.6" hidden="1" customHeight="1" x14ac:dyDescent="0.25">
      <c r="A49" s="678"/>
      <c r="B49" s="679"/>
      <c r="C49" s="679"/>
      <c r="D49" s="679"/>
      <c r="E49" s="679"/>
      <c r="F49" s="679"/>
      <c r="G49" s="679"/>
      <c r="H49" s="679"/>
      <c r="I49" s="679"/>
      <c r="J49" s="679">
        <f t="shared" si="0"/>
        <v>0</v>
      </c>
      <c r="K49" s="679">
        <f t="shared" si="1"/>
        <v>0</v>
      </c>
    </row>
    <row r="50" spans="1:256" s="680" customFormat="1" x14ac:dyDescent="0.25">
      <c r="A50" s="681" t="s">
        <v>1627</v>
      </c>
      <c r="B50" s="682">
        <f>SUM(B8:B49)</f>
        <v>64530</v>
      </c>
      <c r="C50" s="682">
        <f>SUM(C8:C49)</f>
        <v>10459</v>
      </c>
      <c r="D50" s="682"/>
      <c r="E50" s="682">
        <f>SUM(E8:E49)</f>
        <v>51</v>
      </c>
      <c r="F50" s="682">
        <f>SUM(F8:F49)</f>
        <v>2989758501.8399992</v>
      </c>
      <c r="G50" s="682">
        <f>SUM(G8:G49)</f>
        <v>552338836.95000005</v>
      </c>
      <c r="H50" s="682"/>
      <c r="I50" s="682">
        <f>SUM(I8:I49)</f>
        <v>3666382.7800000003</v>
      </c>
      <c r="J50" s="682">
        <f>SUM(J8:J49)</f>
        <v>75040</v>
      </c>
      <c r="K50" s="682">
        <f>SUM(K8:K49)</f>
        <v>3545763721.5700002</v>
      </c>
      <c r="L50" s="682">
        <f t="shared" ref="L50:BO50" si="2">SUM(L8:L49)</f>
        <v>0</v>
      </c>
      <c r="M50" s="682">
        <f t="shared" si="2"/>
        <v>0</v>
      </c>
      <c r="N50" s="682">
        <f t="shared" si="2"/>
        <v>0</v>
      </c>
      <c r="O50" s="682">
        <f t="shared" si="2"/>
        <v>0</v>
      </c>
      <c r="P50" s="682">
        <f t="shared" si="2"/>
        <v>0</v>
      </c>
      <c r="Q50" s="682">
        <f t="shared" si="2"/>
        <v>0</v>
      </c>
      <c r="R50" s="682">
        <f t="shared" si="2"/>
        <v>0</v>
      </c>
      <c r="S50" s="682">
        <f t="shared" si="2"/>
        <v>0</v>
      </c>
      <c r="T50" s="682">
        <f t="shared" si="2"/>
        <v>0</v>
      </c>
      <c r="U50" s="682">
        <f t="shared" si="2"/>
        <v>0</v>
      </c>
      <c r="V50" s="682">
        <f t="shared" si="2"/>
        <v>0</v>
      </c>
      <c r="W50" s="682">
        <f t="shared" si="2"/>
        <v>0</v>
      </c>
      <c r="X50" s="682">
        <f t="shared" si="2"/>
        <v>0</v>
      </c>
      <c r="Y50" s="682">
        <f t="shared" si="2"/>
        <v>0</v>
      </c>
      <c r="Z50" s="682">
        <f t="shared" si="2"/>
        <v>0</v>
      </c>
      <c r="AA50" s="682">
        <f t="shared" si="2"/>
        <v>0</v>
      </c>
      <c r="AB50" s="682">
        <f t="shared" si="2"/>
        <v>0</v>
      </c>
      <c r="AC50" s="682">
        <f t="shared" si="2"/>
        <v>0</v>
      </c>
      <c r="AD50" s="682">
        <f t="shared" si="2"/>
        <v>0</v>
      </c>
      <c r="AE50" s="682">
        <f t="shared" si="2"/>
        <v>0</v>
      </c>
      <c r="AF50" s="682">
        <f t="shared" si="2"/>
        <v>0</v>
      </c>
      <c r="AG50" s="682">
        <f t="shared" si="2"/>
        <v>0</v>
      </c>
      <c r="AH50" s="682">
        <f t="shared" si="2"/>
        <v>0</v>
      </c>
      <c r="AI50" s="682">
        <f t="shared" si="2"/>
        <v>0</v>
      </c>
      <c r="AJ50" s="682">
        <f t="shared" si="2"/>
        <v>0</v>
      </c>
      <c r="AK50" s="682">
        <f t="shared" si="2"/>
        <v>0</v>
      </c>
      <c r="AL50" s="682">
        <f t="shared" si="2"/>
        <v>0</v>
      </c>
      <c r="AM50" s="682">
        <f t="shared" si="2"/>
        <v>0</v>
      </c>
      <c r="AN50" s="682">
        <f t="shared" si="2"/>
        <v>0</v>
      </c>
      <c r="AO50" s="682">
        <f t="shared" si="2"/>
        <v>0</v>
      </c>
      <c r="AP50" s="682">
        <f t="shared" si="2"/>
        <v>0</v>
      </c>
      <c r="AQ50" s="682">
        <f t="shared" si="2"/>
        <v>0</v>
      </c>
      <c r="AR50" s="682">
        <f t="shared" si="2"/>
        <v>0</v>
      </c>
      <c r="AS50" s="682">
        <f t="shared" si="2"/>
        <v>0</v>
      </c>
      <c r="AT50" s="682">
        <f t="shared" si="2"/>
        <v>0</v>
      </c>
      <c r="AU50" s="682">
        <f t="shared" si="2"/>
        <v>0</v>
      </c>
      <c r="AV50" s="682">
        <f t="shared" si="2"/>
        <v>0</v>
      </c>
      <c r="AW50" s="682">
        <f t="shared" si="2"/>
        <v>0</v>
      </c>
      <c r="AX50" s="682">
        <f t="shared" si="2"/>
        <v>0</v>
      </c>
      <c r="AY50" s="682">
        <f t="shared" si="2"/>
        <v>0</v>
      </c>
      <c r="AZ50" s="682">
        <f t="shared" si="2"/>
        <v>0</v>
      </c>
      <c r="BA50" s="682">
        <f t="shared" si="2"/>
        <v>0</v>
      </c>
      <c r="BB50" s="682">
        <f t="shared" si="2"/>
        <v>0</v>
      </c>
      <c r="BC50" s="682">
        <f t="shared" si="2"/>
        <v>0</v>
      </c>
      <c r="BD50" s="682">
        <f t="shared" si="2"/>
        <v>0</v>
      </c>
      <c r="BE50" s="682">
        <f t="shared" si="2"/>
        <v>0</v>
      </c>
      <c r="BF50" s="682">
        <f t="shared" si="2"/>
        <v>0</v>
      </c>
      <c r="BG50" s="682">
        <f t="shared" si="2"/>
        <v>0</v>
      </c>
      <c r="BH50" s="682">
        <f t="shared" si="2"/>
        <v>0</v>
      </c>
      <c r="BI50" s="682">
        <f t="shared" si="2"/>
        <v>0</v>
      </c>
      <c r="BJ50" s="682">
        <f t="shared" si="2"/>
        <v>0</v>
      </c>
      <c r="BK50" s="682">
        <f t="shared" si="2"/>
        <v>0</v>
      </c>
      <c r="BL50" s="682">
        <f t="shared" si="2"/>
        <v>0</v>
      </c>
      <c r="BM50" s="682">
        <f t="shared" si="2"/>
        <v>0</v>
      </c>
      <c r="BN50" s="682">
        <f t="shared" si="2"/>
        <v>0</v>
      </c>
      <c r="BO50" s="682">
        <f t="shared" si="2"/>
        <v>0</v>
      </c>
      <c r="BP50" s="682">
        <f t="shared" ref="BP50:EA50" si="3">SUM(BP8:BP49)</f>
        <v>0</v>
      </c>
      <c r="BQ50" s="682">
        <f t="shared" si="3"/>
        <v>0</v>
      </c>
      <c r="BR50" s="682">
        <f t="shared" si="3"/>
        <v>0</v>
      </c>
      <c r="BS50" s="682">
        <f t="shared" si="3"/>
        <v>0</v>
      </c>
      <c r="BT50" s="682">
        <f t="shared" si="3"/>
        <v>0</v>
      </c>
      <c r="BU50" s="682">
        <f t="shared" si="3"/>
        <v>0</v>
      </c>
      <c r="BV50" s="682">
        <f t="shared" si="3"/>
        <v>0</v>
      </c>
      <c r="BW50" s="682">
        <f t="shared" si="3"/>
        <v>0</v>
      </c>
      <c r="BX50" s="682">
        <f t="shared" si="3"/>
        <v>0</v>
      </c>
      <c r="BY50" s="682">
        <f t="shared" si="3"/>
        <v>0</v>
      </c>
      <c r="BZ50" s="682">
        <f t="shared" si="3"/>
        <v>0</v>
      </c>
      <c r="CA50" s="682">
        <f t="shared" si="3"/>
        <v>0</v>
      </c>
      <c r="CB50" s="682">
        <f t="shared" si="3"/>
        <v>0</v>
      </c>
      <c r="CC50" s="682">
        <f t="shared" si="3"/>
        <v>0</v>
      </c>
      <c r="CD50" s="682">
        <f t="shared" si="3"/>
        <v>0</v>
      </c>
      <c r="CE50" s="682">
        <f t="shared" si="3"/>
        <v>0</v>
      </c>
      <c r="CF50" s="682">
        <f t="shared" si="3"/>
        <v>0</v>
      </c>
      <c r="CG50" s="682">
        <f t="shared" si="3"/>
        <v>0</v>
      </c>
      <c r="CH50" s="682">
        <f t="shared" si="3"/>
        <v>0</v>
      </c>
      <c r="CI50" s="682">
        <f t="shared" si="3"/>
        <v>0</v>
      </c>
      <c r="CJ50" s="682">
        <f t="shared" si="3"/>
        <v>0</v>
      </c>
      <c r="CK50" s="682">
        <f t="shared" si="3"/>
        <v>0</v>
      </c>
      <c r="CL50" s="682">
        <f t="shared" si="3"/>
        <v>0</v>
      </c>
      <c r="CM50" s="682">
        <f t="shared" si="3"/>
        <v>0</v>
      </c>
      <c r="CN50" s="682">
        <f t="shared" si="3"/>
        <v>0</v>
      </c>
      <c r="CO50" s="682">
        <f t="shared" si="3"/>
        <v>0</v>
      </c>
      <c r="CP50" s="682">
        <f t="shared" si="3"/>
        <v>0</v>
      </c>
      <c r="CQ50" s="682">
        <f t="shared" si="3"/>
        <v>0</v>
      </c>
      <c r="CR50" s="682">
        <f t="shared" si="3"/>
        <v>0</v>
      </c>
      <c r="CS50" s="682">
        <f t="shared" si="3"/>
        <v>0</v>
      </c>
      <c r="CT50" s="682">
        <f t="shared" si="3"/>
        <v>0</v>
      </c>
      <c r="CU50" s="682">
        <f t="shared" si="3"/>
        <v>0</v>
      </c>
      <c r="CV50" s="682">
        <f t="shared" si="3"/>
        <v>0</v>
      </c>
      <c r="CW50" s="682">
        <f t="shared" si="3"/>
        <v>0</v>
      </c>
      <c r="CX50" s="682">
        <f t="shared" si="3"/>
        <v>0</v>
      </c>
      <c r="CY50" s="682">
        <f t="shared" si="3"/>
        <v>0</v>
      </c>
      <c r="CZ50" s="682">
        <f t="shared" si="3"/>
        <v>0</v>
      </c>
      <c r="DA50" s="682">
        <f t="shared" si="3"/>
        <v>0</v>
      </c>
      <c r="DB50" s="682">
        <f t="shared" si="3"/>
        <v>0</v>
      </c>
      <c r="DC50" s="682">
        <f t="shared" si="3"/>
        <v>0</v>
      </c>
      <c r="DD50" s="682">
        <f t="shared" si="3"/>
        <v>0</v>
      </c>
      <c r="DE50" s="682">
        <f t="shared" si="3"/>
        <v>0</v>
      </c>
      <c r="DF50" s="682">
        <f t="shared" si="3"/>
        <v>0</v>
      </c>
      <c r="DG50" s="682">
        <f t="shared" si="3"/>
        <v>0</v>
      </c>
      <c r="DH50" s="682">
        <f t="shared" si="3"/>
        <v>0</v>
      </c>
      <c r="DI50" s="682">
        <f t="shared" si="3"/>
        <v>0</v>
      </c>
      <c r="DJ50" s="682">
        <f t="shared" si="3"/>
        <v>0</v>
      </c>
      <c r="DK50" s="682">
        <f t="shared" si="3"/>
        <v>0</v>
      </c>
      <c r="DL50" s="682">
        <f t="shared" si="3"/>
        <v>0</v>
      </c>
      <c r="DM50" s="682">
        <f t="shared" si="3"/>
        <v>0</v>
      </c>
      <c r="DN50" s="682">
        <f t="shared" si="3"/>
        <v>0</v>
      </c>
      <c r="DO50" s="682">
        <f t="shared" si="3"/>
        <v>0</v>
      </c>
      <c r="DP50" s="682">
        <f t="shared" si="3"/>
        <v>0</v>
      </c>
      <c r="DQ50" s="682">
        <f t="shared" si="3"/>
        <v>0</v>
      </c>
      <c r="DR50" s="682">
        <f t="shared" si="3"/>
        <v>0</v>
      </c>
      <c r="DS50" s="682">
        <f t="shared" si="3"/>
        <v>0</v>
      </c>
      <c r="DT50" s="682">
        <f t="shared" si="3"/>
        <v>0</v>
      </c>
      <c r="DU50" s="682">
        <f t="shared" si="3"/>
        <v>0</v>
      </c>
      <c r="DV50" s="682">
        <f t="shared" si="3"/>
        <v>0</v>
      </c>
      <c r="DW50" s="682">
        <f t="shared" si="3"/>
        <v>0</v>
      </c>
      <c r="DX50" s="682">
        <f t="shared" si="3"/>
        <v>0</v>
      </c>
      <c r="DY50" s="682">
        <f t="shared" si="3"/>
        <v>0</v>
      </c>
      <c r="DZ50" s="682">
        <f t="shared" si="3"/>
        <v>0</v>
      </c>
      <c r="EA50" s="682">
        <f t="shared" si="3"/>
        <v>0</v>
      </c>
      <c r="EB50" s="682">
        <f t="shared" ref="EB50:GM50" si="4">SUM(EB8:EB49)</f>
        <v>0</v>
      </c>
      <c r="EC50" s="682">
        <f t="shared" si="4"/>
        <v>0</v>
      </c>
      <c r="ED50" s="682">
        <f t="shared" si="4"/>
        <v>0</v>
      </c>
      <c r="EE50" s="682">
        <f t="shared" si="4"/>
        <v>0</v>
      </c>
      <c r="EF50" s="682">
        <f t="shared" si="4"/>
        <v>0</v>
      </c>
      <c r="EG50" s="682">
        <f t="shared" si="4"/>
        <v>0</v>
      </c>
      <c r="EH50" s="682">
        <f t="shared" si="4"/>
        <v>0</v>
      </c>
      <c r="EI50" s="682">
        <f t="shared" si="4"/>
        <v>0</v>
      </c>
      <c r="EJ50" s="682">
        <f t="shared" si="4"/>
        <v>0</v>
      </c>
      <c r="EK50" s="682">
        <f t="shared" si="4"/>
        <v>0</v>
      </c>
      <c r="EL50" s="682">
        <f t="shared" si="4"/>
        <v>0</v>
      </c>
      <c r="EM50" s="682">
        <f t="shared" si="4"/>
        <v>0</v>
      </c>
      <c r="EN50" s="682">
        <f t="shared" si="4"/>
        <v>0</v>
      </c>
      <c r="EO50" s="682">
        <f t="shared" si="4"/>
        <v>0</v>
      </c>
      <c r="EP50" s="682">
        <f t="shared" si="4"/>
        <v>0</v>
      </c>
      <c r="EQ50" s="682">
        <f t="shared" si="4"/>
        <v>0</v>
      </c>
      <c r="ER50" s="682">
        <f t="shared" si="4"/>
        <v>0</v>
      </c>
      <c r="ES50" s="682">
        <f t="shared" si="4"/>
        <v>0</v>
      </c>
      <c r="ET50" s="682">
        <f t="shared" si="4"/>
        <v>0</v>
      </c>
      <c r="EU50" s="682">
        <f t="shared" si="4"/>
        <v>0</v>
      </c>
      <c r="EV50" s="682">
        <f t="shared" si="4"/>
        <v>0</v>
      </c>
      <c r="EW50" s="682">
        <f t="shared" si="4"/>
        <v>0</v>
      </c>
      <c r="EX50" s="682">
        <f t="shared" si="4"/>
        <v>0</v>
      </c>
      <c r="EY50" s="682">
        <f t="shared" si="4"/>
        <v>0</v>
      </c>
      <c r="EZ50" s="682">
        <f t="shared" si="4"/>
        <v>0</v>
      </c>
      <c r="FA50" s="682">
        <f t="shared" si="4"/>
        <v>0</v>
      </c>
      <c r="FB50" s="682">
        <f t="shared" si="4"/>
        <v>0</v>
      </c>
      <c r="FC50" s="682">
        <f t="shared" si="4"/>
        <v>0</v>
      </c>
      <c r="FD50" s="682">
        <f t="shared" si="4"/>
        <v>0</v>
      </c>
      <c r="FE50" s="682">
        <f t="shared" si="4"/>
        <v>0</v>
      </c>
      <c r="FF50" s="682">
        <f t="shared" si="4"/>
        <v>0</v>
      </c>
      <c r="FG50" s="682">
        <f t="shared" si="4"/>
        <v>0</v>
      </c>
      <c r="FH50" s="682">
        <f t="shared" si="4"/>
        <v>0</v>
      </c>
      <c r="FI50" s="682">
        <f t="shared" si="4"/>
        <v>0</v>
      </c>
      <c r="FJ50" s="682">
        <f t="shared" si="4"/>
        <v>0</v>
      </c>
      <c r="FK50" s="682">
        <f t="shared" si="4"/>
        <v>0</v>
      </c>
      <c r="FL50" s="682">
        <f t="shared" si="4"/>
        <v>0</v>
      </c>
      <c r="FM50" s="682">
        <f t="shared" si="4"/>
        <v>0</v>
      </c>
      <c r="FN50" s="682">
        <f t="shared" si="4"/>
        <v>0</v>
      </c>
      <c r="FO50" s="682">
        <f t="shared" si="4"/>
        <v>0</v>
      </c>
      <c r="FP50" s="682">
        <f t="shared" si="4"/>
        <v>0</v>
      </c>
      <c r="FQ50" s="682">
        <f t="shared" si="4"/>
        <v>0</v>
      </c>
      <c r="FR50" s="682">
        <f t="shared" si="4"/>
        <v>0</v>
      </c>
      <c r="FS50" s="682">
        <f t="shared" si="4"/>
        <v>0</v>
      </c>
      <c r="FT50" s="682">
        <f t="shared" si="4"/>
        <v>0</v>
      </c>
      <c r="FU50" s="682">
        <f t="shared" si="4"/>
        <v>0</v>
      </c>
      <c r="FV50" s="682">
        <f t="shared" si="4"/>
        <v>0</v>
      </c>
      <c r="FW50" s="682">
        <f t="shared" si="4"/>
        <v>0</v>
      </c>
      <c r="FX50" s="682">
        <f t="shared" si="4"/>
        <v>0</v>
      </c>
      <c r="FY50" s="682">
        <f t="shared" si="4"/>
        <v>0</v>
      </c>
      <c r="FZ50" s="682">
        <f t="shared" si="4"/>
        <v>0</v>
      </c>
      <c r="GA50" s="682">
        <f t="shared" si="4"/>
        <v>0</v>
      </c>
      <c r="GB50" s="682">
        <f t="shared" si="4"/>
        <v>0</v>
      </c>
      <c r="GC50" s="682">
        <f t="shared" si="4"/>
        <v>0</v>
      </c>
      <c r="GD50" s="682">
        <f t="shared" si="4"/>
        <v>0</v>
      </c>
      <c r="GE50" s="682">
        <f t="shared" si="4"/>
        <v>0</v>
      </c>
      <c r="GF50" s="682">
        <f t="shared" si="4"/>
        <v>0</v>
      </c>
      <c r="GG50" s="682">
        <f t="shared" si="4"/>
        <v>0</v>
      </c>
      <c r="GH50" s="682">
        <f t="shared" si="4"/>
        <v>0</v>
      </c>
      <c r="GI50" s="682">
        <f t="shared" si="4"/>
        <v>0</v>
      </c>
      <c r="GJ50" s="682">
        <f t="shared" si="4"/>
        <v>0</v>
      </c>
      <c r="GK50" s="682">
        <f t="shared" si="4"/>
        <v>0</v>
      </c>
      <c r="GL50" s="682">
        <f t="shared" si="4"/>
        <v>0</v>
      </c>
      <c r="GM50" s="682">
        <f t="shared" si="4"/>
        <v>0</v>
      </c>
      <c r="GN50" s="682">
        <f t="shared" ref="GN50:IV50" si="5">SUM(GN8:GN49)</f>
        <v>0</v>
      </c>
      <c r="GO50" s="682">
        <f t="shared" si="5"/>
        <v>0</v>
      </c>
      <c r="GP50" s="682">
        <f t="shared" si="5"/>
        <v>0</v>
      </c>
      <c r="GQ50" s="682">
        <f t="shared" si="5"/>
        <v>0</v>
      </c>
      <c r="GR50" s="682">
        <f t="shared" si="5"/>
        <v>0</v>
      </c>
      <c r="GS50" s="682">
        <f t="shared" si="5"/>
        <v>0</v>
      </c>
      <c r="GT50" s="682">
        <f t="shared" si="5"/>
        <v>0</v>
      </c>
      <c r="GU50" s="682">
        <f t="shared" si="5"/>
        <v>0</v>
      </c>
      <c r="GV50" s="682">
        <f t="shared" si="5"/>
        <v>0</v>
      </c>
      <c r="GW50" s="682">
        <f t="shared" si="5"/>
        <v>0</v>
      </c>
      <c r="GX50" s="682">
        <f t="shared" si="5"/>
        <v>0</v>
      </c>
      <c r="GY50" s="682">
        <f t="shared" si="5"/>
        <v>0</v>
      </c>
      <c r="GZ50" s="682">
        <f t="shared" si="5"/>
        <v>0</v>
      </c>
      <c r="HA50" s="682">
        <f t="shared" si="5"/>
        <v>0</v>
      </c>
      <c r="HB50" s="682">
        <f t="shared" si="5"/>
        <v>0</v>
      </c>
      <c r="HC50" s="682">
        <f t="shared" si="5"/>
        <v>0</v>
      </c>
      <c r="HD50" s="682">
        <f t="shared" si="5"/>
        <v>0</v>
      </c>
      <c r="HE50" s="682">
        <f t="shared" si="5"/>
        <v>0</v>
      </c>
      <c r="HF50" s="682">
        <f t="shared" si="5"/>
        <v>0</v>
      </c>
      <c r="HG50" s="682">
        <f t="shared" si="5"/>
        <v>0</v>
      </c>
      <c r="HH50" s="682">
        <f t="shared" si="5"/>
        <v>0</v>
      </c>
      <c r="HI50" s="682">
        <f t="shared" si="5"/>
        <v>0</v>
      </c>
      <c r="HJ50" s="682">
        <f t="shared" si="5"/>
        <v>0</v>
      </c>
      <c r="HK50" s="682">
        <f t="shared" si="5"/>
        <v>0</v>
      </c>
      <c r="HL50" s="682">
        <f t="shared" si="5"/>
        <v>0</v>
      </c>
      <c r="HM50" s="682">
        <f t="shared" si="5"/>
        <v>0</v>
      </c>
      <c r="HN50" s="682">
        <f t="shared" si="5"/>
        <v>0</v>
      </c>
      <c r="HO50" s="682">
        <f t="shared" si="5"/>
        <v>0</v>
      </c>
      <c r="HP50" s="682">
        <f t="shared" si="5"/>
        <v>0</v>
      </c>
      <c r="HQ50" s="682">
        <f t="shared" si="5"/>
        <v>0</v>
      </c>
      <c r="HR50" s="682">
        <f t="shared" si="5"/>
        <v>0</v>
      </c>
      <c r="HS50" s="682">
        <f t="shared" si="5"/>
        <v>0</v>
      </c>
      <c r="HT50" s="682">
        <f t="shared" si="5"/>
        <v>0</v>
      </c>
      <c r="HU50" s="682">
        <f t="shared" si="5"/>
        <v>0</v>
      </c>
      <c r="HV50" s="682">
        <f t="shared" si="5"/>
        <v>0</v>
      </c>
      <c r="HW50" s="682">
        <f t="shared" si="5"/>
        <v>0</v>
      </c>
      <c r="HX50" s="682">
        <f t="shared" si="5"/>
        <v>0</v>
      </c>
      <c r="HY50" s="682">
        <f t="shared" si="5"/>
        <v>0</v>
      </c>
      <c r="HZ50" s="682">
        <f t="shared" si="5"/>
        <v>0</v>
      </c>
      <c r="IA50" s="682">
        <f t="shared" si="5"/>
        <v>0</v>
      </c>
      <c r="IB50" s="682">
        <f t="shared" si="5"/>
        <v>0</v>
      </c>
      <c r="IC50" s="682">
        <f t="shared" si="5"/>
        <v>0</v>
      </c>
      <c r="ID50" s="682">
        <f t="shared" si="5"/>
        <v>0</v>
      </c>
      <c r="IE50" s="682">
        <f t="shared" si="5"/>
        <v>0</v>
      </c>
      <c r="IF50" s="682">
        <f t="shared" si="5"/>
        <v>0</v>
      </c>
      <c r="IG50" s="682">
        <f t="shared" si="5"/>
        <v>0</v>
      </c>
      <c r="IH50" s="682">
        <f t="shared" si="5"/>
        <v>0</v>
      </c>
      <c r="II50" s="682">
        <f t="shared" si="5"/>
        <v>0</v>
      </c>
      <c r="IJ50" s="682">
        <f t="shared" si="5"/>
        <v>0</v>
      </c>
      <c r="IK50" s="682">
        <f t="shared" si="5"/>
        <v>0</v>
      </c>
      <c r="IL50" s="682">
        <f t="shared" si="5"/>
        <v>0</v>
      </c>
      <c r="IM50" s="682">
        <f t="shared" si="5"/>
        <v>0</v>
      </c>
      <c r="IN50" s="682">
        <f t="shared" si="5"/>
        <v>0</v>
      </c>
      <c r="IO50" s="682">
        <f t="shared" si="5"/>
        <v>0</v>
      </c>
      <c r="IP50" s="682">
        <f t="shared" si="5"/>
        <v>0</v>
      </c>
      <c r="IQ50" s="682">
        <f t="shared" si="5"/>
        <v>0</v>
      </c>
      <c r="IR50" s="682">
        <f t="shared" si="5"/>
        <v>0</v>
      </c>
      <c r="IS50" s="682">
        <f t="shared" si="5"/>
        <v>0</v>
      </c>
      <c r="IT50" s="682">
        <f t="shared" si="5"/>
        <v>0</v>
      </c>
      <c r="IU50" s="682">
        <f t="shared" si="5"/>
        <v>0</v>
      </c>
      <c r="IV50" s="682">
        <f t="shared" si="5"/>
        <v>0</v>
      </c>
    </row>
    <row r="51" spans="1:256" ht="6.75" customHeight="1" x14ac:dyDescent="0.25">
      <c r="A51" s="683"/>
      <c r="B51" s="683"/>
      <c r="C51" s="683"/>
      <c r="D51" s="683"/>
      <c r="E51" s="683"/>
      <c r="F51" s="683"/>
      <c r="G51" s="683"/>
      <c r="H51" s="683"/>
      <c r="I51" s="683"/>
      <c r="J51" s="683"/>
      <c r="K51" s="683"/>
    </row>
    <row r="52" spans="1:256" x14ac:dyDescent="0.25">
      <c r="A52" s="684"/>
      <c r="B52" s="684"/>
      <c r="C52" s="684"/>
      <c r="D52" s="684"/>
      <c r="E52" s="684"/>
      <c r="F52" s="684"/>
      <c r="G52" s="684"/>
      <c r="H52" s="684"/>
      <c r="I52" s="684"/>
      <c r="J52" s="684"/>
      <c r="K52" s="684"/>
    </row>
    <row r="53" spans="1:256" x14ac:dyDescent="0.25">
      <c r="A53" s="1133" t="s">
        <v>1628</v>
      </c>
      <c r="B53" s="1133"/>
      <c r="C53" s="1133"/>
      <c r="D53" s="1133"/>
      <c r="E53" s="1133"/>
      <c r="F53" s="1133"/>
      <c r="G53" s="1133"/>
    </row>
    <row r="54" spans="1:256" ht="14.25" customHeight="1" x14ac:dyDescent="0.25">
      <c r="A54" s="1133" t="s">
        <v>1172</v>
      </c>
      <c r="B54" s="1133"/>
      <c r="C54" s="1133"/>
      <c r="D54" s="1133"/>
      <c r="E54" s="1133"/>
      <c r="F54" s="1133"/>
      <c r="G54" s="1133"/>
    </row>
    <row r="55" spans="1:256" x14ac:dyDescent="0.25"/>
    <row r="56" spans="1:256" x14ac:dyDescent="0.25"/>
    <row r="57" spans="1:256" x14ac:dyDescent="0.25"/>
    <row r="58" spans="1:256" x14ac:dyDescent="0.25"/>
    <row r="59" spans="1:256" x14ac:dyDescent="0.25"/>
  </sheetData>
  <mergeCells count="11">
    <mergeCell ref="A53:G53"/>
    <mergeCell ref="A54:G54"/>
    <mergeCell ref="A1:K1"/>
    <mergeCell ref="A2:K2"/>
    <mergeCell ref="A3:K3"/>
    <mergeCell ref="A4:K4"/>
    <mergeCell ref="A6:A7"/>
    <mergeCell ref="B6:E6"/>
    <mergeCell ref="F6:I6"/>
    <mergeCell ref="J6:J7"/>
    <mergeCell ref="K6:K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67"/>
  <sheetViews>
    <sheetView topLeftCell="A16" workbookViewId="0">
      <selection activeCell="H41" sqref="H41"/>
    </sheetView>
  </sheetViews>
  <sheetFormatPr baseColWidth="10" defaultRowHeight="15" x14ac:dyDescent="0.25"/>
  <cols>
    <col min="1" max="1" width="31.5703125" style="299" customWidth="1"/>
    <col min="2" max="2" width="34.85546875" style="299" customWidth="1"/>
    <col min="3" max="16384" width="11.42578125" style="299"/>
  </cols>
  <sheetData>
    <row r="1" spans="1:14" ht="15.75" x14ac:dyDescent="0.25">
      <c r="A1" s="1323" t="s">
        <v>635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M1" s="305">
        <v>1000</v>
      </c>
    </row>
    <row r="2" spans="1:14" ht="15.75" x14ac:dyDescent="0.25">
      <c r="A2" s="1324" t="s">
        <v>1630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</row>
    <row r="3" spans="1:14" ht="15.75" x14ac:dyDescent="0.25">
      <c r="A3" s="1323" t="s">
        <v>490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</row>
    <row r="4" spans="1:14" ht="2.25" customHeigh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4" ht="24" x14ac:dyDescent="0.25">
      <c r="A5" s="339" t="s">
        <v>600</v>
      </c>
      <c r="B5" s="339" t="s">
        <v>601</v>
      </c>
      <c r="C5" s="922">
        <v>42735</v>
      </c>
      <c r="D5" s="922">
        <v>42825</v>
      </c>
      <c r="E5" s="922">
        <v>42916</v>
      </c>
      <c r="F5" s="922">
        <v>43008</v>
      </c>
      <c r="G5" s="922">
        <v>43039</v>
      </c>
      <c r="H5" s="922">
        <v>43069</v>
      </c>
      <c r="I5" s="922">
        <v>43100</v>
      </c>
      <c r="J5" s="340" t="s">
        <v>1450</v>
      </c>
      <c r="K5" s="341" t="s">
        <v>493</v>
      </c>
    </row>
    <row r="6" spans="1:14" x14ac:dyDescent="0.25">
      <c r="A6" s="1304" t="s">
        <v>108</v>
      </c>
      <c r="B6" s="316" t="s">
        <v>622</v>
      </c>
      <c r="C6" s="1104">
        <v>43270543.439999998</v>
      </c>
      <c r="D6" s="926">
        <v>42239728.640000001</v>
      </c>
      <c r="E6" s="926">
        <v>27383550.079999998</v>
      </c>
      <c r="F6" s="1104">
        <v>28769572.48</v>
      </c>
      <c r="G6" s="926">
        <v>25724868.129999999</v>
      </c>
      <c r="H6" s="926">
        <v>25330401.649999999</v>
      </c>
      <c r="I6" s="1103">
        <v>25543434.649999999</v>
      </c>
      <c r="J6" s="536">
        <f>(I6-F6)/F6</f>
        <v>-0.11213714879644961</v>
      </c>
      <c r="K6" s="536">
        <f>(I6-C6)/C6</f>
        <v>-0.40968075232475054</v>
      </c>
    </row>
    <row r="7" spans="1:14" x14ac:dyDescent="0.25">
      <c r="A7" s="1304" t="s">
        <v>108</v>
      </c>
      <c r="B7" s="316" t="s">
        <v>608</v>
      </c>
      <c r="C7" s="1104">
        <v>42950834.640000001</v>
      </c>
      <c r="D7" s="926">
        <v>42022020.740000002</v>
      </c>
      <c r="E7" s="926">
        <v>41300477.850000001</v>
      </c>
      <c r="F7" s="1104">
        <v>41573206.229999997</v>
      </c>
      <c r="G7" s="926">
        <v>41259689.460000001</v>
      </c>
      <c r="H7" s="926">
        <v>41287926.390000001</v>
      </c>
      <c r="I7" s="1104">
        <v>39915657.100000001</v>
      </c>
      <c r="J7" s="536">
        <f t="shared" ref="J7:J30" si="0">(I7-F7)/F7</f>
        <v>-3.9870610912946067E-2</v>
      </c>
      <c r="K7" s="536">
        <f t="shared" ref="K7:K11" si="1">(I7-C7)/C7</f>
        <v>-7.0666322678939186E-2</v>
      </c>
      <c r="M7" s="1097"/>
      <c r="N7" s="1097"/>
    </row>
    <row r="8" spans="1:14" x14ac:dyDescent="0.25">
      <c r="A8" s="1304" t="s">
        <v>108</v>
      </c>
      <c r="B8" s="316" t="s">
        <v>2032</v>
      </c>
      <c r="C8" s="1104">
        <v>46757679.329999998</v>
      </c>
      <c r="D8" s="926">
        <v>46235629.07</v>
      </c>
      <c r="E8" s="926">
        <v>41997707.939999998</v>
      </c>
      <c r="F8" s="1104">
        <v>43430515.880000003</v>
      </c>
      <c r="G8" s="926">
        <v>43581292.689999998</v>
      </c>
      <c r="H8" s="926">
        <v>43183772.729999997</v>
      </c>
      <c r="I8" s="1105">
        <v>42796729.210000001</v>
      </c>
      <c r="J8" s="536">
        <f t="shared" si="0"/>
        <v>-1.459311862081436E-2</v>
      </c>
      <c r="K8" s="536">
        <f t="shared" si="1"/>
        <v>-8.4712290617439359E-2</v>
      </c>
      <c r="M8" s="1097"/>
      <c r="N8" s="1097"/>
    </row>
    <row r="9" spans="1:14" x14ac:dyDescent="0.25">
      <c r="A9" s="1304" t="s">
        <v>108</v>
      </c>
      <c r="B9" s="316" t="s">
        <v>623</v>
      </c>
      <c r="C9" s="1104">
        <v>58066876.710000001</v>
      </c>
      <c r="D9" s="926">
        <v>59121035.07</v>
      </c>
      <c r="E9" s="926">
        <v>42391484.969999999</v>
      </c>
      <c r="F9" s="1104">
        <v>46698619.909999996</v>
      </c>
      <c r="G9" s="926">
        <v>42180435.590000004</v>
      </c>
      <c r="H9" s="926">
        <v>41945365.420000002</v>
      </c>
      <c r="I9" s="1104">
        <v>43656219.060000002</v>
      </c>
      <c r="J9" s="536">
        <f t="shared" si="0"/>
        <v>-6.514969512725359E-2</v>
      </c>
      <c r="K9" s="536">
        <f t="shared" si="1"/>
        <v>-0.2481734590611839</v>
      </c>
      <c r="M9" s="1097"/>
      <c r="N9" s="1097"/>
    </row>
    <row r="10" spans="1:14" x14ac:dyDescent="0.25">
      <c r="A10" s="1304" t="s">
        <v>1451</v>
      </c>
      <c r="B10" s="316" t="s">
        <v>616</v>
      </c>
      <c r="C10" s="1104">
        <v>43920707.840000004</v>
      </c>
      <c r="D10" s="926">
        <v>48369754.090000004</v>
      </c>
      <c r="E10" s="926">
        <v>43193907.710000001</v>
      </c>
      <c r="F10" s="1104">
        <v>43876216.740000002</v>
      </c>
      <c r="G10" s="925">
        <v>40635465.109999999</v>
      </c>
      <c r="H10" s="926">
        <v>40520507.969999999</v>
      </c>
      <c r="I10" s="1104">
        <v>40887162.259999998</v>
      </c>
      <c r="J10" s="536">
        <f t="shared" si="0"/>
        <v>-6.8124708602668005E-2</v>
      </c>
      <c r="K10" s="536">
        <f t="shared" si="1"/>
        <v>-6.9068686029628554E-2</v>
      </c>
      <c r="M10" s="1097"/>
      <c r="N10" s="1097"/>
    </row>
    <row r="11" spans="1:14" x14ac:dyDescent="0.25">
      <c r="A11" s="1304" t="s">
        <v>1451</v>
      </c>
      <c r="B11" s="316" t="s">
        <v>628</v>
      </c>
      <c r="C11" s="1104">
        <v>26994622.239999998</v>
      </c>
      <c r="D11" s="926">
        <v>23598519.48</v>
      </c>
      <c r="E11" s="926">
        <v>25663913.960000001</v>
      </c>
      <c r="F11" s="1104">
        <v>21273742.620000001</v>
      </c>
      <c r="G11" s="926">
        <v>22420678.059999999</v>
      </c>
      <c r="H11" s="926">
        <v>22774837.670000002</v>
      </c>
      <c r="I11" s="1104">
        <v>23093641.140000001</v>
      </c>
      <c r="J11" s="536">
        <f t="shared" si="0"/>
        <v>8.55467019841194E-2</v>
      </c>
      <c r="K11" s="536">
        <f t="shared" si="1"/>
        <v>-0.14450956436129028</v>
      </c>
      <c r="M11" s="1097"/>
      <c r="N11" s="1097"/>
    </row>
    <row r="12" spans="1:14" x14ac:dyDescent="0.25">
      <c r="A12" s="1304" t="s">
        <v>1451</v>
      </c>
      <c r="B12" s="316" t="s">
        <v>1436</v>
      </c>
      <c r="C12" s="1104">
        <v>1038931.5</v>
      </c>
      <c r="D12" s="926">
        <v>1287059.01</v>
      </c>
      <c r="E12" s="926">
        <v>1373360.72</v>
      </c>
      <c r="F12" s="1104">
        <v>1975559.53</v>
      </c>
      <c r="G12" s="926">
        <v>2112344.67</v>
      </c>
      <c r="H12" s="926">
        <v>2152043.08</v>
      </c>
      <c r="I12" s="1104">
        <v>2194280.91</v>
      </c>
      <c r="J12" s="536">
        <f t="shared" si="0"/>
        <v>0.11071363665766129</v>
      </c>
      <c r="K12" s="536">
        <f>(I12-C12)/C12</f>
        <v>1.112055424250781</v>
      </c>
      <c r="M12" s="1097"/>
      <c r="N12" s="1097"/>
    </row>
    <row r="13" spans="1:14" x14ac:dyDescent="0.25">
      <c r="A13" s="1304" t="s">
        <v>1451</v>
      </c>
      <c r="B13" s="316" t="s">
        <v>629</v>
      </c>
      <c r="C13" s="1104">
        <v>53496660.210000001</v>
      </c>
      <c r="D13" s="926">
        <v>57372393.240000002</v>
      </c>
      <c r="E13" s="926">
        <v>58656157.950000003</v>
      </c>
      <c r="F13" s="1104">
        <v>65549649.700000003</v>
      </c>
      <c r="G13" s="926">
        <v>65199131.969999999</v>
      </c>
      <c r="H13" s="926">
        <v>66908631.140000001</v>
      </c>
      <c r="I13" s="1104">
        <v>58498307.020000003</v>
      </c>
      <c r="J13" s="536">
        <f t="shared" si="0"/>
        <v>-0.10757254557837857</v>
      </c>
      <c r="K13" s="536">
        <f>(I13-C13)/C13</f>
        <v>9.3494561910335047E-2</v>
      </c>
      <c r="M13" s="1097"/>
      <c r="N13" s="1097"/>
    </row>
    <row r="14" spans="1:14" x14ac:dyDescent="0.25">
      <c r="A14" s="1304" t="s">
        <v>1451</v>
      </c>
      <c r="B14" s="316" t="s">
        <v>630</v>
      </c>
      <c r="C14" s="1104">
        <v>55364080.18</v>
      </c>
      <c r="D14" s="926">
        <v>52395347.469999999</v>
      </c>
      <c r="E14" s="926">
        <v>47732764.039999999</v>
      </c>
      <c r="F14" s="1104">
        <v>49771819.969999999</v>
      </c>
      <c r="G14" s="926">
        <v>45133002.170000002</v>
      </c>
      <c r="H14" s="926">
        <v>44477898.350000001</v>
      </c>
      <c r="I14" s="1104">
        <v>49815353.259999998</v>
      </c>
      <c r="J14" s="536">
        <f t="shared" si="0"/>
        <v>8.7465738697598016E-4</v>
      </c>
      <c r="K14" s="536">
        <f t="shared" ref="K14:K18" si="2">(I14-C14)/C14</f>
        <v>-0.1002225071194166</v>
      </c>
      <c r="M14" s="1097"/>
      <c r="N14" s="1097"/>
    </row>
    <row r="15" spans="1:14" x14ac:dyDescent="0.25">
      <c r="A15" s="1304" t="s">
        <v>1451</v>
      </c>
      <c r="B15" s="316" t="s">
        <v>617</v>
      </c>
      <c r="C15" s="1104">
        <v>96538250.069999993</v>
      </c>
      <c r="D15" s="926">
        <v>106772211.38</v>
      </c>
      <c r="E15" s="926">
        <v>116580121.68000001</v>
      </c>
      <c r="F15" s="1104">
        <v>115827846.7</v>
      </c>
      <c r="G15" s="926">
        <v>115283026.26000001</v>
      </c>
      <c r="H15" s="926">
        <v>116710024.81</v>
      </c>
      <c r="I15" s="1104">
        <v>115769003.54000001</v>
      </c>
      <c r="J15" s="536">
        <f t="shared" si="0"/>
        <v>-5.0802256690831175E-4</v>
      </c>
      <c r="K15" s="536">
        <f t="shared" si="2"/>
        <v>0.19920346034919603</v>
      </c>
      <c r="M15" s="1097"/>
      <c r="N15" s="1097"/>
    </row>
    <row r="16" spans="1:14" x14ac:dyDescent="0.25">
      <c r="A16" s="1304" t="s">
        <v>110</v>
      </c>
      <c r="B16" s="316" t="s">
        <v>624</v>
      </c>
      <c r="C16" s="1104">
        <v>79647449.200000003</v>
      </c>
      <c r="D16" s="926">
        <v>81925048.079999998</v>
      </c>
      <c r="E16" s="926">
        <v>79135496.870000005</v>
      </c>
      <c r="F16" s="1104">
        <v>66575294.799999997</v>
      </c>
      <c r="G16" s="926">
        <v>68495121.379999995</v>
      </c>
      <c r="H16" s="926">
        <v>65455368.960000001</v>
      </c>
      <c r="I16" s="1104">
        <v>67033462.789999999</v>
      </c>
      <c r="J16" s="536">
        <f t="shared" si="0"/>
        <v>6.88195210214829E-3</v>
      </c>
      <c r="K16" s="536">
        <f t="shared" si="2"/>
        <v>-0.1583727606683982</v>
      </c>
      <c r="M16" s="1097"/>
      <c r="N16" s="1097"/>
    </row>
    <row r="17" spans="1:14" x14ac:dyDescent="0.25">
      <c r="A17" s="1304" t="s">
        <v>110</v>
      </c>
      <c r="B17" s="316" t="s">
        <v>625</v>
      </c>
      <c r="C17" s="1104">
        <v>46101680.840000004</v>
      </c>
      <c r="D17" s="926">
        <v>44780927.490000002</v>
      </c>
      <c r="E17" s="926">
        <v>40920873.18</v>
      </c>
      <c r="F17" s="1104">
        <v>37396265.630000003</v>
      </c>
      <c r="G17" s="926">
        <v>37486005.140000001</v>
      </c>
      <c r="H17" s="926">
        <v>37513154.25</v>
      </c>
      <c r="I17" s="1104">
        <v>39389633.460000001</v>
      </c>
      <c r="J17" s="536">
        <f t="shared" si="0"/>
        <v>5.3303927448864849E-2</v>
      </c>
      <c r="K17" s="536">
        <f t="shared" si="2"/>
        <v>-0.14559224864912762</v>
      </c>
      <c r="M17" s="1097"/>
      <c r="N17" s="1097"/>
    </row>
    <row r="18" spans="1:14" x14ac:dyDescent="0.25">
      <c r="A18" s="1304" t="s">
        <v>110</v>
      </c>
      <c r="B18" s="316" t="s">
        <v>609</v>
      </c>
      <c r="C18" s="1104">
        <v>12290597.640000001</v>
      </c>
      <c r="D18" s="926">
        <v>13650288.1</v>
      </c>
      <c r="E18" s="926">
        <v>16552364.130000001</v>
      </c>
      <c r="F18" s="1104">
        <v>20919356.129999999</v>
      </c>
      <c r="G18" s="926">
        <v>22213546.84</v>
      </c>
      <c r="H18" s="926">
        <v>21198368.359999999</v>
      </c>
      <c r="I18" s="1104">
        <v>21958244.98</v>
      </c>
      <c r="J18" s="536">
        <f t="shared" si="0"/>
        <v>4.9661607343170246E-2</v>
      </c>
      <c r="K18" s="536">
        <f t="shared" si="2"/>
        <v>0.78658887250010079</v>
      </c>
      <c r="M18" s="1097"/>
      <c r="N18" s="1097"/>
    </row>
    <row r="19" spans="1:14" x14ac:dyDescent="0.25">
      <c r="A19" s="1304" t="s">
        <v>110</v>
      </c>
      <c r="B19" s="316" t="s">
        <v>610</v>
      </c>
      <c r="C19" s="1104">
        <v>30749255.870000001</v>
      </c>
      <c r="D19" s="926">
        <v>35083005.880000003</v>
      </c>
      <c r="E19" s="926">
        <v>41324672.780000001</v>
      </c>
      <c r="F19" s="1104">
        <v>44192465.130000003</v>
      </c>
      <c r="G19" s="926">
        <v>45936653.920000002</v>
      </c>
      <c r="H19" s="926">
        <v>46560781.32</v>
      </c>
      <c r="I19" s="1104">
        <v>43737809.909999996</v>
      </c>
      <c r="J19" s="536">
        <f t="shared" si="0"/>
        <v>-1.0288071024382934E-2</v>
      </c>
      <c r="K19" s="536">
        <f>(I19-C19)/C19</f>
        <v>0.42240222315988019</v>
      </c>
      <c r="M19" s="1097"/>
      <c r="N19" s="1097"/>
    </row>
    <row r="20" spans="1:14" x14ac:dyDescent="0.25">
      <c r="A20" s="1304" t="s">
        <v>111</v>
      </c>
      <c r="B20" s="316" t="s">
        <v>1437</v>
      </c>
      <c r="C20" s="1104"/>
      <c r="D20" s="926">
        <v>1494804.12</v>
      </c>
      <c r="E20" s="926">
        <v>1784923.76</v>
      </c>
      <c r="F20" s="1104">
        <v>6256266.6799999997</v>
      </c>
      <c r="G20" s="926">
        <v>5889195.1600000001</v>
      </c>
      <c r="H20" s="926">
        <v>5091893.42</v>
      </c>
      <c r="I20" s="1104">
        <v>5322098.3499999996</v>
      </c>
      <c r="J20" s="536">
        <f t="shared" si="0"/>
        <v>-0.14931721708512594</v>
      </c>
      <c r="K20" s="536" t="s">
        <v>1452</v>
      </c>
      <c r="M20" s="1097"/>
      <c r="N20" s="1097"/>
    </row>
    <row r="21" spans="1:14" x14ac:dyDescent="0.25">
      <c r="A21" s="1304" t="s">
        <v>111</v>
      </c>
      <c r="B21" s="316" t="s">
        <v>1438</v>
      </c>
      <c r="C21" s="1104"/>
      <c r="D21" s="926">
        <v>2985400.95</v>
      </c>
      <c r="E21" s="926">
        <v>11001232.49</v>
      </c>
      <c r="F21" s="1104">
        <v>18344724.170000002</v>
      </c>
      <c r="G21" s="926">
        <v>20573452.399999999</v>
      </c>
      <c r="H21" s="926">
        <v>21632181.620000001</v>
      </c>
      <c r="I21" s="1104">
        <v>25699617.399999999</v>
      </c>
      <c r="J21" s="536">
        <f t="shared" si="0"/>
        <v>0.40092689112370533</v>
      </c>
      <c r="K21" s="536" t="s">
        <v>1452</v>
      </c>
      <c r="M21" s="1097"/>
      <c r="N21" s="1097"/>
    </row>
    <row r="22" spans="1:14" x14ac:dyDescent="0.25">
      <c r="A22" s="1304" t="s">
        <v>111</v>
      </c>
      <c r="B22" s="316" t="s">
        <v>1447</v>
      </c>
      <c r="C22" s="1104">
        <v>38714483.899999999</v>
      </c>
      <c r="D22" s="926">
        <v>37124097.270000003</v>
      </c>
      <c r="E22" s="926">
        <v>38590889.359999999</v>
      </c>
      <c r="F22" s="1104">
        <v>40948104.469999999</v>
      </c>
      <c r="G22" s="926">
        <v>40920703.450000003</v>
      </c>
      <c r="H22" s="926">
        <v>40792538.07</v>
      </c>
      <c r="I22" s="1104">
        <v>40186632.229999997</v>
      </c>
      <c r="J22" s="536">
        <f t="shared" si="0"/>
        <v>-1.8596031485605961E-2</v>
      </c>
      <c r="K22" s="536">
        <f>(I22-C22)/C22</f>
        <v>3.8025776962507779E-2</v>
      </c>
      <c r="M22" s="1097"/>
      <c r="N22" s="1097"/>
    </row>
    <row r="23" spans="1:14" ht="23.25" x14ac:dyDescent="0.25">
      <c r="A23" s="1304" t="s">
        <v>111</v>
      </c>
      <c r="B23" s="572" t="s">
        <v>852</v>
      </c>
      <c r="C23" s="1104">
        <v>81507904.030000001</v>
      </c>
      <c r="D23" s="926">
        <v>74252414.480000004</v>
      </c>
      <c r="E23" s="926">
        <v>59851539.899999999</v>
      </c>
      <c r="F23" s="1104">
        <v>47011824.600000001</v>
      </c>
      <c r="G23" s="926">
        <v>45795131.189999998</v>
      </c>
      <c r="H23" s="926">
        <v>43904594.780000001</v>
      </c>
      <c r="I23" s="1104">
        <v>42632738.479999997</v>
      </c>
      <c r="J23" s="536">
        <f t="shared" si="0"/>
        <v>-9.3148610105211804E-2</v>
      </c>
      <c r="K23" s="536">
        <f t="shared" ref="K23:K61" si="3">(I23-C23)/C23</f>
        <v>-0.4769496408065102</v>
      </c>
      <c r="M23" s="1097"/>
      <c r="N23" s="1097"/>
    </row>
    <row r="24" spans="1:14" x14ac:dyDescent="0.25">
      <c r="A24" s="1304" t="s">
        <v>111</v>
      </c>
      <c r="B24" s="316" t="s">
        <v>1448</v>
      </c>
      <c r="C24" s="1104">
        <v>22239489.879999999</v>
      </c>
      <c r="D24" s="926">
        <v>22281420.719999999</v>
      </c>
      <c r="E24" s="926">
        <v>22316215.539999999</v>
      </c>
      <c r="F24" s="1104">
        <v>21164981.949999999</v>
      </c>
      <c r="G24" s="926">
        <v>21208069.109999999</v>
      </c>
      <c r="H24" s="926">
        <v>21000757.449999999</v>
      </c>
      <c r="I24" s="1104">
        <v>20522517.059999999</v>
      </c>
      <c r="J24" s="536">
        <f t="shared" si="0"/>
        <v>-3.0355088018395433E-2</v>
      </c>
      <c r="K24" s="536">
        <f t="shared" si="3"/>
        <v>-7.7203786114899878E-2</v>
      </c>
      <c r="M24" s="1097"/>
      <c r="N24" s="1097"/>
    </row>
    <row r="25" spans="1:14" x14ac:dyDescent="0.25">
      <c r="A25" s="1304" t="s">
        <v>111</v>
      </c>
      <c r="B25" s="316" t="s">
        <v>626</v>
      </c>
      <c r="C25" s="1104">
        <v>38038130.770000003</v>
      </c>
      <c r="D25" s="926">
        <v>43302412.810000002</v>
      </c>
      <c r="E25" s="926">
        <v>29866167.670000002</v>
      </c>
      <c r="F25" s="1104">
        <v>21869245.75</v>
      </c>
      <c r="G25" s="926">
        <v>20918978.489999998</v>
      </c>
      <c r="H25" s="926">
        <v>20099702.199999999</v>
      </c>
      <c r="I25" s="1104">
        <v>22165126.760000002</v>
      </c>
      <c r="J25" s="536">
        <f t="shared" si="0"/>
        <v>1.3529547995499646E-2</v>
      </c>
      <c r="K25" s="536">
        <f t="shared" si="3"/>
        <v>-0.41729190390498255</v>
      </c>
      <c r="M25" s="1097"/>
      <c r="N25" s="1097"/>
    </row>
    <row r="26" spans="1:14" x14ac:dyDescent="0.25">
      <c r="A26" s="1304" t="s">
        <v>111</v>
      </c>
      <c r="B26" s="316" t="s">
        <v>611</v>
      </c>
      <c r="C26" s="1104">
        <v>5234893.01</v>
      </c>
      <c r="D26" s="926">
        <v>5217582.51</v>
      </c>
      <c r="E26" s="926">
        <v>5452680.6699999999</v>
      </c>
      <c r="F26" s="1104">
        <v>5487909.1500000004</v>
      </c>
      <c r="G26" s="926">
        <v>5469114.96</v>
      </c>
      <c r="H26" s="926">
        <v>5946874.6799999997</v>
      </c>
      <c r="I26" s="1104">
        <v>5994676.5499999998</v>
      </c>
      <c r="J26" s="536">
        <f t="shared" si="0"/>
        <v>9.2342527208199035E-2</v>
      </c>
      <c r="K26" s="536">
        <f t="shared" si="3"/>
        <v>0.14513831296047827</v>
      </c>
      <c r="M26" s="1097"/>
      <c r="N26" s="1097"/>
    </row>
    <row r="27" spans="1:14" x14ac:dyDescent="0.25">
      <c r="A27" s="1304" t="s">
        <v>111</v>
      </c>
      <c r="B27" s="316" t="s">
        <v>423</v>
      </c>
      <c r="C27" s="1104">
        <v>12900062.630000001</v>
      </c>
      <c r="D27" s="926">
        <v>12259140.91</v>
      </c>
      <c r="E27" s="926">
        <v>10275598.48</v>
      </c>
      <c r="F27" s="1104">
        <v>10667865.84</v>
      </c>
      <c r="G27" s="926">
        <v>10695588.890000001</v>
      </c>
      <c r="H27" s="926">
        <v>10795785.869999999</v>
      </c>
      <c r="I27" s="1104">
        <v>10914172.4</v>
      </c>
      <c r="J27" s="536">
        <f t="shared" si="0"/>
        <v>2.3088644316884333E-2</v>
      </c>
      <c r="K27" s="536">
        <f t="shared" si="3"/>
        <v>-0.1539442316645559</v>
      </c>
      <c r="M27" s="1097"/>
      <c r="N27" s="1097"/>
    </row>
    <row r="28" spans="1:14" x14ac:dyDescent="0.25">
      <c r="A28" s="1304" t="s">
        <v>111</v>
      </c>
      <c r="B28" s="316" t="s">
        <v>612</v>
      </c>
      <c r="C28" s="1104">
        <v>11405456.529999999</v>
      </c>
      <c r="D28" s="926">
        <v>11735196.24</v>
      </c>
      <c r="E28" s="926">
        <v>10937852.51</v>
      </c>
      <c r="F28" s="1104">
        <v>10782953.6</v>
      </c>
      <c r="G28" s="926">
        <v>10672798.07</v>
      </c>
      <c r="H28" s="926">
        <v>10570233.119999999</v>
      </c>
      <c r="I28" s="1104">
        <v>10507891.390000001</v>
      </c>
      <c r="J28" s="536">
        <f t="shared" si="0"/>
        <v>-2.5508985775474266E-2</v>
      </c>
      <c r="K28" s="536">
        <f t="shared" si="3"/>
        <v>-7.869611686644154E-2</v>
      </c>
      <c r="M28" s="1097"/>
      <c r="N28" s="1097"/>
    </row>
    <row r="29" spans="1:14" x14ac:dyDescent="0.25">
      <c r="A29" s="1304" t="s">
        <v>111</v>
      </c>
      <c r="B29" s="316" t="s">
        <v>634</v>
      </c>
      <c r="C29" s="1104">
        <v>43094641.869999997</v>
      </c>
      <c r="D29" s="926">
        <v>40747573.890000001</v>
      </c>
      <c r="E29" s="926">
        <v>35305055.93</v>
      </c>
      <c r="F29" s="1104">
        <v>32763507.710000001</v>
      </c>
      <c r="G29" s="926">
        <v>32624243.600000001</v>
      </c>
      <c r="H29" s="926">
        <v>31683433.620000001</v>
      </c>
      <c r="I29" s="1104">
        <v>31415752.02</v>
      </c>
      <c r="J29" s="536">
        <f t="shared" si="0"/>
        <v>-4.1135879037415841E-2</v>
      </c>
      <c r="K29" s="536">
        <f t="shared" si="3"/>
        <v>-0.27100561330178186</v>
      </c>
      <c r="M29" s="1097"/>
      <c r="N29" s="1097"/>
    </row>
    <row r="30" spans="1:14" x14ac:dyDescent="0.25">
      <c r="A30" s="1304" t="s">
        <v>1439</v>
      </c>
      <c r="B30" s="316" t="s">
        <v>631</v>
      </c>
      <c r="C30" s="1104">
        <v>317699.19</v>
      </c>
      <c r="D30" s="926">
        <v>316990.95</v>
      </c>
      <c r="E30" s="926">
        <v>314994.84000000003</v>
      </c>
      <c r="F30" s="1104">
        <v>315479.33</v>
      </c>
      <c r="G30" s="926">
        <v>315484.12</v>
      </c>
      <c r="H30" s="926">
        <v>315612.90999999997</v>
      </c>
      <c r="I30" s="1104">
        <v>315698.46000000002</v>
      </c>
      <c r="J30" s="536">
        <f t="shared" si="0"/>
        <v>6.9459384232876573E-4</v>
      </c>
      <c r="K30" s="536">
        <f t="shared" si="3"/>
        <v>-6.2975609097397486E-3</v>
      </c>
      <c r="M30" s="1097"/>
      <c r="N30" s="1097"/>
    </row>
    <row r="31" spans="1:14" x14ac:dyDescent="0.25">
      <c r="A31" s="1304" t="s">
        <v>1439</v>
      </c>
      <c r="B31" s="316" t="s">
        <v>618</v>
      </c>
      <c r="C31" s="1104">
        <v>472189.43</v>
      </c>
      <c r="D31" s="926">
        <v>473898.26</v>
      </c>
      <c r="E31" s="926">
        <v>475635.93</v>
      </c>
      <c r="F31" s="1104">
        <v>477400.99</v>
      </c>
      <c r="G31" s="926">
        <v>477996.78</v>
      </c>
      <c r="H31" s="926">
        <v>478576.16</v>
      </c>
      <c r="I31" s="1104">
        <v>479174.14</v>
      </c>
      <c r="J31" s="536">
        <f>(I31-F31)/F31</f>
        <v>3.7141732781074111E-3</v>
      </c>
      <c r="K31" s="536">
        <f t="shared" si="3"/>
        <v>1.479217779186633E-2</v>
      </c>
      <c r="M31" s="1097"/>
      <c r="N31" s="1097"/>
    </row>
    <row r="32" spans="1:14" x14ac:dyDescent="0.25">
      <c r="A32" s="1304" t="s">
        <v>1440</v>
      </c>
      <c r="B32" s="1131" t="s">
        <v>1441</v>
      </c>
      <c r="C32" s="1132">
        <v>97407807.209999993</v>
      </c>
      <c r="D32" s="1132">
        <v>96136205.329999998</v>
      </c>
      <c r="E32" s="1132">
        <v>97076768.060000002</v>
      </c>
      <c r="F32" s="1132">
        <v>101967791.18000001</v>
      </c>
      <c r="G32" s="1132">
        <v>105169071.09999999</v>
      </c>
      <c r="H32" s="1132">
        <v>107560406.36</v>
      </c>
      <c r="I32" s="1132">
        <v>100264935.68000001</v>
      </c>
      <c r="J32" s="536">
        <f>(I32-F32)/F32</f>
        <v>-1.6699935149070862E-2</v>
      </c>
      <c r="K32" s="536">
        <f t="shared" si="3"/>
        <v>2.9331616754706063E-2</v>
      </c>
      <c r="M32" s="1097"/>
      <c r="N32" s="1097"/>
    </row>
    <row r="33" spans="1:14" x14ac:dyDescent="0.25">
      <c r="A33" s="1304" t="s">
        <v>1440</v>
      </c>
      <c r="B33" s="1131" t="s">
        <v>613</v>
      </c>
      <c r="C33" s="1132">
        <v>35538614.350000001</v>
      </c>
      <c r="D33" s="1132">
        <v>37655818.079999998</v>
      </c>
      <c r="E33" s="1132">
        <v>38130922.289999999</v>
      </c>
      <c r="F33" s="1132">
        <v>38225763.219999999</v>
      </c>
      <c r="G33" s="1132">
        <v>38356921.020000003</v>
      </c>
      <c r="H33" s="1132">
        <v>39034629.270000003</v>
      </c>
      <c r="I33" s="1132">
        <v>39689015.770000003</v>
      </c>
      <c r="J33" s="536">
        <f t="shared" ref="J33:J60" si="4">(I33-F33)/F33</f>
        <v>3.82792239249371E-2</v>
      </c>
      <c r="K33" s="536">
        <f t="shared" si="3"/>
        <v>0.11678568497705093</v>
      </c>
      <c r="M33" s="1097"/>
      <c r="N33" s="1097"/>
    </row>
    <row r="34" spans="1:14" x14ac:dyDescent="0.25">
      <c r="A34" s="1304" t="s">
        <v>1440</v>
      </c>
      <c r="B34" s="1131" t="s">
        <v>614</v>
      </c>
      <c r="C34" s="1132">
        <v>51326280.049999997</v>
      </c>
      <c r="D34" s="1132">
        <v>57619119.5</v>
      </c>
      <c r="E34" s="1132">
        <v>56680972.810000002</v>
      </c>
      <c r="F34" s="1132">
        <v>54831669.93</v>
      </c>
      <c r="G34" s="1132">
        <v>55638525.950000003</v>
      </c>
      <c r="H34" s="1132">
        <v>55715218.829999998</v>
      </c>
      <c r="I34" s="1132">
        <v>52868647.170000002</v>
      </c>
      <c r="J34" s="536">
        <f t="shared" si="4"/>
        <v>-3.5800893215655487E-2</v>
      </c>
      <c r="K34" s="536">
        <f t="shared" si="3"/>
        <v>3.0050241679262412E-2</v>
      </c>
      <c r="M34" s="1097"/>
      <c r="N34" s="1097"/>
    </row>
    <row r="35" spans="1:14" x14ac:dyDescent="0.25">
      <c r="A35" s="1304" t="s">
        <v>1440</v>
      </c>
      <c r="B35" s="316" t="s">
        <v>615</v>
      </c>
      <c r="C35" s="1104">
        <v>81638936.769999996</v>
      </c>
      <c r="D35" s="926">
        <v>82761116.629999995</v>
      </c>
      <c r="E35" s="926">
        <v>80904069.900000006</v>
      </c>
      <c r="F35" s="1104">
        <v>87884691.060000002</v>
      </c>
      <c r="G35" s="926">
        <v>89306355.590000004</v>
      </c>
      <c r="H35" s="926">
        <v>87207728.909999996</v>
      </c>
      <c r="I35" s="1104">
        <v>86236844.599999994</v>
      </c>
      <c r="J35" s="536">
        <f t="shared" si="4"/>
        <v>-1.8750096747509784E-2</v>
      </c>
      <c r="K35" s="536">
        <f t="shared" si="3"/>
        <v>5.6320035658396758E-2</v>
      </c>
      <c r="M35" s="1097"/>
      <c r="N35" s="1097"/>
    </row>
    <row r="36" spans="1:14" x14ac:dyDescent="0.25">
      <c r="A36" s="1304" t="s">
        <v>1440</v>
      </c>
      <c r="B36" s="316" t="s">
        <v>627</v>
      </c>
      <c r="C36" s="1104">
        <v>31152843.190000001</v>
      </c>
      <c r="D36" s="926">
        <v>31851082.91</v>
      </c>
      <c r="E36" s="926">
        <v>34072916.579999998</v>
      </c>
      <c r="F36" s="1104">
        <v>33951049.350000001</v>
      </c>
      <c r="G36" s="926">
        <v>34578893.869999997</v>
      </c>
      <c r="H36" s="926">
        <v>35863544.25</v>
      </c>
      <c r="I36" s="1104">
        <v>36874748.93</v>
      </c>
      <c r="J36" s="536">
        <f t="shared" si="4"/>
        <v>8.611514624657686E-2</v>
      </c>
      <c r="K36" s="536">
        <f t="shared" si="3"/>
        <v>0.18367202329181687</v>
      </c>
      <c r="M36" s="1097"/>
      <c r="N36" s="1097"/>
    </row>
    <row r="37" spans="1:14" x14ac:dyDescent="0.25">
      <c r="A37" s="1304" t="s">
        <v>1442</v>
      </c>
      <c r="B37" s="316" t="s">
        <v>1443</v>
      </c>
      <c r="C37" s="1104">
        <v>37340670.090000004</v>
      </c>
      <c r="D37" s="926">
        <v>38645696.359999999</v>
      </c>
      <c r="E37" s="926">
        <v>36549452.340000004</v>
      </c>
      <c r="F37" s="1104">
        <v>36961665.939999998</v>
      </c>
      <c r="G37" s="926">
        <v>36414198.350000001</v>
      </c>
      <c r="H37" s="926">
        <v>36273082.450000003</v>
      </c>
      <c r="I37" s="1104">
        <v>33028152.010000002</v>
      </c>
      <c r="J37" s="536">
        <f t="shared" si="4"/>
        <v>-0.10642144584027362</v>
      </c>
      <c r="K37" s="536">
        <f t="shared" si="3"/>
        <v>-0.11549118078507416</v>
      </c>
      <c r="M37" s="1097"/>
      <c r="N37" s="1097"/>
    </row>
    <row r="38" spans="1:14" x14ac:dyDescent="0.25">
      <c r="A38" s="1304" t="s">
        <v>1442</v>
      </c>
      <c r="B38" s="316" t="s">
        <v>632</v>
      </c>
      <c r="C38" s="1104">
        <v>42755083.729999997</v>
      </c>
      <c r="D38" s="926">
        <v>38806332.149999999</v>
      </c>
      <c r="E38" s="926">
        <v>39259239.490000002</v>
      </c>
      <c r="F38" s="1104">
        <v>39368551.25</v>
      </c>
      <c r="G38" s="926">
        <v>38950467.509999998</v>
      </c>
      <c r="H38" s="926">
        <v>40455596.729999997</v>
      </c>
      <c r="I38" s="1104">
        <v>39537200.609999999</v>
      </c>
      <c r="J38" s="536">
        <f t="shared" si="4"/>
        <v>4.2838599502693E-3</v>
      </c>
      <c r="K38" s="536">
        <f t="shared" si="3"/>
        <v>-7.5263169646001715E-2</v>
      </c>
      <c r="M38" s="1097"/>
      <c r="N38" s="1097"/>
    </row>
    <row r="39" spans="1:14" x14ac:dyDescent="0.25">
      <c r="A39" s="1304" t="s">
        <v>1442</v>
      </c>
      <c r="B39" s="316" t="s">
        <v>1555</v>
      </c>
      <c r="C39" s="1104">
        <v>19802058.850000001</v>
      </c>
      <c r="D39" s="926">
        <v>19492512.460000001</v>
      </c>
      <c r="E39" s="926">
        <v>20069310.77</v>
      </c>
      <c r="F39" s="1104">
        <v>20191898.329999998</v>
      </c>
      <c r="G39" s="926">
        <v>19803247.079999998</v>
      </c>
      <c r="H39" s="926">
        <v>19966473.02</v>
      </c>
      <c r="I39" s="1104">
        <v>18575807.079999998</v>
      </c>
      <c r="J39" s="536">
        <f t="shared" si="4"/>
        <v>-8.0036617834931434E-2</v>
      </c>
      <c r="K39" s="536">
        <f t="shared" si="3"/>
        <v>-6.1925468421683998E-2</v>
      </c>
      <c r="M39" s="1097"/>
      <c r="N39" s="1097"/>
    </row>
    <row r="40" spans="1:14" x14ac:dyDescent="0.25">
      <c r="A40" s="1304" t="s">
        <v>1442</v>
      </c>
      <c r="B40" s="316" t="s">
        <v>1449</v>
      </c>
      <c r="C40" s="1104">
        <v>12737976.51</v>
      </c>
      <c r="D40" s="926">
        <v>13773789.65</v>
      </c>
      <c r="E40" s="926">
        <v>16694281.26</v>
      </c>
      <c r="F40" s="1104">
        <v>14881716.77</v>
      </c>
      <c r="G40" s="926">
        <v>14537944.470000001</v>
      </c>
      <c r="H40" s="926">
        <v>14233342.140000001</v>
      </c>
      <c r="I40" s="1104">
        <v>13329007.02</v>
      </c>
      <c r="J40" s="536">
        <f t="shared" si="4"/>
        <v>-0.10433673574073807</v>
      </c>
      <c r="K40" s="536">
        <f t="shared" si="3"/>
        <v>4.6399089332282005E-2</v>
      </c>
      <c r="M40" s="1097"/>
      <c r="N40" s="1097"/>
    </row>
    <row r="41" spans="1:14" x14ac:dyDescent="0.25">
      <c r="A41" s="1304" t="s">
        <v>1442</v>
      </c>
      <c r="B41" s="316" t="s">
        <v>633</v>
      </c>
      <c r="C41" s="1104">
        <v>22268497.620000001</v>
      </c>
      <c r="D41" s="926">
        <v>23639256.510000002</v>
      </c>
      <c r="E41" s="926">
        <v>24986904.77</v>
      </c>
      <c r="F41" s="1104">
        <v>25935002.43</v>
      </c>
      <c r="G41" s="926">
        <v>26146878.829999998</v>
      </c>
      <c r="H41" s="926">
        <v>24787887.609999999</v>
      </c>
      <c r="I41" s="1104">
        <v>22552159.899999999</v>
      </c>
      <c r="J41" s="536">
        <f t="shared" si="4"/>
        <v>-0.13043540439722262</v>
      </c>
      <c r="K41" s="536">
        <f t="shared" si="3"/>
        <v>1.2738276503450862E-2</v>
      </c>
      <c r="M41" s="1097"/>
      <c r="N41" s="1097"/>
    </row>
    <row r="42" spans="1:14" ht="409.6" hidden="1" customHeight="1" x14ac:dyDescent="0.25">
      <c r="A42" s="310"/>
      <c r="B42" s="316"/>
      <c r="C42" s="342"/>
      <c r="D42" s="342"/>
      <c r="E42" s="342"/>
      <c r="F42" s="342"/>
      <c r="G42" s="342"/>
      <c r="H42" s="342"/>
      <c r="J42" s="536" t="e">
        <f t="shared" si="4"/>
        <v>#DIV/0!</v>
      </c>
      <c r="K42" s="536" t="e">
        <f t="shared" si="3"/>
        <v>#DIV/0!</v>
      </c>
      <c r="M42" s="1097"/>
      <c r="N42" s="1097"/>
    </row>
    <row r="43" spans="1:14" ht="409.6" hidden="1" customHeight="1" x14ac:dyDescent="0.25">
      <c r="A43" s="310"/>
      <c r="B43" s="316"/>
      <c r="C43" s="342"/>
      <c r="D43" s="342"/>
      <c r="E43" s="342"/>
      <c r="F43" s="342"/>
      <c r="G43" s="342"/>
      <c r="H43" s="342"/>
      <c r="J43" s="536" t="e">
        <f t="shared" si="4"/>
        <v>#DIV/0!</v>
      </c>
      <c r="K43" s="536" t="e">
        <f t="shared" si="3"/>
        <v>#DIV/0!</v>
      </c>
      <c r="M43" s="1097"/>
      <c r="N43" s="1097"/>
    </row>
    <row r="44" spans="1:14" ht="409.6" hidden="1" customHeight="1" x14ac:dyDescent="0.25">
      <c r="A44" s="310"/>
      <c r="B44" s="316"/>
      <c r="C44" s="342"/>
      <c r="D44" s="342"/>
      <c r="E44" s="342"/>
      <c r="F44" s="342"/>
      <c r="G44" s="342"/>
      <c r="H44" s="342"/>
      <c r="J44" s="536" t="e">
        <f t="shared" si="4"/>
        <v>#DIV/0!</v>
      </c>
      <c r="K44" s="536" t="e">
        <f t="shared" si="3"/>
        <v>#DIV/0!</v>
      </c>
      <c r="M44" s="1097"/>
      <c r="N44" s="1097"/>
    </row>
    <row r="45" spans="1:14" ht="409.6" hidden="1" customHeight="1" x14ac:dyDescent="0.25">
      <c r="A45" s="310"/>
      <c r="B45" s="316"/>
      <c r="C45" s="342"/>
      <c r="D45" s="342"/>
      <c r="E45" s="342"/>
      <c r="F45" s="342"/>
      <c r="G45" s="342"/>
      <c r="H45" s="342"/>
      <c r="J45" s="536" t="e">
        <f t="shared" si="4"/>
        <v>#DIV/0!</v>
      </c>
      <c r="K45" s="536" t="e">
        <f t="shared" si="3"/>
        <v>#DIV/0!</v>
      </c>
      <c r="M45" s="1097"/>
      <c r="N45" s="1097"/>
    </row>
    <row r="46" spans="1:14" ht="409.6" hidden="1" customHeight="1" x14ac:dyDescent="0.25">
      <c r="A46" s="310"/>
      <c r="B46" s="316"/>
      <c r="C46" s="342"/>
      <c r="D46" s="342"/>
      <c r="E46" s="342"/>
      <c r="F46" s="342"/>
      <c r="G46" s="342"/>
      <c r="H46" s="342"/>
      <c r="J46" s="536" t="e">
        <f t="shared" si="4"/>
        <v>#DIV/0!</v>
      </c>
      <c r="K46" s="536" t="e">
        <f t="shared" si="3"/>
        <v>#DIV/0!</v>
      </c>
      <c r="M46" s="1097"/>
      <c r="N46" s="1097"/>
    </row>
    <row r="47" spans="1:14" ht="409.6" hidden="1" customHeight="1" x14ac:dyDescent="0.25">
      <c r="A47" s="310"/>
      <c r="B47" s="316"/>
      <c r="C47" s="342"/>
      <c r="D47" s="342"/>
      <c r="E47" s="342"/>
      <c r="F47" s="342"/>
      <c r="G47" s="342"/>
      <c r="H47" s="342"/>
      <c r="J47" s="536" t="e">
        <f t="shared" si="4"/>
        <v>#DIV/0!</v>
      </c>
      <c r="K47" s="536" t="e">
        <f t="shared" si="3"/>
        <v>#DIV/0!</v>
      </c>
      <c r="M47" s="1097"/>
      <c r="N47" s="1097"/>
    </row>
    <row r="48" spans="1:14" ht="409.6" hidden="1" customHeight="1" x14ac:dyDescent="0.25">
      <c r="A48" s="310"/>
      <c r="B48" s="316"/>
      <c r="C48" s="342"/>
      <c r="D48" s="342"/>
      <c r="E48" s="342"/>
      <c r="F48" s="342"/>
      <c r="G48" s="342"/>
      <c r="H48" s="342"/>
      <c r="J48" s="536" t="e">
        <f t="shared" si="4"/>
        <v>#DIV/0!</v>
      </c>
      <c r="K48" s="536" t="e">
        <f t="shared" si="3"/>
        <v>#DIV/0!</v>
      </c>
      <c r="M48" s="1097"/>
      <c r="N48" s="1097"/>
    </row>
    <row r="49" spans="1:14" ht="409.6" hidden="1" customHeight="1" x14ac:dyDescent="0.25">
      <c r="A49" s="310"/>
      <c r="B49" s="316"/>
      <c r="C49" s="342"/>
      <c r="D49" s="342"/>
      <c r="E49" s="342"/>
      <c r="F49" s="342"/>
      <c r="G49" s="342"/>
      <c r="H49" s="342"/>
      <c r="J49" s="536" t="e">
        <f t="shared" si="4"/>
        <v>#DIV/0!</v>
      </c>
      <c r="K49" s="536" t="e">
        <f t="shared" si="3"/>
        <v>#DIV/0!</v>
      </c>
      <c r="M49" s="1097"/>
      <c r="N49" s="1097"/>
    </row>
    <row r="50" spans="1:14" ht="409.6" hidden="1" customHeight="1" x14ac:dyDescent="0.25">
      <c r="A50" s="310"/>
      <c r="B50" s="316"/>
      <c r="C50" s="342"/>
      <c r="D50" s="342"/>
      <c r="E50" s="342"/>
      <c r="F50" s="342"/>
      <c r="G50" s="342"/>
      <c r="H50" s="342"/>
      <c r="J50" s="536" t="e">
        <f t="shared" si="4"/>
        <v>#DIV/0!</v>
      </c>
      <c r="K50" s="536" t="e">
        <f t="shared" si="3"/>
        <v>#DIV/0!</v>
      </c>
      <c r="M50" s="1097"/>
      <c r="N50" s="1097"/>
    </row>
    <row r="51" spans="1:14" ht="409.6" hidden="1" customHeight="1" x14ac:dyDescent="0.25">
      <c r="A51" s="310"/>
      <c r="B51" s="316"/>
      <c r="C51" s="342"/>
      <c r="D51" s="342"/>
      <c r="E51" s="342"/>
      <c r="F51" s="342"/>
      <c r="G51" s="342"/>
      <c r="H51" s="342"/>
      <c r="J51" s="536" t="e">
        <f t="shared" si="4"/>
        <v>#DIV/0!</v>
      </c>
      <c r="K51" s="536" t="e">
        <f t="shared" si="3"/>
        <v>#DIV/0!</v>
      </c>
      <c r="M51" s="1097"/>
      <c r="N51" s="1097"/>
    </row>
    <row r="52" spans="1:14" ht="409.6" hidden="1" customHeight="1" x14ac:dyDescent="0.25">
      <c r="A52" s="310"/>
      <c r="B52" s="316"/>
      <c r="C52" s="342"/>
      <c r="D52" s="342"/>
      <c r="E52" s="342"/>
      <c r="F52" s="342"/>
      <c r="G52" s="342"/>
      <c r="H52" s="342"/>
      <c r="J52" s="536" t="e">
        <f t="shared" si="4"/>
        <v>#DIV/0!</v>
      </c>
      <c r="K52" s="536" t="e">
        <f t="shared" si="3"/>
        <v>#DIV/0!</v>
      </c>
      <c r="M52" s="1097"/>
      <c r="N52" s="1097"/>
    </row>
    <row r="53" spans="1:14" ht="409.6" hidden="1" customHeight="1" x14ac:dyDescent="0.25">
      <c r="A53" s="310"/>
      <c r="B53" s="316"/>
      <c r="C53" s="342"/>
      <c r="D53" s="342"/>
      <c r="E53" s="342"/>
      <c r="F53" s="342"/>
      <c r="G53" s="342"/>
      <c r="H53" s="342"/>
      <c r="J53" s="536" t="e">
        <f t="shared" si="4"/>
        <v>#DIV/0!</v>
      </c>
      <c r="K53" s="536" t="e">
        <f t="shared" si="3"/>
        <v>#DIV/0!</v>
      </c>
      <c r="M53" s="1097"/>
      <c r="N53" s="1097"/>
    </row>
    <row r="54" spans="1:14" ht="409.6" hidden="1" customHeight="1" x14ac:dyDescent="0.25">
      <c r="A54" s="310"/>
      <c r="B54" s="316"/>
      <c r="C54" s="342"/>
      <c r="D54" s="342"/>
      <c r="E54" s="342"/>
      <c r="F54" s="342"/>
      <c r="G54" s="342"/>
      <c r="H54" s="342"/>
      <c r="J54" s="536" t="e">
        <f t="shared" si="4"/>
        <v>#DIV/0!</v>
      </c>
      <c r="K54" s="536" t="e">
        <f t="shared" si="3"/>
        <v>#DIV/0!</v>
      </c>
      <c r="M54" s="1097"/>
      <c r="N54" s="1097"/>
    </row>
    <row r="55" spans="1:14" ht="409.6" hidden="1" customHeight="1" x14ac:dyDescent="0.25">
      <c r="A55" s="310"/>
      <c r="B55" s="316"/>
      <c r="C55" s="342"/>
      <c r="D55" s="342"/>
      <c r="E55" s="342"/>
      <c r="F55" s="342"/>
      <c r="G55" s="342"/>
      <c r="H55" s="342"/>
      <c r="J55" s="536" t="e">
        <f t="shared" si="4"/>
        <v>#DIV/0!</v>
      </c>
      <c r="K55" s="536" t="e">
        <f t="shared" si="3"/>
        <v>#DIV/0!</v>
      </c>
      <c r="M55" s="1097"/>
      <c r="N55" s="1097"/>
    </row>
    <row r="56" spans="1:14" ht="409.6" hidden="1" customHeight="1" x14ac:dyDescent="0.25">
      <c r="A56" s="310"/>
      <c r="B56" s="316"/>
      <c r="C56" s="342"/>
      <c r="D56" s="342"/>
      <c r="E56" s="342"/>
      <c r="F56" s="342"/>
      <c r="G56" s="342"/>
      <c r="H56" s="342"/>
      <c r="J56" s="536" t="e">
        <f t="shared" si="4"/>
        <v>#DIV/0!</v>
      </c>
      <c r="K56" s="536" t="e">
        <f t="shared" si="3"/>
        <v>#DIV/0!</v>
      </c>
      <c r="M56" s="1097"/>
      <c r="N56" s="1097"/>
    </row>
    <row r="57" spans="1:14" ht="409.6" hidden="1" customHeight="1" x14ac:dyDescent="0.25">
      <c r="A57" s="310"/>
      <c r="B57" s="316"/>
      <c r="C57" s="342"/>
      <c r="D57" s="342"/>
      <c r="E57" s="342"/>
      <c r="F57" s="342"/>
      <c r="G57" s="342"/>
      <c r="H57" s="342"/>
      <c r="J57" s="536" t="e">
        <f t="shared" si="4"/>
        <v>#DIV/0!</v>
      </c>
      <c r="K57" s="536" t="e">
        <f t="shared" si="3"/>
        <v>#DIV/0!</v>
      </c>
      <c r="M57" s="1097"/>
      <c r="N57" s="1097"/>
    </row>
    <row r="58" spans="1:14" ht="409.6" hidden="1" customHeight="1" x14ac:dyDescent="0.25">
      <c r="A58" s="310"/>
      <c r="B58" s="316"/>
      <c r="C58" s="342"/>
      <c r="D58" s="342"/>
      <c r="E58" s="342"/>
      <c r="F58" s="342"/>
      <c r="G58" s="342"/>
      <c r="H58" s="342"/>
      <c r="J58" s="536" t="e">
        <f t="shared" si="4"/>
        <v>#DIV/0!</v>
      </c>
      <c r="K58" s="536" t="e">
        <f t="shared" si="3"/>
        <v>#DIV/0!</v>
      </c>
      <c r="M58" s="1097"/>
      <c r="N58" s="1097"/>
    </row>
    <row r="59" spans="1:14" ht="409.6" hidden="1" customHeight="1" x14ac:dyDescent="0.25">
      <c r="A59" s="310"/>
      <c r="B59" s="316"/>
      <c r="C59" s="342"/>
      <c r="D59" s="342"/>
      <c r="E59" s="342"/>
      <c r="F59" s="342"/>
      <c r="G59" s="342"/>
      <c r="H59" s="342"/>
      <c r="J59" s="536" t="e">
        <f t="shared" si="4"/>
        <v>#DIV/0!</v>
      </c>
      <c r="K59" s="536" t="e">
        <f t="shared" si="3"/>
        <v>#DIV/0!</v>
      </c>
      <c r="M59" s="1097"/>
      <c r="N59" s="1097"/>
    </row>
    <row r="60" spans="1:14" ht="409.6" hidden="1" customHeight="1" x14ac:dyDescent="0.25">
      <c r="A60" s="310"/>
      <c r="B60" s="310"/>
      <c r="C60" s="342"/>
      <c r="D60" s="342"/>
      <c r="E60" s="342"/>
      <c r="F60" s="342"/>
      <c r="G60" s="342"/>
      <c r="H60" s="342"/>
      <c r="J60" s="536" t="e">
        <f t="shared" si="4"/>
        <v>#DIV/0!</v>
      </c>
      <c r="K60" s="536" t="e">
        <f t="shared" si="3"/>
        <v>#DIV/0!</v>
      </c>
      <c r="M60" s="1097"/>
      <c r="N60" s="1097"/>
    </row>
    <row r="61" spans="1:14" x14ac:dyDescent="0.25">
      <c r="A61" s="314" t="s">
        <v>619</v>
      </c>
      <c r="B61" s="323"/>
      <c r="C61" s="324">
        <f>SUM(C6:C41)</f>
        <v>1323081889.3199997</v>
      </c>
      <c r="D61" s="324">
        <f t="shared" ref="D61:H61" si="5">SUM(D6:D41)</f>
        <v>1347424830.4300005</v>
      </c>
      <c r="E61" s="324">
        <f t="shared" si="5"/>
        <v>1294804479.2099996</v>
      </c>
      <c r="F61" s="324">
        <f t="shared" si="5"/>
        <v>1298120195.1500001</v>
      </c>
      <c r="G61" s="324">
        <f t="shared" si="5"/>
        <v>1292124521.3799996</v>
      </c>
      <c r="H61" s="324">
        <f t="shared" si="5"/>
        <v>1289429175.5700002</v>
      </c>
      <c r="I61" s="324">
        <f>SUM(I6:I41)</f>
        <v>1273401553.3</v>
      </c>
      <c r="J61" s="535">
        <f>(I61-F61)/F61</f>
        <v>-1.9041874506192286E-2</v>
      </c>
      <c r="K61" s="535">
        <f t="shared" si="3"/>
        <v>-3.7548950235826328E-2</v>
      </c>
      <c r="M61" s="1097"/>
      <c r="N61" s="1097"/>
    </row>
    <row r="62" spans="1:14" x14ac:dyDescent="0.25">
      <c r="A62" s="343"/>
      <c r="B62" s="334"/>
      <c r="C62" s="344"/>
      <c r="D62" s="344"/>
      <c r="E62" s="344"/>
      <c r="F62" s="344"/>
      <c r="G62" s="344"/>
      <c r="H62" s="344"/>
      <c r="I62" s="344"/>
      <c r="J62" s="345"/>
      <c r="K62" s="345"/>
    </row>
    <row r="63" spans="1:14" x14ac:dyDescent="0.25">
      <c r="A63" s="316" t="s">
        <v>1293</v>
      </c>
      <c r="B63" s="317"/>
      <c r="C63" s="317"/>
      <c r="D63" s="317"/>
      <c r="E63" s="317"/>
      <c r="F63" s="346"/>
      <c r="G63" s="347"/>
      <c r="H63" s="347"/>
      <c r="I63" s="347"/>
      <c r="J63" s="348"/>
      <c r="K63" s="317"/>
    </row>
    <row r="64" spans="1:14" x14ac:dyDescent="0.25">
      <c r="A64" s="316" t="s">
        <v>1453</v>
      </c>
      <c r="B64" s="316"/>
      <c r="C64" s="316"/>
      <c r="D64" s="316"/>
      <c r="E64" s="316"/>
      <c r="F64" s="316"/>
      <c r="G64" s="349"/>
      <c r="H64" s="349"/>
      <c r="I64" s="316"/>
      <c r="J64" s="316"/>
      <c r="K64" s="316"/>
    </row>
    <row r="65" spans="1:11" x14ac:dyDescent="0.25">
      <c r="A65" s="994"/>
      <c r="B65" s="316"/>
      <c r="C65" s="342"/>
      <c r="D65" s="342"/>
      <c r="E65" s="342"/>
      <c r="F65" s="342"/>
      <c r="G65" s="342"/>
      <c r="H65" s="342"/>
      <c r="I65" s="342"/>
      <c r="J65" s="350"/>
      <c r="K65" s="351"/>
    </row>
    <row r="66" spans="1:11" x14ac:dyDescent="0.25">
      <c r="A66" s="316"/>
      <c r="B66" s="316"/>
      <c r="J66" s="536">
        <f>(I32-F32)/F32</f>
        <v>-1.6699935149070862E-2</v>
      </c>
      <c r="K66" s="536">
        <f>(I32-C32)/C32</f>
        <v>2.9331616754706063E-2</v>
      </c>
    </row>
    <row r="67" spans="1:11" x14ac:dyDescent="0.25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</row>
  </sheetData>
  <mergeCells count="10">
    <mergeCell ref="A20:A29"/>
    <mergeCell ref="A30:A31"/>
    <mergeCell ref="A32:A36"/>
    <mergeCell ref="A37:A41"/>
    <mergeCell ref="A1:K1"/>
    <mergeCell ref="A2:K2"/>
    <mergeCell ref="A3:K3"/>
    <mergeCell ref="A6:A9"/>
    <mergeCell ref="A10:A15"/>
    <mergeCell ref="A16:A19"/>
  </mergeCells>
  <pageMargins left="0.7" right="0.7" top="0.75" bottom="0.75" header="0.3" footer="0.3"/>
  <pageSetup orientation="portrait" r:id="rId1"/>
  <ignoredErrors>
    <ignoredError sqref="D61:H6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68"/>
  <sheetViews>
    <sheetView topLeftCell="B13" workbookViewId="0">
      <selection activeCell="A63" sqref="A63:K63"/>
    </sheetView>
  </sheetViews>
  <sheetFormatPr baseColWidth="10" defaultRowHeight="15" x14ac:dyDescent="0.25"/>
  <cols>
    <col min="1" max="1" width="32.85546875" style="299" customWidth="1"/>
    <col min="2" max="2" width="49.7109375" style="299" bestFit="1" customWidth="1"/>
    <col min="3" max="16384" width="11.42578125" style="299"/>
  </cols>
  <sheetData>
    <row r="1" spans="1:11" ht="15.75" x14ac:dyDescent="0.25">
      <c r="A1" s="1323" t="s">
        <v>636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</row>
    <row r="2" spans="1:11" ht="15.75" x14ac:dyDescent="0.25">
      <c r="A2" s="1323" t="s">
        <v>2018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</row>
    <row r="3" spans="1:11" ht="3" customHeight="1" x14ac:dyDescent="0.25">
      <c r="A3" s="1326"/>
      <c r="B3" s="1326"/>
      <c r="C3" s="353"/>
      <c r="D3" s="316"/>
      <c r="E3" s="316"/>
      <c r="F3" s="316"/>
      <c r="G3" s="316"/>
      <c r="H3" s="316"/>
      <c r="I3" s="316"/>
      <c r="J3" s="316"/>
      <c r="K3" s="317"/>
    </row>
    <row r="4" spans="1:11" ht="24" x14ac:dyDescent="0.25">
      <c r="A4" s="354" t="s">
        <v>600</v>
      </c>
      <c r="B4" s="354" t="s">
        <v>601</v>
      </c>
      <c r="C4" s="923">
        <v>42735</v>
      </c>
      <c r="D4" s="923">
        <v>42825</v>
      </c>
      <c r="E4" s="923">
        <v>42916</v>
      </c>
      <c r="F4" s="923">
        <v>43008</v>
      </c>
      <c r="G4" s="923">
        <v>43039</v>
      </c>
      <c r="H4" s="923">
        <v>43069</v>
      </c>
      <c r="I4" s="923">
        <v>43100</v>
      </c>
      <c r="J4" s="75" t="s">
        <v>1450</v>
      </c>
      <c r="K4" s="75" t="s">
        <v>493</v>
      </c>
    </row>
    <row r="5" spans="1:11" x14ac:dyDescent="0.25">
      <c r="A5" s="1304" t="s">
        <v>108</v>
      </c>
      <c r="B5" s="316" t="s">
        <v>622</v>
      </c>
      <c r="C5" s="924">
        <v>1286</v>
      </c>
      <c r="D5" s="924">
        <v>1289</v>
      </c>
      <c r="E5" s="924">
        <v>1296</v>
      </c>
      <c r="F5" s="924">
        <v>1297</v>
      </c>
      <c r="G5" s="924">
        <v>1304</v>
      </c>
      <c r="H5" s="924">
        <v>1303</v>
      </c>
      <c r="I5" s="924">
        <v>1309</v>
      </c>
      <c r="J5" s="536">
        <f>(I5-F5)/F5</f>
        <v>9.2521202775636083E-3</v>
      </c>
      <c r="K5" s="536">
        <f>(I5-C5)/C5</f>
        <v>1.7884914463452566E-2</v>
      </c>
    </row>
    <row r="6" spans="1:11" x14ac:dyDescent="0.25">
      <c r="A6" s="1304" t="s">
        <v>108</v>
      </c>
      <c r="B6" s="316" t="s">
        <v>608</v>
      </c>
      <c r="C6" s="924">
        <v>1351</v>
      </c>
      <c r="D6" s="924">
        <v>1388</v>
      </c>
      <c r="E6" s="924">
        <v>1432</v>
      </c>
      <c r="F6" s="924">
        <v>1465</v>
      </c>
      <c r="G6" s="924">
        <v>1478</v>
      </c>
      <c r="H6" s="924">
        <v>1492</v>
      </c>
      <c r="I6" s="924">
        <v>1511</v>
      </c>
      <c r="J6" s="536">
        <f t="shared" ref="J6:J61" si="0">(I6-F6)/F6</f>
        <v>3.1399317406143344E-2</v>
      </c>
      <c r="K6" s="536">
        <f>(I6-C6)/C6</f>
        <v>0.11843079200592153</v>
      </c>
    </row>
    <row r="7" spans="1:11" x14ac:dyDescent="0.25">
      <c r="A7" s="1304" t="s">
        <v>108</v>
      </c>
      <c r="B7" s="316" t="s">
        <v>2032</v>
      </c>
      <c r="C7" s="924">
        <v>1841</v>
      </c>
      <c r="D7" s="924">
        <v>1854</v>
      </c>
      <c r="E7" s="924">
        <v>1859</v>
      </c>
      <c r="F7" s="924">
        <v>1860</v>
      </c>
      <c r="G7" s="924">
        <v>1857</v>
      </c>
      <c r="H7" s="924">
        <v>1853</v>
      </c>
      <c r="I7" s="924">
        <v>1858</v>
      </c>
      <c r="J7" s="536">
        <f t="shared" si="0"/>
        <v>-1.0752688172043011E-3</v>
      </c>
      <c r="K7" s="536">
        <f t="shared" ref="K7:K18" si="1">(I7-C7)/C7</f>
        <v>9.234111895708854E-3</v>
      </c>
    </row>
    <row r="8" spans="1:11" x14ac:dyDescent="0.25">
      <c r="A8" s="1304" t="s">
        <v>108</v>
      </c>
      <c r="B8" s="316" t="s">
        <v>623</v>
      </c>
      <c r="C8" s="924">
        <v>1974</v>
      </c>
      <c r="D8" s="924">
        <v>2028</v>
      </c>
      <c r="E8" s="924">
        <v>2098</v>
      </c>
      <c r="F8" s="924">
        <v>2155</v>
      </c>
      <c r="G8" s="13">
        <v>2164</v>
      </c>
      <c r="H8" s="924">
        <v>2179</v>
      </c>
      <c r="I8" s="924">
        <v>2200</v>
      </c>
      <c r="J8" s="536">
        <f t="shared" si="0"/>
        <v>2.0881670533642691E-2</v>
      </c>
      <c r="K8" s="536">
        <f t="shared" si="1"/>
        <v>0.11448834853090173</v>
      </c>
    </row>
    <row r="9" spans="1:11" x14ac:dyDescent="0.25">
      <c r="A9" s="1304" t="s">
        <v>1451</v>
      </c>
      <c r="B9" s="316" t="s">
        <v>616</v>
      </c>
      <c r="C9" s="924">
        <v>3187</v>
      </c>
      <c r="D9" s="924">
        <v>3200</v>
      </c>
      <c r="E9" s="924">
        <v>3188</v>
      </c>
      <c r="F9" s="924">
        <v>3190</v>
      </c>
      <c r="G9" s="924">
        <v>3181</v>
      </c>
      <c r="H9" s="924">
        <v>3177</v>
      </c>
      <c r="I9" s="924">
        <v>3166</v>
      </c>
      <c r="J9" s="536">
        <f t="shared" si="0"/>
        <v>-7.5235109717868339E-3</v>
      </c>
      <c r="K9" s="536">
        <f t="shared" si="1"/>
        <v>-6.589268904926263E-3</v>
      </c>
    </row>
    <row r="10" spans="1:11" x14ac:dyDescent="0.25">
      <c r="A10" s="1304" t="s">
        <v>1451</v>
      </c>
      <c r="B10" s="316" t="s">
        <v>628</v>
      </c>
      <c r="C10" s="924">
        <v>820</v>
      </c>
      <c r="D10" s="924">
        <v>786</v>
      </c>
      <c r="E10" s="924">
        <v>859</v>
      </c>
      <c r="F10" s="924">
        <v>810</v>
      </c>
      <c r="G10" s="924">
        <v>833</v>
      </c>
      <c r="H10" s="924">
        <v>850</v>
      </c>
      <c r="I10" s="924">
        <v>868</v>
      </c>
      <c r="J10" s="536">
        <f t="shared" si="0"/>
        <v>7.160493827160494E-2</v>
      </c>
      <c r="K10" s="536">
        <f t="shared" si="1"/>
        <v>5.8536585365853662E-2</v>
      </c>
    </row>
    <row r="11" spans="1:11" x14ac:dyDescent="0.25">
      <c r="A11" s="1304" t="s">
        <v>1451</v>
      </c>
      <c r="B11" s="316" t="s">
        <v>1436</v>
      </c>
      <c r="C11" s="924">
        <v>18</v>
      </c>
      <c r="D11" s="924">
        <v>30</v>
      </c>
      <c r="E11" s="924">
        <v>40</v>
      </c>
      <c r="F11" s="924">
        <v>136</v>
      </c>
      <c r="G11" s="924">
        <v>158</v>
      </c>
      <c r="H11" s="924">
        <v>177</v>
      </c>
      <c r="I11" s="924">
        <v>199</v>
      </c>
      <c r="J11" s="536">
        <f t="shared" si="0"/>
        <v>0.46323529411764708</v>
      </c>
      <c r="K11" s="536">
        <f>(I11-C11)/C11</f>
        <v>10.055555555555555</v>
      </c>
    </row>
    <row r="12" spans="1:11" x14ac:dyDescent="0.25">
      <c r="A12" s="1304" t="s">
        <v>1451</v>
      </c>
      <c r="B12" s="316" t="s">
        <v>629</v>
      </c>
      <c r="C12" s="924">
        <v>2713</v>
      </c>
      <c r="D12" s="924">
        <v>2739</v>
      </c>
      <c r="E12" s="924">
        <v>2766</v>
      </c>
      <c r="F12" s="924">
        <v>2778</v>
      </c>
      <c r="G12" s="924">
        <v>2784</v>
      </c>
      <c r="H12" s="924">
        <v>2778</v>
      </c>
      <c r="I12" s="924">
        <v>2778</v>
      </c>
      <c r="J12" s="536">
        <f t="shared" si="0"/>
        <v>0</v>
      </c>
      <c r="K12" s="536">
        <f t="shared" si="1"/>
        <v>2.395871728713601E-2</v>
      </c>
    </row>
    <row r="13" spans="1:11" x14ac:dyDescent="0.25">
      <c r="A13" s="1304" t="s">
        <v>1451</v>
      </c>
      <c r="B13" s="316" t="s">
        <v>630</v>
      </c>
      <c r="C13" s="924">
        <v>4128</v>
      </c>
      <c r="D13" s="924">
        <v>4093</v>
      </c>
      <c r="E13" s="924">
        <v>4071</v>
      </c>
      <c r="F13" s="924">
        <v>4030</v>
      </c>
      <c r="G13" s="924">
        <v>4020</v>
      </c>
      <c r="H13" s="924">
        <v>4004</v>
      </c>
      <c r="I13" s="924">
        <v>3983</v>
      </c>
      <c r="J13" s="536">
        <f t="shared" si="0"/>
        <v>-1.1662531017369727E-2</v>
      </c>
      <c r="K13" s="536">
        <f t="shared" si="1"/>
        <v>-3.5125968992248062E-2</v>
      </c>
    </row>
    <row r="14" spans="1:11" x14ac:dyDescent="0.25">
      <c r="A14" s="1304" t="s">
        <v>1451</v>
      </c>
      <c r="B14" s="316" t="s">
        <v>617</v>
      </c>
      <c r="C14" s="924">
        <v>7062</v>
      </c>
      <c r="D14" s="924">
        <v>7192</v>
      </c>
      <c r="E14" s="924">
        <v>7262</v>
      </c>
      <c r="F14" s="924">
        <v>7409</v>
      </c>
      <c r="G14" s="924">
        <v>7445</v>
      </c>
      <c r="H14" s="924">
        <v>7469</v>
      </c>
      <c r="I14" s="924">
        <v>7476</v>
      </c>
      <c r="J14" s="536">
        <f t="shared" si="0"/>
        <v>9.0430557430152513E-3</v>
      </c>
      <c r="K14" s="536">
        <f t="shared" si="1"/>
        <v>5.8623619371282923E-2</v>
      </c>
    </row>
    <row r="15" spans="1:11" x14ac:dyDescent="0.25">
      <c r="A15" s="1304" t="s">
        <v>110</v>
      </c>
      <c r="B15" s="316" t="s">
        <v>624</v>
      </c>
      <c r="C15" s="924">
        <v>114</v>
      </c>
      <c r="D15" s="924">
        <v>178</v>
      </c>
      <c r="E15" s="924">
        <v>197</v>
      </c>
      <c r="F15" s="924">
        <v>206</v>
      </c>
      <c r="G15" s="924">
        <v>207</v>
      </c>
      <c r="H15" s="924">
        <v>211</v>
      </c>
      <c r="I15" s="924">
        <v>209</v>
      </c>
      <c r="J15" s="536">
        <f t="shared" si="0"/>
        <v>1.4563106796116505E-2</v>
      </c>
      <c r="K15" s="536">
        <f t="shared" si="1"/>
        <v>0.83333333333333337</v>
      </c>
    </row>
    <row r="16" spans="1:11" x14ac:dyDescent="0.25">
      <c r="A16" s="1304" t="s">
        <v>110</v>
      </c>
      <c r="B16" s="316" t="s">
        <v>625</v>
      </c>
      <c r="C16" s="924">
        <v>1434</v>
      </c>
      <c r="D16" s="924">
        <v>1436</v>
      </c>
      <c r="E16" s="924">
        <v>1441</v>
      </c>
      <c r="F16" s="924">
        <v>1419</v>
      </c>
      <c r="G16" s="924">
        <v>1412</v>
      </c>
      <c r="H16" s="924">
        <v>1409</v>
      </c>
      <c r="I16" s="924">
        <v>1406</v>
      </c>
      <c r="J16" s="536">
        <f t="shared" si="0"/>
        <v>-9.161381254404511E-3</v>
      </c>
      <c r="K16" s="536">
        <f t="shared" si="1"/>
        <v>-1.9525801952580194E-2</v>
      </c>
    </row>
    <row r="17" spans="1:11" x14ac:dyDescent="0.25">
      <c r="A17" s="1304" t="s">
        <v>110</v>
      </c>
      <c r="B17" s="316" t="s">
        <v>609</v>
      </c>
      <c r="C17" s="924">
        <v>398</v>
      </c>
      <c r="D17" s="924">
        <v>440</v>
      </c>
      <c r="E17" s="924">
        <v>487</v>
      </c>
      <c r="F17" s="924">
        <v>619</v>
      </c>
      <c r="G17" s="924">
        <v>683</v>
      </c>
      <c r="H17" s="924">
        <v>746</v>
      </c>
      <c r="I17" s="924">
        <v>813</v>
      </c>
      <c r="J17" s="536">
        <f t="shared" si="0"/>
        <v>0.31340872374798062</v>
      </c>
      <c r="K17" s="536">
        <f t="shared" si="1"/>
        <v>1.0427135678391959</v>
      </c>
    </row>
    <row r="18" spans="1:11" x14ac:dyDescent="0.25">
      <c r="A18" s="1304" t="s">
        <v>110</v>
      </c>
      <c r="B18" s="316" t="s">
        <v>610</v>
      </c>
      <c r="C18" s="924">
        <v>1412</v>
      </c>
      <c r="D18" s="924">
        <v>1530</v>
      </c>
      <c r="E18" s="924">
        <v>1660</v>
      </c>
      <c r="F18" s="924">
        <v>1762</v>
      </c>
      <c r="G18" s="924">
        <v>1811</v>
      </c>
      <c r="H18" s="924">
        <v>1848</v>
      </c>
      <c r="I18" s="924">
        <v>1882</v>
      </c>
      <c r="J18" s="536">
        <f t="shared" si="0"/>
        <v>6.8104426787741201E-2</v>
      </c>
      <c r="K18" s="536">
        <f t="shared" si="1"/>
        <v>0.33286118980169971</v>
      </c>
    </row>
    <row r="19" spans="1:11" x14ac:dyDescent="0.25">
      <c r="A19" s="1304" t="s">
        <v>111</v>
      </c>
      <c r="B19" s="316" t="s">
        <v>1437</v>
      </c>
      <c r="C19" s="924"/>
      <c r="D19" s="924">
        <v>15</v>
      </c>
      <c r="E19" s="924">
        <v>40</v>
      </c>
      <c r="F19" s="924">
        <v>104</v>
      </c>
      <c r="G19" s="924">
        <v>119</v>
      </c>
      <c r="H19" s="924">
        <v>134</v>
      </c>
      <c r="I19" s="924">
        <v>141</v>
      </c>
      <c r="J19" s="536">
        <f t="shared" si="0"/>
        <v>0.35576923076923078</v>
      </c>
      <c r="K19" s="536" t="s">
        <v>1452</v>
      </c>
    </row>
    <row r="20" spans="1:11" x14ac:dyDescent="0.25">
      <c r="A20" s="1304" t="s">
        <v>111</v>
      </c>
      <c r="B20" s="316" t="s">
        <v>1438</v>
      </c>
      <c r="C20" s="924"/>
      <c r="D20" s="924">
        <v>244</v>
      </c>
      <c r="E20" s="924">
        <v>799</v>
      </c>
      <c r="F20" s="924">
        <v>1369</v>
      </c>
      <c r="G20" s="924">
        <v>1512</v>
      </c>
      <c r="H20" s="924">
        <v>1604</v>
      </c>
      <c r="I20" s="924">
        <v>1686</v>
      </c>
      <c r="J20" s="536">
        <f t="shared" si="0"/>
        <v>0.23155588020452886</v>
      </c>
      <c r="K20" s="536" t="s">
        <v>1452</v>
      </c>
    </row>
    <row r="21" spans="1:11" x14ac:dyDescent="0.25">
      <c r="A21" s="1304" t="s">
        <v>111</v>
      </c>
      <c r="B21" s="316" t="s">
        <v>1447</v>
      </c>
      <c r="C21" s="924">
        <v>2039</v>
      </c>
      <c r="D21" s="924">
        <v>2123</v>
      </c>
      <c r="E21" s="924">
        <v>2246</v>
      </c>
      <c r="F21" s="924">
        <v>2355</v>
      </c>
      <c r="G21" s="924">
        <v>2367</v>
      </c>
      <c r="H21" s="924">
        <v>2392</v>
      </c>
      <c r="I21" s="924">
        <v>2416</v>
      </c>
      <c r="J21" s="536">
        <f t="shared" si="0"/>
        <v>2.5902335456475585E-2</v>
      </c>
      <c r="K21" s="536">
        <f>(I21-C21)/C21</f>
        <v>0.18489455615497793</v>
      </c>
    </row>
    <row r="22" spans="1:11" x14ac:dyDescent="0.25">
      <c r="A22" s="1304" t="s">
        <v>111</v>
      </c>
      <c r="B22" s="316" t="s">
        <v>852</v>
      </c>
      <c r="C22" s="924">
        <v>3383</v>
      </c>
      <c r="D22" s="924">
        <v>3497</v>
      </c>
      <c r="E22" s="924">
        <v>3516</v>
      </c>
      <c r="F22" s="924">
        <v>3462</v>
      </c>
      <c r="G22" s="924">
        <v>3447</v>
      </c>
      <c r="H22" s="924">
        <v>3430</v>
      </c>
      <c r="I22" s="924">
        <v>3408</v>
      </c>
      <c r="J22" s="536">
        <f t="shared" si="0"/>
        <v>-1.5597920277296361E-2</v>
      </c>
      <c r="K22" s="536">
        <f t="shared" ref="K22:K61" si="2">(I22-C22)/C22</f>
        <v>7.3898906296186815E-3</v>
      </c>
    </row>
    <row r="23" spans="1:11" x14ac:dyDescent="0.25">
      <c r="A23" s="1304" t="s">
        <v>111</v>
      </c>
      <c r="B23" s="316" t="s">
        <v>1448</v>
      </c>
      <c r="C23" s="924">
        <v>1243</v>
      </c>
      <c r="D23" s="924">
        <v>1243</v>
      </c>
      <c r="E23" s="924">
        <v>1244</v>
      </c>
      <c r="F23" s="924">
        <v>1260</v>
      </c>
      <c r="G23" s="924">
        <v>1262</v>
      </c>
      <c r="H23" s="924">
        <v>1266</v>
      </c>
      <c r="I23" s="924">
        <v>1270</v>
      </c>
      <c r="J23" s="536">
        <f t="shared" si="0"/>
        <v>7.9365079365079361E-3</v>
      </c>
      <c r="K23" s="536">
        <f t="shared" si="2"/>
        <v>2.1721641190667738E-2</v>
      </c>
    </row>
    <row r="24" spans="1:11" x14ac:dyDescent="0.25">
      <c r="A24" s="1304" t="s">
        <v>111</v>
      </c>
      <c r="B24" s="316" t="s">
        <v>626</v>
      </c>
      <c r="C24" s="924">
        <v>2091</v>
      </c>
      <c r="D24" s="924">
        <v>2083</v>
      </c>
      <c r="E24" s="924">
        <v>2067</v>
      </c>
      <c r="F24" s="924">
        <v>2050</v>
      </c>
      <c r="G24" s="924">
        <v>2043</v>
      </c>
      <c r="H24" s="924">
        <v>2041</v>
      </c>
      <c r="I24" s="924">
        <v>2043</v>
      </c>
      <c r="J24" s="536">
        <f t="shared" si="0"/>
        <v>-3.4146341463414634E-3</v>
      </c>
      <c r="K24" s="536">
        <f t="shared" si="2"/>
        <v>-2.2955523672883789E-2</v>
      </c>
    </row>
    <row r="25" spans="1:11" x14ac:dyDescent="0.25">
      <c r="A25" s="1304" t="s">
        <v>111</v>
      </c>
      <c r="B25" s="316" t="s">
        <v>611</v>
      </c>
      <c r="C25" s="924">
        <v>268</v>
      </c>
      <c r="D25" s="924">
        <v>273</v>
      </c>
      <c r="E25" s="924">
        <v>272</v>
      </c>
      <c r="F25" s="924">
        <v>281</v>
      </c>
      <c r="G25" s="924">
        <v>288</v>
      </c>
      <c r="H25" s="924">
        <v>292</v>
      </c>
      <c r="I25" s="924">
        <v>296</v>
      </c>
      <c r="J25" s="536">
        <f t="shared" si="0"/>
        <v>5.3380782918149468E-2</v>
      </c>
      <c r="K25" s="536">
        <f t="shared" si="2"/>
        <v>0.1044776119402985</v>
      </c>
    </row>
    <row r="26" spans="1:11" x14ac:dyDescent="0.25">
      <c r="A26" s="1304" t="s">
        <v>111</v>
      </c>
      <c r="B26" s="316" t="s">
        <v>423</v>
      </c>
      <c r="C26" s="924">
        <v>1894</v>
      </c>
      <c r="D26" s="924">
        <v>1884</v>
      </c>
      <c r="E26" s="924">
        <v>1873</v>
      </c>
      <c r="F26" s="924">
        <v>1866</v>
      </c>
      <c r="G26" s="924">
        <v>1860</v>
      </c>
      <c r="H26" s="924">
        <v>1855</v>
      </c>
      <c r="I26" s="924">
        <v>1857</v>
      </c>
      <c r="J26" s="536">
        <f t="shared" si="0"/>
        <v>-4.8231511254019296E-3</v>
      </c>
      <c r="K26" s="536">
        <f t="shared" si="2"/>
        <v>-1.9535374868004225E-2</v>
      </c>
    </row>
    <row r="27" spans="1:11" x14ac:dyDescent="0.25">
      <c r="A27" s="1304" t="s">
        <v>111</v>
      </c>
      <c r="B27" s="316" t="s">
        <v>612</v>
      </c>
      <c r="C27" s="924">
        <v>250</v>
      </c>
      <c r="D27" s="924">
        <v>260</v>
      </c>
      <c r="E27" s="924">
        <v>272</v>
      </c>
      <c r="F27" s="924">
        <v>275</v>
      </c>
      <c r="G27" s="924">
        <v>271</v>
      </c>
      <c r="H27" s="924">
        <v>271</v>
      </c>
      <c r="I27" s="924">
        <v>269</v>
      </c>
      <c r="J27" s="536">
        <f t="shared" si="0"/>
        <v>-2.181818181818182E-2</v>
      </c>
      <c r="K27" s="536">
        <f t="shared" si="2"/>
        <v>7.5999999999999998E-2</v>
      </c>
    </row>
    <row r="28" spans="1:11" x14ac:dyDescent="0.25">
      <c r="A28" s="1304" t="s">
        <v>111</v>
      </c>
      <c r="B28" s="316" t="s">
        <v>634</v>
      </c>
      <c r="C28" s="924">
        <v>5974</v>
      </c>
      <c r="D28" s="924">
        <v>5910</v>
      </c>
      <c r="E28" s="924">
        <v>5895</v>
      </c>
      <c r="F28" s="924">
        <v>5819</v>
      </c>
      <c r="G28" s="924">
        <v>5782</v>
      </c>
      <c r="H28" s="924">
        <v>5761</v>
      </c>
      <c r="I28" s="924">
        <v>5740</v>
      </c>
      <c r="J28" s="536">
        <f t="shared" si="0"/>
        <v>-1.3576215844646846E-2</v>
      </c>
      <c r="K28" s="536">
        <f t="shared" si="2"/>
        <v>-3.9169735520589222E-2</v>
      </c>
    </row>
    <row r="29" spans="1:11" x14ac:dyDescent="0.25">
      <c r="A29" s="1304" t="s">
        <v>1439</v>
      </c>
      <c r="B29" s="316" t="s">
        <v>631</v>
      </c>
      <c r="C29" s="924">
        <v>45</v>
      </c>
      <c r="D29" s="924">
        <v>44</v>
      </c>
      <c r="E29" s="924">
        <v>42</v>
      </c>
      <c r="F29" s="924">
        <v>41</v>
      </c>
      <c r="G29" s="924">
        <v>40</v>
      </c>
      <c r="H29" s="924">
        <v>40</v>
      </c>
      <c r="I29" s="924">
        <v>40</v>
      </c>
      <c r="J29" s="536">
        <f t="shared" si="0"/>
        <v>-2.4390243902439025E-2</v>
      </c>
      <c r="K29" s="536">
        <f t="shared" si="2"/>
        <v>-0.1111111111111111</v>
      </c>
    </row>
    <row r="30" spans="1:11" x14ac:dyDescent="0.25">
      <c r="A30" s="1304" t="s">
        <v>1439</v>
      </c>
      <c r="B30" s="316" t="s">
        <v>618</v>
      </c>
      <c r="C30" s="924">
        <v>4</v>
      </c>
      <c r="D30" s="924">
        <v>4</v>
      </c>
      <c r="E30" s="924">
        <v>4</v>
      </c>
      <c r="F30" s="924">
        <v>4</v>
      </c>
      <c r="G30" s="924">
        <v>4</v>
      </c>
      <c r="H30" s="924">
        <v>4</v>
      </c>
      <c r="I30" s="924">
        <v>4</v>
      </c>
      <c r="J30" s="536">
        <f t="shared" si="0"/>
        <v>0</v>
      </c>
      <c r="K30" s="536">
        <f t="shared" si="2"/>
        <v>0</v>
      </c>
    </row>
    <row r="31" spans="1:11" x14ac:dyDescent="0.25">
      <c r="A31" s="1304" t="s">
        <v>1440</v>
      </c>
      <c r="B31" s="316" t="s">
        <v>1441</v>
      </c>
      <c r="C31" s="924">
        <v>8260</v>
      </c>
      <c r="D31" s="924">
        <v>8525</v>
      </c>
      <c r="E31" s="924">
        <v>8829</v>
      </c>
      <c r="F31" s="924">
        <v>9095</v>
      </c>
      <c r="G31" s="924">
        <v>9183</v>
      </c>
      <c r="H31" s="924">
        <v>9279</v>
      </c>
      <c r="I31" s="924">
        <v>9381</v>
      </c>
      <c r="J31" s="536">
        <f>(I31-F31)/F31</f>
        <v>3.1445849367784495E-2</v>
      </c>
      <c r="K31" s="536">
        <f>(I31-C31)/C31</f>
        <v>0.1357142857142857</v>
      </c>
    </row>
    <row r="32" spans="1:11" x14ac:dyDescent="0.25">
      <c r="A32" s="1304" t="s">
        <v>1440</v>
      </c>
      <c r="B32" s="316" t="s">
        <v>613</v>
      </c>
      <c r="C32" s="924">
        <v>2174</v>
      </c>
      <c r="D32" s="924">
        <v>2247</v>
      </c>
      <c r="E32" s="924">
        <v>2311</v>
      </c>
      <c r="F32" s="924">
        <v>2361</v>
      </c>
      <c r="G32" s="924">
        <v>2381</v>
      </c>
      <c r="H32" s="924">
        <v>2396</v>
      </c>
      <c r="I32" s="924">
        <v>2414</v>
      </c>
      <c r="J32" s="536">
        <f>(I32-F32)/F32</f>
        <v>2.2448115205421431E-2</v>
      </c>
      <c r="K32" s="536">
        <f>(I32-C32)/C32</f>
        <v>0.11039558417663294</v>
      </c>
    </row>
    <row r="33" spans="1:11" x14ac:dyDescent="0.25">
      <c r="A33" s="1304" t="s">
        <v>1440</v>
      </c>
      <c r="B33" s="316" t="s">
        <v>614</v>
      </c>
      <c r="C33" s="924">
        <v>3931</v>
      </c>
      <c r="D33" s="924">
        <v>4071</v>
      </c>
      <c r="E33" s="924">
        <v>4153</v>
      </c>
      <c r="F33" s="924">
        <v>4203</v>
      </c>
      <c r="G33" s="924">
        <v>4214</v>
      </c>
      <c r="H33" s="924">
        <v>4238</v>
      </c>
      <c r="I33" s="924">
        <v>4256</v>
      </c>
      <c r="J33" s="536">
        <f>(I33-F33)/F33</f>
        <v>1.2610040447299548E-2</v>
      </c>
      <c r="K33" s="536">
        <f>(I33-C33)/C33</f>
        <v>8.2676163825998475E-2</v>
      </c>
    </row>
    <row r="34" spans="1:11" x14ac:dyDescent="0.25">
      <c r="A34" s="1304" t="s">
        <v>1440</v>
      </c>
      <c r="B34" s="316" t="s">
        <v>615</v>
      </c>
      <c r="C34" s="924">
        <v>7012</v>
      </c>
      <c r="D34" s="924">
        <v>7083</v>
      </c>
      <c r="E34" s="924">
        <v>7219</v>
      </c>
      <c r="F34" s="924">
        <v>7369</v>
      </c>
      <c r="G34" s="924">
        <v>7431</v>
      </c>
      <c r="H34" s="924">
        <v>7465</v>
      </c>
      <c r="I34" s="924">
        <v>7506</v>
      </c>
      <c r="J34" s="536">
        <f t="shared" si="0"/>
        <v>1.8591396390283621E-2</v>
      </c>
      <c r="K34" s="536">
        <f t="shared" si="2"/>
        <v>7.0450656018254426E-2</v>
      </c>
    </row>
    <row r="35" spans="1:11" x14ac:dyDescent="0.25">
      <c r="A35" s="1304" t="s">
        <v>1440</v>
      </c>
      <c r="B35" s="316" t="s">
        <v>627</v>
      </c>
      <c r="C35" s="924">
        <v>2904</v>
      </c>
      <c r="D35" s="924">
        <v>3034</v>
      </c>
      <c r="E35" s="924">
        <v>3164</v>
      </c>
      <c r="F35" s="924">
        <v>3263</v>
      </c>
      <c r="G35" s="924">
        <v>3299</v>
      </c>
      <c r="H35" s="924">
        <v>3344</v>
      </c>
      <c r="I35" s="924">
        <v>3386</v>
      </c>
      <c r="J35" s="536">
        <f t="shared" si="0"/>
        <v>3.7695372356726937E-2</v>
      </c>
      <c r="K35" s="536">
        <f t="shared" si="2"/>
        <v>0.1659779614325069</v>
      </c>
    </row>
    <row r="36" spans="1:11" x14ac:dyDescent="0.25">
      <c r="A36" s="1304" t="s">
        <v>1442</v>
      </c>
      <c r="B36" s="316" t="s">
        <v>1443</v>
      </c>
      <c r="C36" s="924">
        <v>987</v>
      </c>
      <c r="D36" s="924">
        <v>1021</v>
      </c>
      <c r="E36" s="924">
        <v>1078</v>
      </c>
      <c r="F36" s="924">
        <v>1187</v>
      </c>
      <c r="G36" s="924">
        <v>1196</v>
      </c>
      <c r="H36" s="924">
        <v>1192</v>
      </c>
      <c r="I36" s="924">
        <v>1206</v>
      </c>
      <c r="J36" s="536">
        <f t="shared" si="0"/>
        <v>1.6006739679865205E-2</v>
      </c>
      <c r="K36" s="536">
        <f t="shared" si="2"/>
        <v>0.22188449848024316</v>
      </c>
    </row>
    <row r="37" spans="1:11" x14ac:dyDescent="0.25">
      <c r="A37" s="1304" t="s">
        <v>1442</v>
      </c>
      <c r="B37" s="316" t="s">
        <v>632</v>
      </c>
      <c r="C37" s="924">
        <v>2785</v>
      </c>
      <c r="D37" s="924">
        <v>2802</v>
      </c>
      <c r="E37" s="924">
        <v>2857</v>
      </c>
      <c r="F37" s="924">
        <v>2943</v>
      </c>
      <c r="G37" s="924">
        <v>2953</v>
      </c>
      <c r="H37" s="924">
        <v>2981</v>
      </c>
      <c r="I37" s="924">
        <v>2987</v>
      </c>
      <c r="J37" s="536">
        <f t="shared" si="0"/>
        <v>1.4950730547060823E-2</v>
      </c>
      <c r="K37" s="536">
        <f t="shared" si="2"/>
        <v>7.2531418312387796E-2</v>
      </c>
    </row>
    <row r="38" spans="1:11" x14ac:dyDescent="0.25">
      <c r="A38" s="1304" t="s">
        <v>1442</v>
      </c>
      <c r="B38" s="316" t="s">
        <v>1555</v>
      </c>
      <c r="C38" s="924">
        <v>1689</v>
      </c>
      <c r="D38" s="924">
        <v>1655</v>
      </c>
      <c r="E38" s="924">
        <v>1667</v>
      </c>
      <c r="F38" s="924">
        <v>1699</v>
      </c>
      <c r="G38" s="924">
        <v>1685</v>
      </c>
      <c r="H38" s="924">
        <v>1684</v>
      </c>
      <c r="I38" s="924">
        <v>1685</v>
      </c>
      <c r="J38" s="536">
        <f t="shared" si="0"/>
        <v>-8.2401412595644492E-3</v>
      </c>
      <c r="K38" s="536">
        <f t="shared" si="2"/>
        <v>-2.368265245707519E-3</v>
      </c>
    </row>
    <row r="39" spans="1:11" x14ac:dyDescent="0.25">
      <c r="A39" s="1304" t="s">
        <v>1442</v>
      </c>
      <c r="B39" s="316" t="s">
        <v>1449</v>
      </c>
      <c r="C39" s="924">
        <v>335</v>
      </c>
      <c r="D39" s="924">
        <v>374</v>
      </c>
      <c r="E39" s="924">
        <v>407</v>
      </c>
      <c r="F39" s="924">
        <v>447</v>
      </c>
      <c r="G39" s="924">
        <v>453</v>
      </c>
      <c r="H39" s="924">
        <v>449</v>
      </c>
      <c r="I39" s="924">
        <v>451</v>
      </c>
      <c r="J39" s="536">
        <f t="shared" si="0"/>
        <v>8.948545861297539E-3</v>
      </c>
      <c r="K39" s="536">
        <f t="shared" si="2"/>
        <v>0.34626865671641793</v>
      </c>
    </row>
    <row r="40" spans="1:11" x14ac:dyDescent="0.25">
      <c r="A40" s="1304" t="s">
        <v>1442</v>
      </c>
      <c r="B40" s="316" t="s">
        <v>633</v>
      </c>
      <c r="C40" s="924">
        <v>1145</v>
      </c>
      <c r="D40" s="924">
        <v>1165</v>
      </c>
      <c r="E40" s="924">
        <v>1254</v>
      </c>
      <c r="F40" s="924">
        <v>1441</v>
      </c>
      <c r="G40" s="924">
        <v>1488</v>
      </c>
      <c r="H40" s="924">
        <v>1473</v>
      </c>
      <c r="I40" s="924">
        <v>1443</v>
      </c>
      <c r="J40" s="536">
        <f t="shared" si="0"/>
        <v>1.3879250520471894E-3</v>
      </c>
      <c r="K40" s="536">
        <f t="shared" si="2"/>
        <v>0.26026200873362443</v>
      </c>
    </row>
    <row r="41" spans="1:11" ht="409.6" hidden="1" customHeight="1" x14ac:dyDescent="0.25">
      <c r="A41" s="310"/>
      <c r="B41" s="316"/>
      <c r="C41" s="342"/>
      <c r="D41" s="342"/>
      <c r="E41" s="342"/>
      <c r="F41" s="342"/>
      <c r="G41" s="342"/>
      <c r="H41" s="342"/>
      <c r="J41" s="536" t="e">
        <f>(I41-F41)/F41</f>
        <v>#DIV/0!</v>
      </c>
      <c r="K41" s="536" t="e">
        <f t="shared" si="2"/>
        <v>#DIV/0!</v>
      </c>
    </row>
    <row r="42" spans="1:11" ht="409.6" hidden="1" customHeight="1" x14ac:dyDescent="0.25">
      <c r="A42" s="310"/>
      <c r="B42" s="316"/>
      <c r="C42" s="342"/>
      <c r="D42" s="342"/>
      <c r="E42" s="342"/>
      <c r="F42" s="342"/>
      <c r="G42" s="342"/>
      <c r="H42" s="342"/>
      <c r="J42" s="536" t="e">
        <f t="shared" si="0"/>
        <v>#DIV/0!</v>
      </c>
      <c r="K42" s="536" t="e">
        <f t="shared" si="2"/>
        <v>#DIV/0!</v>
      </c>
    </row>
    <row r="43" spans="1:11" ht="409.6" hidden="1" customHeight="1" x14ac:dyDescent="0.25">
      <c r="A43" s="310"/>
      <c r="B43" s="316"/>
      <c r="C43" s="342"/>
      <c r="D43" s="342"/>
      <c r="E43" s="342"/>
      <c r="F43" s="342"/>
      <c r="G43" s="342"/>
      <c r="H43" s="342"/>
      <c r="J43" s="536" t="e">
        <f t="shared" si="0"/>
        <v>#DIV/0!</v>
      </c>
      <c r="K43" s="536" t="e">
        <f t="shared" si="2"/>
        <v>#DIV/0!</v>
      </c>
    </row>
    <row r="44" spans="1:11" ht="409.6" hidden="1" customHeight="1" x14ac:dyDescent="0.25">
      <c r="A44" s="310"/>
      <c r="B44" s="316"/>
      <c r="C44" s="342"/>
      <c r="D44" s="342"/>
      <c r="E44" s="342"/>
      <c r="F44" s="342"/>
      <c r="G44" s="342"/>
      <c r="H44" s="342"/>
      <c r="J44" s="536" t="e">
        <f t="shared" si="0"/>
        <v>#DIV/0!</v>
      </c>
      <c r="K44" s="536" t="e">
        <f t="shared" si="2"/>
        <v>#DIV/0!</v>
      </c>
    </row>
    <row r="45" spans="1:11" ht="409.6" hidden="1" customHeight="1" x14ac:dyDescent="0.25">
      <c r="A45" s="310"/>
      <c r="B45" s="316"/>
      <c r="C45" s="342"/>
      <c r="D45" s="342"/>
      <c r="E45" s="342"/>
      <c r="F45" s="342"/>
      <c r="G45" s="342"/>
      <c r="H45" s="342"/>
      <c r="J45" s="536" t="e">
        <f t="shared" si="0"/>
        <v>#DIV/0!</v>
      </c>
      <c r="K45" s="536" t="e">
        <f t="shared" si="2"/>
        <v>#DIV/0!</v>
      </c>
    </row>
    <row r="46" spans="1:11" ht="409.6" hidden="1" customHeight="1" x14ac:dyDescent="0.25">
      <c r="A46" s="310"/>
      <c r="B46" s="316"/>
      <c r="C46" s="342"/>
      <c r="D46" s="342"/>
      <c r="E46" s="342"/>
      <c r="F46" s="342"/>
      <c r="G46" s="342"/>
      <c r="H46" s="342"/>
      <c r="J46" s="536" t="e">
        <f t="shared" si="0"/>
        <v>#DIV/0!</v>
      </c>
      <c r="K46" s="536" t="e">
        <f t="shared" si="2"/>
        <v>#DIV/0!</v>
      </c>
    </row>
    <row r="47" spans="1:11" ht="409.6" hidden="1" customHeight="1" x14ac:dyDescent="0.25">
      <c r="A47" s="310"/>
      <c r="B47" s="316"/>
      <c r="C47" s="342"/>
      <c r="D47" s="342"/>
      <c r="E47" s="342"/>
      <c r="F47" s="342"/>
      <c r="G47" s="342"/>
      <c r="H47" s="342"/>
      <c r="J47" s="536" t="e">
        <f t="shared" si="0"/>
        <v>#DIV/0!</v>
      </c>
      <c r="K47" s="536" t="e">
        <f t="shared" si="2"/>
        <v>#DIV/0!</v>
      </c>
    </row>
    <row r="48" spans="1:11" ht="409.6" hidden="1" customHeight="1" x14ac:dyDescent="0.25">
      <c r="A48" s="310"/>
      <c r="B48" s="316"/>
      <c r="C48" s="342"/>
      <c r="D48" s="342"/>
      <c r="E48" s="342"/>
      <c r="F48" s="342"/>
      <c r="G48" s="342"/>
      <c r="H48" s="342"/>
      <c r="J48" s="536" t="e">
        <f t="shared" si="0"/>
        <v>#DIV/0!</v>
      </c>
      <c r="K48" s="536" t="e">
        <f t="shared" si="2"/>
        <v>#DIV/0!</v>
      </c>
    </row>
    <row r="49" spans="1:11" ht="409.6" hidden="1" customHeight="1" x14ac:dyDescent="0.25">
      <c r="A49" s="310"/>
      <c r="B49" s="316"/>
      <c r="C49" s="342"/>
      <c r="D49" s="342"/>
      <c r="E49" s="342"/>
      <c r="F49" s="342"/>
      <c r="G49" s="342"/>
      <c r="H49" s="342"/>
      <c r="J49" s="536" t="e">
        <f t="shared" si="0"/>
        <v>#DIV/0!</v>
      </c>
      <c r="K49" s="536" t="e">
        <f t="shared" si="2"/>
        <v>#DIV/0!</v>
      </c>
    </row>
    <row r="50" spans="1:11" ht="409.6" hidden="1" customHeight="1" x14ac:dyDescent="0.25">
      <c r="A50" s="310"/>
      <c r="B50" s="316"/>
      <c r="C50" s="342"/>
      <c r="D50" s="342"/>
      <c r="E50" s="342"/>
      <c r="F50" s="342"/>
      <c r="G50" s="342"/>
      <c r="H50" s="342"/>
      <c r="J50" s="536" t="e">
        <f t="shared" si="0"/>
        <v>#DIV/0!</v>
      </c>
      <c r="K50" s="536" t="e">
        <f t="shared" si="2"/>
        <v>#DIV/0!</v>
      </c>
    </row>
    <row r="51" spans="1:11" ht="409.6" hidden="1" customHeight="1" x14ac:dyDescent="0.25">
      <c r="A51" s="310"/>
      <c r="B51" s="316"/>
      <c r="C51" s="342"/>
      <c r="D51" s="342"/>
      <c r="E51" s="342"/>
      <c r="F51" s="342"/>
      <c r="G51" s="342"/>
      <c r="H51" s="342"/>
      <c r="J51" s="536" t="e">
        <f t="shared" si="0"/>
        <v>#DIV/0!</v>
      </c>
      <c r="K51" s="536" t="e">
        <f t="shared" si="2"/>
        <v>#DIV/0!</v>
      </c>
    </row>
    <row r="52" spans="1:11" ht="409.6" hidden="1" customHeight="1" x14ac:dyDescent="0.25">
      <c r="A52" s="310"/>
      <c r="B52" s="316"/>
      <c r="C52" s="342"/>
      <c r="D52" s="342"/>
      <c r="E52" s="342"/>
      <c r="F52" s="342"/>
      <c r="G52" s="342"/>
      <c r="H52" s="342"/>
      <c r="J52" s="536" t="e">
        <f t="shared" si="0"/>
        <v>#DIV/0!</v>
      </c>
      <c r="K52" s="536" t="e">
        <f t="shared" si="2"/>
        <v>#DIV/0!</v>
      </c>
    </row>
    <row r="53" spans="1:11" ht="409.6" hidden="1" customHeight="1" x14ac:dyDescent="0.25">
      <c r="A53" s="310"/>
      <c r="B53" s="316"/>
      <c r="C53" s="342"/>
      <c r="D53" s="342"/>
      <c r="E53" s="342"/>
      <c r="F53" s="342"/>
      <c r="G53" s="342"/>
      <c r="H53" s="342"/>
      <c r="J53" s="536" t="e">
        <f t="shared" si="0"/>
        <v>#DIV/0!</v>
      </c>
      <c r="K53" s="536" t="e">
        <f t="shared" si="2"/>
        <v>#DIV/0!</v>
      </c>
    </row>
    <row r="54" spans="1:11" ht="409.6" hidden="1" customHeight="1" x14ac:dyDescent="0.25">
      <c r="A54" s="310"/>
      <c r="B54" s="316"/>
      <c r="C54" s="342"/>
      <c r="D54" s="342"/>
      <c r="E54" s="342"/>
      <c r="F54" s="342"/>
      <c r="G54" s="342"/>
      <c r="H54" s="342"/>
      <c r="J54" s="536" t="e">
        <f t="shared" si="0"/>
        <v>#DIV/0!</v>
      </c>
      <c r="K54" s="536" t="e">
        <f t="shared" si="2"/>
        <v>#DIV/0!</v>
      </c>
    </row>
    <row r="55" spans="1:11" ht="409.6" hidden="1" customHeight="1" x14ac:dyDescent="0.25">
      <c r="A55" s="310"/>
      <c r="B55" s="316"/>
      <c r="C55" s="342"/>
      <c r="D55" s="342"/>
      <c r="E55" s="342"/>
      <c r="F55" s="342"/>
      <c r="G55" s="342"/>
      <c r="H55" s="342"/>
      <c r="J55" s="536" t="e">
        <f t="shared" si="0"/>
        <v>#DIV/0!</v>
      </c>
      <c r="K55" s="536" t="e">
        <f t="shared" si="2"/>
        <v>#DIV/0!</v>
      </c>
    </row>
    <row r="56" spans="1:11" ht="409.6" hidden="1" customHeight="1" x14ac:dyDescent="0.25">
      <c r="A56" s="310"/>
      <c r="B56" s="316"/>
      <c r="C56" s="342"/>
      <c r="D56" s="342"/>
      <c r="E56" s="342"/>
      <c r="F56" s="342"/>
      <c r="G56" s="342"/>
      <c r="H56" s="342"/>
      <c r="J56" s="536" t="e">
        <f t="shared" si="0"/>
        <v>#DIV/0!</v>
      </c>
      <c r="K56" s="536" t="e">
        <f t="shared" si="2"/>
        <v>#DIV/0!</v>
      </c>
    </row>
    <row r="57" spans="1:11" ht="409.6" hidden="1" customHeight="1" x14ac:dyDescent="0.25">
      <c r="A57" s="310"/>
      <c r="B57" s="316"/>
      <c r="C57" s="342"/>
      <c r="D57" s="342"/>
      <c r="E57" s="342"/>
      <c r="F57" s="342"/>
      <c r="G57" s="342"/>
      <c r="H57" s="342"/>
      <c r="J57" s="536" t="e">
        <f t="shared" si="0"/>
        <v>#DIV/0!</v>
      </c>
      <c r="K57" s="536" t="e">
        <f t="shared" si="2"/>
        <v>#DIV/0!</v>
      </c>
    </row>
    <row r="58" spans="1:11" ht="409.6" hidden="1" customHeight="1" x14ac:dyDescent="0.25">
      <c r="A58" s="310"/>
      <c r="B58" s="316"/>
      <c r="C58" s="342"/>
      <c r="D58" s="342"/>
      <c r="E58" s="342"/>
      <c r="F58" s="342"/>
      <c r="G58" s="342"/>
      <c r="H58" s="342"/>
      <c r="J58" s="536" t="e">
        <f t="shared" si="0"/>
        <v>#DIV/0!</v>
      </c>
      <c r="K58" s="536" t="e">
        <f t="shared" si="2"/>
        <v>#DIV/0!</v>
      </c>
    </row>
    <row r="59" spans="1:11" ht="409.6" hidden="1" customHeight="1" x14ac:dyDescent="0.25">
      <c r="A59" s="310"/>
      <c r="B59" s="316"/>
      <c r="C59" s="342"/>
      <c r="D59" s="342"/>
      <c r="E59" s="342"/>
      <c r="F59" s="342"/>
      <c r="G59" s="342"/>
      <c r="H59" s="342"/>
      <c r="J59" s="536" t="e">
        <f t="shared" si="0"/>
        <v>#DIV/0!</v>
      </c>
      <c r="K59" s="536" t="e">
        <f t="shared" si="2"/>
        <v>#DIV/0!</v>
      </c>
    </row>
    <row r="60" spans="1:11" ht="409.6" hidden="1" customHeight="1" x14ac:dyDescent="0.25">
      <c r="A60" s="310"/>
      <c r="B60" s="310"/>
      <c r="C60" s="342"/>
      <c r="D60" s="342"/>
      <c r="E60" s="342"/>
      <c r="F60" s="342"/>
      <c r="G60" s="342"/>
      <c r="H60" s="342"/>
      <c r="J60" s="536" t="e">
        <f t="shared" si="0"/>
        <v>#DIV/0!</v>
      </c>
      <c r="K60" s="536" t="e">
        <f t="shared" si="2"/>
        <v>#DIV/0!</v>
      </c>
    </row>
    <row r="61" spans="1:11" x14ac:dyDescent="0.25">
      <c r="A61" s="314" t="s">
        <v>496</v>
      </c>
      <c r="B61" s="323"/>
      <c r="C61" s="324">
        <f>SUM(C5:C40)</f>
        <v>76151</v>
      </c>
      <c r="D61" s="324">
        <f t="shared" ref="D61:H61" si="3">SUM(D5:D40)</f>
        <v>77740</v>
      </c>
      <c r="E61" s="324">
        <f t="shared" si="3"/>
        <v>79865</v>
      </c>
      <c r="F61" s="324">
        <f t="shared" si="3"/>
        <v>82030</v>
      </c>
      <c r="G61" s="324">
        <f t="shared" si="3"/>
        <v>82615</v>
      </c>
      <c r="H61" s="324">
        <f t="shared" si="3"/>
        <v>83087</v>
      </c>
      <c r="I61" s="324">
        <f>SUM(I5:I40)</f>
        <v>83543</v>
      </c>
      <c r="J61" s="535">
        <f t="shared" si="0"/>
        <v>1.844447153480434E-2</v>
      </c>
      <c r="K61" s="535">
        <f t="shared" si="2"/>
        <v>9.7070294546361832E-2</v>
      </c>
    </row>
    <row r="62" spans="1:11" ht="6.75" customHeight="1" x14ac:dyDescent="0.25">
      <c r="A62" s="355"/>
      <c r="B62" s="356"/>
      <c r="C62" s="357"/>
      <c r="D62" s="357"/>
      <c r="E62" s="357"/>
      <c r="F62" s="357"/>
      <c r="G62" s="357"/>
      <c r="H62" s="357"/>
      <c r="I62" s="357"/>
      <c r="J62" s="357"/>
      <c r="K62" s="358"/>
    </row>
    <row r="63" spans="1:11" x14ac:dyDescent="0.25">
      <c r="A63" s="1325" t="s">
        <v>1293</v>
      </c>
      <c r="B63" s="1325"/>
      <c r="C63" s="1325"/>
      <c r="D63" s="1325"/>
      <c r="E63" s="1325"/>
      <c r="F63" s="1325"/>
      <c r="G63" s="1325"/>
      <c r="H63" s="1325"/>
      <c r="I63" s="1325"/>
      <c r="J63" s="1325"/>
      <c r="K63" s="1325"/>
    </row>
    <row r="64" spans="1:11" x14ac:dyDescent="0.25">
      <c r="A64" s="316" t="s">
        <v>1453</v>
      </c>
      <c r="J64" s="360"/>
    </row>
    <row r="65" spans="1:1" x14ac:dyDescent="0.25">
      <c r="A65" s="994"/>
    </row>
    <row r="66" spans="1:1" x14ac:dyDescent="0.25">
      <c r="A66" s="316"/>
    </row>
    <row r="67" spans="1:1" x14ac:dyDescent="0.25">
      <c r="A67" s="316"/>
    </row>
    <row r="68" spans="1:1" x14ac:dyDescent="0.25">
      <c r="A68" s="316"/>
    </row>
  </sheetData>
  <mergeCells count="11">
    <mergeCell ref="A63:K63"/>
    <mergeCell ref="A1:K1"/>
    <mergeCell ref="A2:K2"/>
    <mergeCell ref="A3:B3"/>
    <mergeCell ref="A5:A8"/>
    <mergeCell ref="A9:A14"/>
    <mergeCell ref="A15:A18"/>
    <mergeCell ref="A19:A28"/>
    <mergeCell ref="A29:A30"/>
    <mergeCell ref="A31:A35"/>
    <mergeCell ref="A36:A40"/>
  </mergeCells>
  <pageMargins left="0.7" right="0.7" top="0.75" bottom="0.75" header="0.3" footer="0.3"/>
  <ignoredErrors>
    <ignoredError sqref="C61:I6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3"/>
  <sheetViews>
    <sheetView showGridLines="0" topLeftCell="B1" zoomScale="85" zoomScaleNormal="85" workbookViewId="0">
      <selection activeCell="E25" sqref="E25"/>
    </sheetView>
  </sheetViews>
  <sheetFormatPr baseColWidth="10" defaultColWidth="9.140625" defaultRowHeight="12.75" x14ac:dyDescent="0.2"/>
  <cols>
    <col min="1" max="1" width="42.28515625" style="272" customWidth="1"/>
    <col min="2" max="2" width="13.85546875" customWidth="1"/>
    <col min="3" max="3" width="11.7109375" customWidth="1"/>
    <col min="4" max="4" width="13.7109375" customWidth="1"/>
    <col min="5" max="5" width="13" customWidth="1"/>
    <col min="6" max="6" width="11.7109375" customWidth="1"/>
    <col min="7" max="7" width="13.85546875" customWidth="1"/>
    <col min="8" max="8" width="12.7109375" customWidth="1"/>
    <col min="9" max="9" width="12.28515625" customWidth="1"/>
    <col min="10" max="10" width="12.5703125" customWidth="1"/>
    <col min="11" max="12" width="12.140625" customWidth="1"/>
    <col min="13" max="13" width="12" customWidth="1"/>
    <col min="14" max="14" width="10.28515625" bestFit="1" customWidth="1"/>
    <col min="15" max="15" width="10.85546875" customWidth="1"/>
  </cols>
  <sheetData>
    <row r="1" spans="1:15" ht="27.75" customHeight="1" x14ac:dyDescent="0.25">
      <c r="A1" s="1257" t="s">
        <v>696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</row>
    <row r="2" spans="1:15" ht="29.25" customHeight="1" x14ac:dyDescent="0.2">
      <c r="A2" s="1327" t="s">
        <v>1621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</row>
    <row r="3" spans="1:15" ht="5.25" customHeight="1" x14ac:dyDescent="0.2">
      <c r="A3" s="26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5.5" x14ac:dyDescent="0.2">
      <c r="A4" s="270" t="s">
        <v>697</v>
      </c>
      <c r="B4" s="907">
        <v>42735</v>
      </c>
      <c r="C4" s="907">
        <v>42766</v>
      </c>
      <c r="D4" s="907">
        <v>42794</v>
      </c>
      <c r="E4" s="907">
        <v>42825</v>
      </c>
      <c r="F4" s="907">
        <v>42855</v>
      </c>
      <c r="G4" s="907">
        <v>42886</v>
      </c>
      <c r="H4" s="907">
        <v>42916</v>
      </c>
      <c r="I4" s="907">
        <v>42947</v>
      </c>
      <c r="J4" s="907">
        <v>42978</v>
      </c>
      <c r="K4" s="907">
        <v>43008</v>
      </c>
      <c r="L4" s="907">
        <v>43039</v>
      </c>
      <c r="M4" s="907">
        <v>43069</v>
      </c>
      <c r="N4" s="907">
        <v>43100</v>
      </c>
      <c r="O4" s="207" t="s">
        <v>1252</v>
      </c>
    </row>
    <row r="5" spans="1:15" ht="15" x14ac:dyDescent="0.25">
      <c r="A5" s="163" t="s">
        <v>1155</v>
      </c>
      <c r="B5" s="25">
        <v>1323.081889337529</v>
      </c>
      <c r="C5" s="25">
        <v>1347.4350352130691</v>
      </c>
      <c r="D5" s="25">
        <v>1342.207360081092</v>
      </c>
      <c r="E5" s="25">
        <v>1347.424830443055</v>
      </c>
      <c r="F5" s="25">
        <v>1328.1946401280941</v>
      </c>
      <c r="G5" s="25">
        <v>1308.585003591458</v>
      </c>
      <c r="H5" s="25">
        <v>1294.804479202948</v>
      </c>
      <c r="I5" s="25">
        <v>1289.3737886191079</v>
      </c>
      <c r="J5" s="25">
        <v>1297.050800098109</v>
      </c>
      <c r="K5" s="25">
        <v>1298.1201951277051</v>
      </c>
      <c r="L5" s="25">
        <v>1292.1245213637919</v>
      </c>
      <c r="M5" s="25">
        <v>1289.4291755681579</v>
      </c>
      <c r="N5" s="25">
        <v>1273.4030977055149</v>
      </c>
      <c r="O5" s="104">
        <f>(N5-B5)/B5</f>
        <v>-3.7547782969721076E-2</v>
      </c>
    </row>
    <row r="6" spans="1:15" x14ac:dyDescent="0.2">
      <c r="A6" s="76"/>
      <c r="B6" s="187"/>
      <c r="C6" s="187"/>
      <c r="D6" s="187"/>
      <c r="E6" s="187"/>
    </row>
    <row r="7" spans="1:15" ht="15" x14ac:dyDescent="0.25">
      <c r="A7" s="163" t="s">
        <v>1253</v>
      </c>
      <c r="B7" s="119"/>
      <c r="C7" s="119">
        <f>(C5-B5)/B5</f>
        <v>1.8406378374458601E-2</v>
      </c>
      <c r="D7" s="119">
        <f t="shared" ref="D7:M7" si="0">(D5-C5)/C5</f>
        <v>-3.8797233227280932E-3</v>
      </c>
      <c r="E7" s="119">
        <f t="shared" si="0"/>
        <v>3.8872312260661425E-3</v>
      </c>
      <c r="F7" s="119">
        <f t="shared" si="0"/>
        <v>-1.4271809365898183E-2</v>
      </c>
      <c r="G7" s="119">
        <f t="shared" si="0"/>
        <v>-1.4764128648151237E-2</v>
      </c>
      <c r="H7" s="119">
        <f t="shared" si="0"/>
        <v>-1.0530859172838497E-2</v>
      </c>
      <c r="I7" s="119">
        <f t="shared" si="0"/>
        <v>-4.1942167107600998E-3</v>
      </c>
      <c r="J7" s="119">
        <f t="shared" si="0"/>
        <v>5.9540620003009238E-3</v>
      </c>
      <c r="K7" s="119">
        <f t="shared" si="0"/>
        <v>8.2448199370077971E-4</v>
      </c>
      <c r="L7" s="119">
        <f t="shared" si="0"/>
        <v>-4.6187354502433501E-3</v>
      </c>
      <c r="M7" s="119">
        <f t="shared" si="0"/>
        <v>-2.0859799122062701E-3</v>
      </c>
      <c r="N7" s="119">
        <f>(N5-M5)/M5</f>
        <v>-1.2428815918161189E-2</v>
      </c>
      <c r="O7" s="1093" t="s">
        <v>1452</v>
      </c>
    </row>
    <row r="8" spans="1:15" ht="15" x14ac:dyDescent="0.25">
      <c r="A8" s="76"/>
      <c r="B8" s="291"/>
      <c r="C8" s="23"/>
      <c r="D8" s="23"/>
      <c r="E8" s="291"/>
      <c r="O8" s="104"/>
    </row>
    <row r="9" spans="1:15" ht="15" x14ac:dyDescent="0.25">
      <c r="A9" s="163" t="s">
        <v>698</v>
      </c>
      <c r="B9" s="908">
        <v>76151</v>
      </c>
      <c r="C9" s="908">
        <v>76601</v>
      </c>
      <c r="D9" s="908">
        <v>77089</v>
      </c>
      <c r="E9" s="908">
        <v>77740</v>
      </c>
      <c r="F9" s="908">
        <v>78370</v>
      </c>
      <c r="G9" s="908">
        <v>79098</v>
      </c>
      <c r="H9" s="908">
        <v>79865</v>
      </c>
      <c r="I9" s="908">
        <v>80640</v>
      </c>
      <c r="J9" s="908">
        <v>81491</v>
      </c>
      <c r="K9" s="908">
        <v>82030</v>
      </c>
      <c r="L9" s="908">
        <v>82615</v>
      </c>
      <c r="M9" s="908">
        <v>83087</v>
      </c>
      <c r="N9" s="908">
        <v>83543</v>
      </c>
      <c r="O9" s="104">
        <f>(N9-B9)/B9</f>
        <v>9.7070294546361832E-2</v>
      </c>
    </row>
    <row r="10" spans="1:15" ht="15" x14ac:dyDescent="0.25">
      <c r="A10" s="76"/>
      <c r="B10" s="23"/>
      <c r="C10" s="23"/>
      <c r="D10" s="23"/>
      <c r="E10" s="23"/>
      <c r="O10" s="104"/>
    </row>
    <row r="11" spans="1:15" ht="15" x14ac:dyDescent="0.25">
      <c r="A11" s="76" t="s">
        <v>1154</v>
      </c>
      <c r="B11" s="198"/>
      <c r="C11" s="198"/>
      <c r="D11" s="198"/>
      <c r="E11" s="198"/>
      <c r="O11" s="104"/>
    </row>
    <row r="12" spans="1:15" ht="15" x14ac:dyDescent="0.25">
      <c r="A12" s="163" t="s">
        <v>1080</v>
      </c>
      <c r="B12" s="23"/>
      <c r="C12" s="23"/>
      <c r="D12" s="23"/>
      <c r="E12" s="23"/>
      <c r="O12" s="104"/>
    </row>
    <row r="13" spans="1:15" ht="15" x14ac:dyDescent="0.25">
      <c r="A13" s="163" t="s">
        <v>699</v>
      </c>
      <c r="B13" s="642">
        <v>1.0189999999999999</v>
      </c>
      <c r="C13" s="642">
        <v>1.0092000000000001</v>
      </c>
      <c r="D13" s="642">
        <v>1.0530999999999999</v>
      </c>
      <c r="E13" s="642">
        <v>0.80059999999999998</v>
      </c>
      <c r="F13" s="642">
        <v>0.6129</v>
      </c>
      <c r="G13" s="642">
        <v>0.99680000000000002</v>
      </c>
      <c r="H13" s="642">
        <v>0.64729999999999999</v>
      </c>
      <c r="I13" s="642">
        <v>0.81540000000000001</v>
      </c>
      <c r="J13" s="642">
        <v>0.78080000000000005</v>
      </c>
      <c r="K13" s="642">
        <v>0.61419999999999997</v>
      </c>
      <c r="L13" s="640">
        <v>0.65400000000000003</v>
      </c>
      <c r="M13" s="640">
        <v>0.6391</v>
      </c>
      <c r="N13" s="1094">
        <v>0.52410000000000001</v>
      </c>
      <c r="O13" s="104">
        <f>(N13-B13)/B13</f>
        <v>-0.48567222767419033</v>
      </c>
    </row>
    <row r="14" spans="1:15" ht="15" x14ac:dyDescent="0.25">
      <c r="A14" s="163" t="s">
        <v>605</v>
      </c>
      <c r="B14" s="642">
        <v>1.0309999999999999</v>
      </c>
      <c r="C14" s="642">
        <v>0.98029999999999995</v>
      </c>
      <c r="D14" s="642">
        <v>1.0442</v>
      </c>
      <c r="E14" s="642">
        <v>0.96899999999999997</v>
      </c>
      <c r="F14" s="642">
        <v>0.80940000000000001</v>
      </c>
      <c r="G14" s="642">
        <v>0.84819999999999995</v>
      </c>
      <c r="H14" s="642">
        <v>0.75749999999999995</v>
      </c>
      <c r="I14" s="642">
        <v>0.81669999999999998</v>
      </c>
      <c r="J14" s="642">
        <v>0.73850000000000005</v>
      </c>
      <c r="K14" s="642">
        <v>0.75019999999999998</v>
      </c>
      <c r="L14" s="640">
        <v>0.69389999999999996</v>
      </c>
      <c r="M14" s="640">
        <v>0.58350000000000002</v>
      </c>
      <c r="N14" s="1094">
        <v>0.60529999999999995</v>
      </c>
      <c r="O14" s="104">
        <f t="shared" ref="O14:O16" si="1">(N14-B14)/B14</f>
        <v>-0.41290009699321045</v>
      </c>
    </row>
    <row r="15" spans="1:15" ht="15" x14ac:dyDescent="0.25">
      <c r="A15" s="163" t="s">
        <v>606</v>
      </c>
      <c r="B15" s="642">
        <v>1.0259</v>
      </c>
      <c r="C15" s="642">
        <v>1.0167999999999999</v>
      </c>
      <c r="D15" s="642">
        <v>1.0418000000000001</v>
      </c>
      <c r="E15" s="642">
        <v>1.0012000000000001</v>
      </c>
      <c r="F15" s="642">
        <v>0.91690000000000005</v>
      </c>
      <c r="G15" s="642">
        <v>0.94289999999999996</v>
      </c>
      <c r="H15" s="642">
        <v>0.87129999999999996</v>
      </c>
      <c r="I15" s="642">
        <v>0.83740000000000003</v>
      </c>
      <c r="J15" s="642">
        <v>0.81799999999999995</v>
      </c>
      <c r="K15" s="642">
        <v>0.76470000000000005</v>
      </c>
      <c r="L15" s="640">
        <v>0.75109999999999999</v>
      </c>
      <c r="M15" s="640">
        <v>0.68899999999999995</v>
      </c>
      <c r="N15" s="1094">
        <v>0.69179999999999997</v>
      </c>
      <c r="O15" s="104">
        <f t="shared" si="1"/>
        <v>-0.32566526951944641</v>
      </c>
    </row>
    <row r="16" spans="1:15" ht="15" x14ac:dyDescent="0.25">
      <c r="A16" s="163" t="s">
        <v>607</v>
      </c>
      <c r="B16" s="642">
        <v>1.1521999999999999</v>
      </c>
      <c r="C16" s="642">
        <v>1.1575</v>
      </c>
      <c r="D16" s="642">
        <v>1.1456</v>
      </c>
      <c r="E16" s="642">
        <v>1.0849</v>
      </c>
      <c r="F16" s="642">
        <v>1.0462</v>
      </c>
      <c r="G16" s="642">
        <v>1.0068999999999999</v>
      </c>
      <c r="H16" s="642">
        <v>0.96340000000000003</v>
      </c>
      <c r="I16" s="642">
        <v>0.93420000000000003</v>
      </c>
      <c r="J16" s="642">
        <v>0.93440000000000001</v>
      </c>
      <c r="K16" s="642">
        <v>0.92910000000000004</v>
      </c>
      <c r="L16" s="640">
        <v>0.84819999999999995</v>
      </c>
      <c r="M16" s="640">
        <v>0.8226</v>
      </c>
      <c r="N16" s="1094">
        <v>0.77470000000000006</v>
      </c>
      <c r="O16" s="104">
        <f t="shared" si="1"/>
        <v>-0.327634091303593</v>
      </c>
    </row>
    <row r="17" spans="1:15" ht="15" x14ac:dyDescent="0.25">
      <c r="A17" s="76"/>
      <c r="B17" s="642"/>
      <c r="C17" s="642"/>
      <c r="D17" s="642"/>
      <c r="E17" s="642"/>
      <c r="F17" s="210"/>
      <c r="G17" s="210"/>
      <c r="H17" s="210"/>
      <c r="I17" s="210"/>
      <c r="J17" s="210"/>
      <c r="K17" s="210"/>
      <c r="O17" s="104"/>
    </row>
    <row r="18" spans="1:15" ht="15" x14ac:dyDescent="0.25">
      <c r="A18" s="76" t="s">
        <v>1153</v>
      </c>
      <c r="B18" s="642"/>
      <c r="C18" s="642"/>
      <c r="D18" s="642"/>
      <c r="E18" s="642"/>
      <c r="F18" s="210"/>
      <c r="G18" s="210"/>
      <c r="H18" s="210"/>
      <c r="I18" s="210"/>
      <c r="J18" s="210"/>
      <c r="K18" s="210"/>
      <c r="O18" s="104"/>
    </row>
    <row r="19" spans="1:15" ht="15" x14ac:dyDescent="0.25">
      <c r="A19" s="163" t="s">
        <v>1080</v>
      </c>
      <c r="B19" s="642"/>
      <c r="C19" s="642"/>
      <c r="D19" s="642"/>
      <c r="E19" s="642"/>
      <c r="F19" s="210"/>
      <c r="G19" s="210"/>
      <c r="H19" s="210"/>
      <c r="I19" s="210"/>
      <c r="J19" s="210"/>
      <c r="K19" s="210"/>
      <c r="O19" s="104"/>
    </row>
    <row r="20" spans="1:15" ht="15" x14ac:dyDescent="0.25">
      <c r="A20" s="163" t="s">
        <v>699</v>
      </c>
      <c r="B20" s="642">
        <v>2.2385000000000002</v>
      </c>
      <c r="C20" s="642">
        <v>1.8066</v>
      </c>
      <c r="D20" s="642">
        <v>1.9870000000000001</v>
      </c>
      <c r="E20" s="642">
        <v>1.6036999999999999</v>
      </c>
      <c r="F20" s="642">
        <v>1.2492000000000001</v>
      </c>
      <c r="G20" s="642">
        <v>1.5621</v>
      </c>
      <c r="H20" s="642">
        <v>1.7733000000000001</v>
      </c>
      <c r="I20" s="642">
        <v>1.8011999999999999</v>
      </c>
      <c r="J20" s="642">
        <v>1.8143</v>
      </c>
      <c r="K20" s="642">
        <v>1.6740999999999999</v>
      </c>
      <c r="L20" s="641">
        <v>2.3148</v>
      </c>
      <c r="M20" s="641">
        <v>1.752</v>
      </c>
      <c r="N20" s="641">
        <v>2.9062999999999999</v>
      </c>
      <c r="O20" s="104">
        <f>(N20-B20)/B20</f>
        <v>0.29832477105204364</v>
      </c>
    </row>
    <row r="21" spans="1:15" ht="15" x14ac:dyDescent="0.25">
      <c r="A21" s="163" t="s">
        <v>605</v>
      </c>
      <c r="B21" s="642">
        <v>2.0626000000000002</v>
      </c>
      <c r="C21" s="642">
        <v>2.0350000000000001</v>
      </c>
      <c r="D21" s="642">
        <v>2.0339</v>
      </c>
      <c r="E21" s="642">
        <v>1.7867999999999999</v>
      </c>
      <c r="F21" s="642">
        <v>1.6695</v>
      </c>
      <c r="G21" s="642">
        <v>1.5686</v>
      </c>
      <c r="H21" s="642">
        <v>1.5618000000000001</v>
      </c>
      <c r="I21" s="642">
        <v>1.7422</v>
      </c>
      <c r="J21" s="642">
        <v>1.77</v>
      </c>
      <c r="K21" s="642">
        <v>1.7396</v>
      </c>
      <c r="L21" s="641">
        <v>2.0097999999999998</v>
      </c>
      <c r="M21" s="641">
        <v>1.9430000000000001</v>
      </c>
      <c r="N21" s="641">
        <v>2.2303999999999999</v>
      </c>
      <c r="O21" s="104">
        <f t="shared" ref="O21:O23" si="2">(N21-B21)/B21</f>
        <v>8.1353631339086449E-2</v>
      </c>
    </row>
    <row r="22" spans="1:15" ht="15" x14ac:dyDescent="0.25">
      <c r="A22" s="163" t="s">
        <v>606</v>
      </c>
      <c r="B22" s="642">
        <v>2.1553</v>
      </c>
      <c r="C22" s="642">
        <v>2.1598000000000002</v>
      </c>
      <c r="D22" s="642">
        <v>2.1366000000000001</v>
      </c>
      <c r="E22" s="642">
        <v>1.9273</v>
      </c>
      <c r="F22" s="642">
        <v>1.8144</v>
      </c>
      <c r="G22" s="642">
        <v>1.7157</v>
      </c>
      <c r="H22" s="642">
        <v>1.6227</v>
      </c>
      <c r="I22" s="642">
        <v>1.7547999999999999</v>
      </c>
      <c r="J22" s="642">
        <v>1.6684000000000001</v>
      </c>
      <c r="K22" s="642">
        <v>1.7202</v>
      </c>
      <c r="L22" s="641">
        <v>1.8553999999999999</v>
      </c>
      <c r="M22" s="641">
        <v>1.8705000000000001</v>
      </c>
      <c r="N22" s="641">
        <v>2.0335999999999999</v>
      </c>
      <c r="O22" s="104">
        <f t="shared" si="2"/>
        <v>-5.6465457244931169E-2</v>
      </c>
    </row>
    <row r="23" spans="1:15" ht="15" x14ac:dyDescent="0.25">
      <c r="A23" s="163" t="s">
        <v>607</v>
      </c>
      <c r="B23" s="642">
        <v>2.3228</v>
      </c>
      <c r="C23" s="642">
        <v>2.2673999999999999</v>
      </c>
      <c r="D23" s="642">
        <v>2.2873000000000001</v>
      </c>
      <c r="E23" s="642">
        <v>2.1688999999999998</v>
      </c>
      <c r="F23" s="642">
        <v>2.0261999999999998</v>
      </c>
      <c r="G23" s="642">
        <v>1.9034</v>
      </c>
      <c r="H23" s="642">
        <v>1.9009</v>
      </c>
      <c r="I23" s="642">
        <v>1.8614999999999999</v>
      </c>
      <c r="J23" s="642">
        <v>1.8069</v>
      </c>
      <c r="K23" s="642">
        <v>1.6986000000000001</v>
      </c>
      <c r="L23" s="641">
        <v>1.7330000000000001</v>
      </c>
      <c r="M23" s="641">
        <v>1.7065999999999999</v>
      </c>
      <c r="N23" s="641">
        <v>1.734</v>
      </c>
      <c r="O23" s="104">
        <f t="shared" si="2"/>
        <v>-0.25348717065610471</v>
      </c>
    </row>
    <row r="24" spans="1:15" ht="15" x14ac:dyDescent="0.25">
      <c r="A24" s="76"/>
      <c r="B24" s="642"/>
      <c r="C24" s="642"/>
      <c r="D24" s="642"/>
      <c r="E24" s="642"/>
      <c r="F24" s="210"/>
      <c r="G24" s="210"/>
      <c r="H24" s="210"/>
      <c r="I24" s="210"/>
      <c r="J24" s="210"/>
      <c r="K24" s="210"/>
      <c r="O24" s="104"/>
    </row>
    <row r="25" spans="1:15" ht="15" x14ac:dyDescent="0.25">
      <c r="A25" s="76" t="s">
        <v>1152</v>
      </c>
      <c r="B25" s="639"/>
      <c r="C25" s="639"/>
      <c r="D25" s="639"/>
      <c r="E25" s="639"/>
      <c r="F25" s="210"/>
      <c r="G25" s="210"/>
      <c r="H25" s="210"/>
      <c r="I25" s="210"/>
      <c r="J25" s="210"/>
      <c r="K25" s="210"/>
      <c r="O25" s="104"/>
    </row>
    <row r="26" spans="1:15" ht="15" x14ac:dyDescent="0.25">
      <c r="A26" s="163" t="s">
        <v>1080</v>
      </c>
      <c r="B26" s="639"/>
      <c r="C26" s="639"/>
      <c r="D26" s="639"/>
      <c r="E26" s="639"/>
      <c r="F26" s="210"/>
      <c r="G26" s="210"/>
      <c r="H26" s="210"/>
      <c r="I26" s="210"/>
      <c r="J26" s="210"/>
      <c r="K26" s="210"/>
      <c r="O26" s="104"/>
    </row>
    <row r="27" spans="1:15" ht="15" x14ac:dyDescent="0.25">
      <c r="A27" s="163" t="s">
        <v>699</v>
      </c>
      <c r="B27" s="642">
        <v>-2.9647999999999999</v>
      </c>
      <c r="C27" s="642">
        <v>-1.4941</v>
      </c>
      <c r="D27" s="642">
        <v>-1.5543</v>
      </c>
      <c r="E27" s="642">
        <v>-1.5952999999999999</v>
      </c>
      <c r="F27" s="642">
        <v>-0.1779</v>
      </c>
      <c r="G27" s="642">
        <v>-0.1547</v>
      </c>
      <c r="H27" s="642">
        <v>0.98040000000000005</v>
      </c>
      <c r="I27" s="642">
        <v>-0.95809999999999995</v>
      </c>
      <c r="J27" s="642">
        <v>-1.9846999999999999</v>
      </c>
      <c r="K27" s="642">
        <v>-1.2814000000000001</v>
      </c>
      <c r="L27" s="643">
        <v>-0.7621</v>
      </c>
      <c r="M27" s="643">
        <v>-2.8252000000000002</v>
      </c>
      <c r="N27" s="643">
        <v>0.41510000000000002</v>
      </c>
      <c r="O27" s="104">
        <f>(N27-B27)/B27</f>
        <v>-1.1400094441446305</v>
      </c>
    </row>
    <row r="28" spans="1:15" ht="15" x14ac:dyDescent="0.25">
      <c r="A28" s="163" t="s">
        <v>605</v>
      </c>
      <c r="B28" s="642">
        <v>-2.2124999999999999</v>
      </c>
      <c r="C28" s="642">
        <v>-1.9377</v>
      </c>
      <c r="D28" s="642">
        <v>-1.9955000000000001</v>
      </c>
      <c r="E28" s="642">
        <v>-1.5421</v>
      </c>
      <c r="F28" s="642">
        <v>-1.1069</v>
      </c>
      <c r="G28" s="642">
        <v>-0.64700000000000002</v>
      </c>
      <c r="H28" s="642">
        <v>0.21199999999999999</v>
      </c>
      <c r="I28" s="642">
        <v>-3.0200000000000001E-2</v>
      </c>
      <c r="J28" s="642">
        <v>-8.5199999999999998E-2</v>
      </c>
      <c r="K28" s="642">
        <v>-0.84619999999999995</v>
      </c>
      <c r="L28" s="643">
        <v>-1.3409</v>
      </c>
      <c r="M28" s="643">
        <v>-1.6231</v>
      </c>
      <c r="N28" s="643">
        <v>-1.0642</v>
      </c>
      <c r="O28" s="104">
        <f t="shared" ref="O28:O30" si="3">(N28-B28)/B28</f>
        <v>-0.51900564971751406</v>
      </c>
    </row>
    <row r="29" spans="1:15" ht="15" x14ac:dyDescent="0.25">
      <c r="A29" s="163" t="s">
        <v>606</v>
      </c>
      <c r="B29" s="642">
        <v>-2.1726999999999999</v>
      </c>
      <c r="C29" s="642">
        <v>-2.0297999999999998</v>
      </c>
      <c r="D29" s="642">
        <v>-1.8764000000000001</v>
      </c>
      <c r="E29" s="642">
        <v>-1.873</v>
      </c>
      <c r="F29" s="642">
        <v>-1.5187999999999999</v>
      </c>
      <c r="G29" s="642">
        <v>-1.3210999999999999</v>
      </c>
      <c r="H29" s="642">
        <v>-0.66610000000000003</v>
      </c>
      <c r="I29" s="642">
        <v>-0.57279999999999998</v>
      </c>
      <c r="J29" s="642">
        <v>-0.36320000000000002</v>
      </c>
      <c r="K29" s="642">
        <v>-0.30980000000000002</v>
      </c>
      <c r="L29" s="643">
        <v>-0.64880000000000004</v>
      </c>
      <c r="M29" s="643">
        <v>-0.85399999999999998</v>
      </c>
      <c r="N29" s="643">
        <v>-0.95689999999999997</v>
      </c>
      <c r="O29" s="104">
        <f t="shared" si="3"/>
        <v>-0.5595802457771436</v>
      </c>
    </row>
    <row r="30" spans="1:15" ht="15" x14ac:dyDescent="0.25">
      <c r="A30" s="163" t="s">
        <v>607</v>
      </c>
      <c r="B30" s="639">
        <v>-0.98429999999999995</v>
      </c>
      <c r="C30" s="639">
        <v>-1.1802999999999999</v>
      </c>
      <c r="D30" s="639">
        <v>-1.2399</v>
      </c>
      <c r="E30" s="639">
        <v>-1.6795</v>
      </c>
      <c r="F30" s="642">
        <v>-1.5547</v>
      </c>
      <c r="G30" s="642">
        <v>-1.68</v>
      </c>
      <c r="H30" s="642">
        <v>-1.4151</v>
      </c>
      <c r="I30" s="639">
        <v>-1.2991999999999999</v>
      </c>
      <c r="J30" s="639">
        <v>-0.79869999999999997</v>
      </c>
      <c r="K30" s="639">
        <v>-1.0406</v>
      </c>
      <c r="L30" s="644">
        <v>-0.96220000000000006</v>
      </c>
      <c r="M30" s="644">
        <v>-1.0838000000000001</v>
      </c>
      <c r="N30" s="644">
        <v>-0.80410000000000004</v>
      </c>
      <c r="O30" s="104">
        <f t="shared" si="3"/>
        <v>-0.1830742659758203</v>
      </c>
    </row>
    <row r="31" spans="1:15" ht="5.25" customHeight="1" x14ac:dyDescent="0.2">
      <c r="A31" s="271"/>
      <c r="B31" s="118"/>
      <c r="C31" s="118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117"/>
    </row>
    <row r="32" spans="1:15" x14ac:dyDescent="0.2">
      <c r="A32" s="71" t="s">
        <v>1150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">
      <c r="A33" s="71"/>
      <c r="H33" s="22"/>
      <c r="I33" s="22"/>
      <c r="J33" s="22"/>
      <c r="K33" s="22"/>
      <c r="L33" s="22"/>
      <c r="M33" s="22"/>
      <c r="N33" s="22"/>
      <c r="O33" s="22"/>
    </row>
  </sheetData>
  <mergeCells count="2">
    <mergeCell ref="A2:O2"/>
    <mergeCell ref="A1:O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Q1383"/>
  <sheetViews>
    <sheetView topLeftCell="M1" zoomScale="70" zoomScaleNormal="70" workbookViewId="0">
      <selection activeCell="C110" sqref="C110:AM112"/>
    </sheetView>
  </sheetViews>
  <sheetFormatPr baseColWidth="10" defaultColWidth="13.7109375" defaultRowHeight="15" x14ac:dyDescent="0.25"/>
  <cols>
    <col min="1" max="1" width="21.42578125" style="362" customWidth="1"/>
    <col min="2" max="2" width="14.5703125" style="362" bestFit="1" customWidth="1"/>
    <col min="3" max="3" width="22.5703125" style="362" customWidth="1"/>
    <col min="4" max="4" width="19.42578125" style="362" customWidth="1"/>
    <col min="5" max="5" width="19.28515625" style="362" customWidth="1"/>
    <col min="6" max="6" width="19.85546875" style="362" customWidth="1"/>
    <col min="7" max="7" width="21" style="362" customWidth="1"/>
    <col min="8" max="8" width="20" style="362" bestFit="1" customWidth="1"/>
    <col min="9" max="9" width="20.85546875" style="362" customWidth="1"/>
    <col min="10" max="10" width="19.5703125" style="362" bestFit="1" customWidth="1"/>
    <col min="11" max="11" width="18.5703125" style="362" bestFit="1" customWidth="1"/>
    <col min="12" max="12" width="20" style="362" bestFit="1" customWidth="1"/>
    <col min="13" max="13" width="18" style="362" customWidth="1"/>
    <col min="14" max="16" width="19.5703125" style="362" bestFit="1" customWidth="1"/>
    <col min="17" max="17" width="20" style="362" bestFit="1" customWidth="1"/>
    <col min="18" max="18" width="19.5703125" style="362" bestFit="1" customWidth="1"/>
    <col min="19" max="19" width="19.140625" style="362" bestFit="1" customWidth="1"/>
    <col min="20" max="20" width="19.5703125" style="362" bestFit="1" customWidth="1"/>
    <col min="21" max="21" width="21" style="362" bestFit="1" customWidth="1"/>
    <col min="22" max="22" width="20" style="362" bestFit="1" customWidth="1"/>
    <col min="23" max="27" width="19.5703125" style="362" bestFit="1" customWidth="1"/>
    <col min="28" max="28" width="18.140625" style="362" customWidth="1"/>
    <col min="29" max="29" width="19.140625" style="362" bestFit="1" customWidth="1"/>
    <col min="30" max="30" width="19.5703125" style="362" bestFit="1" customWidth="1"/>
    <col min="31" max="31" width="20.5703125" style="362" bestFit="1" customWidth="1"/>
    <col min="32" max="32" width="16" style="362" bestFit="1" customWidth="1"/>
    <col min="33" max="33" width="15.7109375" style="362" bestFit="1" customWidth="1"/>
    <col min="34" max="34" width="19.5703125" style="362" bestFit="1" customWidth="1"/>
    <col min="35" max="35" width="20.7109375" style="362" customWidth="1"/>
    <col min="36" max="36" width="19.42578125" style="362" customWidth="1"/>
    <col min="37" max="37" width="19.140625" style="362" bestFit="1" customWidth="1"/>
    <col min="38" max="38" width="20" style="362" bestFit="1" customWidth="1"/>
    <col min="39" max="39" width="23.42578125" style="362" bestFit="1" customWidth="1"/>
    <col min="40" max="16384" width="13.7109375" style="362"/>
  </cols>
  <sheetData>
    <row r="1" spans="1:121" ht="23.25" x14ac:dyDescent="0.35">
      <c r="A1" s="1329" t="s">
        <v>653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/>
      <c r="AH1" s="1330"/>
      <c r="AI1" s="1330"/>
      <c r="AJ1" s="1330"/>
      <c r="AK1" s="1330"/>
      <c r="AL1" s="1330"/>
      <c r="AM1" s="1330"/>
    </row>
    <row r="2" spans="1:121" ht="23.25" x14ac:dyDescent="0.35">
      <c r="A2" s="1329" t="s">
        <v>1621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  <c r="X2" s="1330"/>
      <c r="Y2" s="1330"/>
      <c r="Z2" s="1330"/>
      <c r="AA2" s="1330"/>
      <c r="AB2" s="1330"/>
      <c r="AC2" s="1330"/>
      <c r="AD2" s="1330"/>
      <c r="AE2" s="1330"/>
      <c r="AF2" s="1330"/>
      <c r="AG2" s="1330"/>
      <c r="AH2" s="1330"/>
      <c r="AI2" s="1330"/>
      <c r="AJ2" s="1330"/>
      <c r="AK2" s="1330"/>
      <c r="AL2" s="1330"/>
      <c r="AM2" s="1330"/>
    </row>
    <row r="3" spans="1:121" x14ac:dyDescent="0.25">
      <c r="A3" s="1331"/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332"/>
      <c r="AJ3" s="1332"/>
      <c r="AK3" s="1332"/>
      <c r="AL3" s="1332"/>
      <c r="AM3" s="1332"/>
    </row>
    <row r="4" spans="1:121" ht="6.75" customHeight="1" x14ac:dyDescent="0.25"/>
    <row r="5" spans="1:121" x14ac:dyDescent="0.25">
      <c r="A5" s="363" t="s">
        <v>600</v>
      </c>
      <c r="B5" s="363"/>
      <c r="C5" s="1333" t="s">
        <v>654</v>
      </c>
      <c r="D5" s="1333" t="s">
        <v>654</v>
      </c>
      <c r="E5" s="1333" t="s">
        <v>654</v>
      </c>
      <c r="F5" s="1333" t="s">
        <v>654</v>
      </c>
      <c r="G5" s="1333" t="s">
        <v>655</v>
      </c>
      <c r="H5" s="1333" t="s">
        <v>655</v>
      </c>
      <c r="I5" s="1333" t="s">
        <v>655</v>
      </c>
      <c r="J5" s="1333" t="s">
        <v>655</v>
      </c>
      <c r="K5" s="1333" t="s">
        <v>656</v>
      </c>
      <c r="L5" s="1333" t="s">
        <v>656</v>
      </c>
      <c r="M5" s="1333" t="s">
        <v>656</v>
      </c>
      <c r="N5" s="1333" t="s">
        <v>656</v>
      </c>
      <c r="O5" s="1333" t="s">
        <v>656</v>
      </c>
      <c r="P5" s="1333" t="s">
        <v>656</v>
      </c>
      <c r="Q5" s="1333" t="s">
        <v>656</v>
      </c>
      <c r="R5" s="1333" t="s">
        <v>656</v>
      </c>
      <c r="S5" s="1333" t="s">
        <v>656</v>
      </c>
      <c r="T5" s="1333" t="s">
        <v>656</v>
      </c>
      <c r="U5" s="1333" t="s">
        <v>614</v>
      </c>
      <c r="V5" s="1333" t="s">
        <v>614</v>
      </c>
      <c r="W5" s="1333" t="s">
        <v>614</v>
      </c>
      <c r="X5" s="1333" t="s">
        <v>614</v>
      </c>
      <c r="Y5" s="1333" t="s">
        <v>614</v>
      </c>
      <c r="Z5" s="1333" t="s">
        <v>657</v>
      </c>
      <c r="AA5" s="1333" t="s">
        <v>657</v>
      </c>
      <c r="AB5" s="1333" t="s">
        <v>657</v>
      </c>
      <c r="AC5" s="1333" t="s">
        <v>657</v>
      </c>
      <c r="AD5" s="1333" t="s">
        <v>657</v>
      </c>
      <c r="AE5" s="1333" t="s">
        <v>657</v>
      </c>
      <c r="AF5" s="1333" t="s">
        <v>658</v>
      </c>
      <c r="AG5" s="1333" t="s">
        <v>658</v>
      </c>
      <c r="AH5" s="1333" t="s">
        <v>659</v>
      </c>
      <c r="AI5" s="1333" t="s">
        <v>659</v>
      </c>
      <c r="AJ5" s="1333" t="s">
        <v>659</v>
      </c>
      <c r="AK5" s="1333" t="s">
        <v>659</v>
      </c>
      <c r="AL5" s="1333" t="s">
        <v>659</v>
      </c>
      <c r="AM5" s="363"/>
    </row>
    <row r="6" spans="1:121" x14ac:dyDescent="0.25">
      <c r="A6" s="363" t="s">
        <v>660</v>
      </c>
      <c r="B6" s="363"/>
      <c r="C6" s="933" t="s">
        <v>661</v>
      </c>
      <c r="D6" s="933" t="s">
        <v>662</v>
      </c>
      <c r="E6" s="933" t="s">
        <v>2037</v>
      </c>
      <c r="F6" s="933" t="s">
        <v>663</v>
      </c>
      <c r="G6" s="933" t="s">
        <v>664</v>
      </c>
      <c r="H6" s="933" t="s">
        <v>665</v>
      </c>
      <c r="I6" s="933" t="s">
        <v>666</v>
      </c>
      <c r="J6" s="933" t="s">
        <v>667</v>
      </c>
      <c r="K6" s="933" t="s">
        <v>1454</v>
      </c>
      <c r="L6" s="933" t="s">
        <v>668</v>
      </c>
      <c r="M6" s="933" t="s">
        <v>669</v>
      </c>
      <c r="N6" s="933" t="s">
        <v>670</v>
      </c>
      <c r="O6" s="933" t="s">
        <v>671</v>
      </c>
      <c r="P6" s="933" t="s">
        <v>672</v>
      </c>
      <c r="Q6" s="933" t="s">
        <v>853</v>
      </c>
      <c r="R6" s="933" t="s">
        <v>673</v>
      </c>
      <c r="S6" s="933" t="s">
        <v>1455</v>
      </c>
      <c r="T6" s="933" t="s">
        <v>674</v>
      </c>
      <c r="U6" s="933" t="s">
        <v>675</v>
      </c>
      <c r="V6" s="933" t="s">
        <v>676</v>
      </c>
      <c r="W6" s="933" t="s">
        <v>677</v>
      </c>
      <c r="X6" s="933" t="s">
        <v>678</v>
      </c>
      <c r="Y6" s="933" t="s">
        <v>679</v>
      </c>
      <c r="Z6" s="933" t="s">
        <v>680</v>
      </c>
      <c r="AA6" s="933" t="s">
        <v>681</v>
      </c>
      <c r="AB6" s="933" t="s">
        <v>1294</v>
      </c>
      <c r="AC6" s="933" t="s">
        <v>682</v>
      </c>
      <c r="AD6" s="933" t="s">
        <v>683</v>
      </c>
      <c r="AE6" s="933" t="s">
        <v>684</v>
      </c>
      <c r="AF6" s="933" t="s">
        <v>685</v>
      </c>
      <c r="AG6" s="933" t="s">
        <v>686</v>
      </c>
      <c r="AH6" s="933" t="s">
        <v>854</v>
      </c>
      <c r="AI6" s="933" t="s">
        <v>687</v>
      </c>
      <c r="AJ6" s="933" t="s">
        <v>855</v>
      </c>
      <c r="AK6" s="933" t="s">
        <v>688</v>
      </c>
      <c r="AL6" s="933" t="s">
        <v>689</v>
      </c>
      <c r="AM6" s="363" t="s">
        <v>496</v>
      </c>
    </row>
    <row r="7" spans="1:121" ht="6.75" customHeight="1" x14ac:dyDescent="0.25"/>
    <row r="8" spans="1:121" x14ac:dyDescent="0.25">
      <c r="A8" s="364" t="s">
        <v>690</v>
      </c>
      <c r="B8" s="365"/>
      <c r="C8" s="626">
        <f t="shared" ref="C8:AL8" si="0">SUM(C9:C21)</f>
        <v>0</v>
      </c>
      <c r="D8" s="626">
        <f t="shared" si="0"/>
        <v>243947.54</v>
      </c>
      <c r="E8" s="626">
        <f t="shared" si="0"/>
        <v>0</v>
      </c>
      <c r="F8" s="626">
        <f t="shared" si="0"/>
        <v>0</v>
      </c>
      <c r="G8" s="626">
        <f t="shared" si="0"/>
        <v>0</v>
      </c>
      <c r="H8" s="626">
        <f t="shared" si="0"/>
        <v>0</v>
      </c>
      <c r="I8" s="626">
        <f t="shared" si="0"/>
        <v>0</v>
      </c>
      <c r="J8" s="626">
        <f t="shared" si="0"/>
        <v>0</v>
      </c>
      <c r="K8" s="626">
        <f t="shared" si="0"/>
        <v>0</v>
      </c>
      <c r="L8" s="626">
        <f t="shared" si="0"/>
        <v>0</v>
      </c>
      <c r="M8" s="626">
        <f t="shared" si="0"/>
        <v>0</v>
      </c>
      <c r="N8" s="626">
        <f t="shared" si="0"/>
        <v>0</v>
      </c>
      <c r="O8" s="626">
        <f t="shared" si="0"/>
        <v>0</v>
      </c>
      <c r="P8" s="626">
        <f t="shared" si="0"/>
        <v>0</v>
      </c>
      <c r="Q8" s="626">
        <f t="shared" si="0"/>
        <v>0</v>
      </c>
      <c r="R8" s="626">
        <f t="shared" si="0"/>
        <v>0</v>
      </c>
      <c r="S8" s="626">
        <f t="shared" si="0"/>
        <v>0</v>
      </c>
      <c r="T8" s="626">
        <f t="shared" si="0"/>
        <v>0</v>
      </c>
      <c r="U8" s="626">
        <f t="shared" si="0"/>
        <v>0</v>
      </c>
      <c r="V8" s="626">
        <f t="shared" si="0"/>
        <v>0</v>
      </c>
      <c r="W8" s="626">
        <f t="shared" si="0"/>
        <v>0</v>
      </c>
      <c r="X8" s="626">
        <f t="shared" si="0"/>
        <v>0</v>
      </c>
      <c r="Y8" s="626">
        <f t="shared" si="0"/>
        <v>207281.85</v>
      </c>
      <c r="Z8" s="626">
        <f t="shared" si="0"/>
        <v>4743131.040000001</v>
      </c>
      <c r="AA8" s="626">
        <f t="shared" si="0"/>
        <v>405.25</v>
      </c>
      <c r="AB8" s="626">
        <f t="shared" si="0"/>
        <v>0</v>
      </c>
      <c r="AC8" s="626">
        <f t="shared" si="0"/>
        <v>0</v>
      </c>
      <c r="AD8" s="626">
        <f t="shared" si="0"/>
        <v>0</v>
      </c>
      <c r="AE8" s="626">
        <f t="shared" si="0"/>
        <v>0</v>
      </c>
      <c r="AF8" s="626">
        <f t="shared" si="0"/>
        <v>0</v>
      </c>
      <c r="AG8" s="626">
        <f t="shared" si="0"/>
        <v>0</v>
      </c>
      <c r="AH8" s="626">
        <f t="shared" si="0"/>
        <v>0</v>
      </c>
      <c r="AI8" s="626">
        <f t="shared" si="0"/>
        <v>0</v>
      </c>
      <c r="AJ8" s="626">
        <f t="shared" si="0"/>
        <v>0</v>
      </c>
      <c r="AK8" s="626">
        <f t="shared" si="0"/>
        <v>52855.37</v>
      </c>
      <c r="AL8" s="626">
        <f t="shared" si="0"/>
        <v>0</v>
      </c>
      <c r="AM8" s="626">
        <f>SUM(C8:AL8)</f>
        <v>5247621.0500000007</v>
      </c>
      <c r="AN8" s="634"/>
    </row>
    <row r="9" spans="1:121" x14ac:dyDescent="0.25">
      <c r="A9" s="637"/>
      <c r="B9" s="930" t="s">
        <v>63</v>
      </c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>
        <v>1399361.22</v>
      </c>
      <c r="AA9" s="930">
        <v>405.25</v>
      </c>
      <c r="AB9" s="930"/>
      <c r="AC9" s="930"/>
      <c r="AD9" s="930"/>
      <c r="AE9" s="930"/>
      <c r="AF9" s="930"/>
      <c r="AG9" s="929"/>
      <c r="AH9" s="929"/>
      <c r="AI9" s="929"/>
      <c r="AJ9" s="929"/>
      <c r="AK9" s="931"/>
      <c r="AL9" s="931"/>
      <c r="AM9" s="627">
        <f>SUM(C9:AL9)</f>
        <v>1399766.47</v>
      </c>
      <c r="AN9" s="392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</row>
    <row r="10" spans="1:121" x14ac:dyDescent="0.25">
      <c r="A10" s="637"/>
      <c r="B10" s="930" t="s">
        <v>64</v>
      </c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>
        <v>2228959.64</v>
      </c>
      <c r="AA10" s="930"/>
      <c r="AB10" s="930"/>
      <c r="AC10" s="930"/>
      <c r="AD10" s="930"/>
      <c r="AE10" s="930"/>
      <c r="AF10" s="930"/>
      <c r="AG10" s="929"/>
      <c r="AH10" s="929"/>
      <c r="AI10" s="929"/>
      <c r="AJ10" s="929"/>
      <c r="AK10" s="931"/>
      <c r="AL10" s="931"/>
      <c r="AM10" s="627">
        <f t="shared" ref="AM10:AM20" si="1">SUM(C10:AL10)</f>
        <v>2228959.64</v>
      </c>
      <c r="AN10" s="392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</row>
    <row r="11" spans="1:121" x14ac:dyDescent="0.25">
      <c r="A11" s="637"/>
      <c r="B11" s="930" t="s">
        <v>55</v>
      </c>
      <c r="C11" s="930"/>
      <c r="D11" s="930">
        <v>3116.82</v>
      </c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29"/>
      <c r="AH11" s="929"/>
      <c r="AI11" s="929"/>
      <c r="AJ11" s="929"/>
      <c r="AK11" s="931"/>
      <c r="AL11" s="931"/>
      <c r="AM11" s="627">
        <f t="shared" si="1"/>
        <v>3116.82</v>
      </c>
      <c r="AN11" s="392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  <c r="DN11" s="368"/>
      <c r="DO11" s="368"/>
      <c r="DP11" s="368"/>
      <c r="DQ11" s="368"/>
    </row>
    <row r="12" spans="1:121" x14ac:dyDescent="0.25">
      <c r="A12" s="637"/>
      <c r="B12" s="930" t="s">
        <v>56</v>
      </c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>
        <v>207281.85</v>
      </c>
      <c r="Z12" s="930"/>
      <c r="AA12" s="930"/>
      <c r="AB12" s="930"/>
      <c r="AC12" s="930"/>
      <c r="AD12" s="930"/>
      <c r="AE12" s="930"/>
      <c r="AF12" s="930"/>
      <c r="AG12" s="929"/>
      <c r="AH12" s="929"/>
      <c r="AI12" s="929"/>
      <c r="AJ12" s="929"/>
      <c r="AK12" s="931"/>
      <c r="AL12" s="931"/>
      <c r="AM12" s="627">
        <f t="shared" si="1"/>
        <v>207281.85</v>
      </c>
      <c r="AN12" s="392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8"/>
      <c r="DQ12" s="368"/>
    </row>
    <row r="13" spans="1:121" x14ac:dyDescent="0.25">
      <c r="A13" s="637"/>
      <c r="B13" s="930" t="s">
        <v>20</v>
      </c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>
        <v>231963.73</v>
      </c>
      <c r="AA13" s="930"/>
      <c r="AB13" s="930"/>
      <c r="AC13" s="930"/>
      <c r="AD13" s="930"/>
      <c r="AE13" s="930"/>
      <c r="AF13" s="930"/>
      <c r="AG13" s="929"/>
      <c r="AH13" s="929"/>
      <c r="AI13" s="929"/>
      <c r="AJ13" s="929"/>
      <c r="AK13" s="931"/>
      <c r="AL13" s="931"/>
      <c r="AM13" s="627">
        <f t="shared" si="1"/>
        <v>231963.73</v>
      </c>
      <c r="AN13" s="392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</row>
    <row r="14" spans="1:121" x14ac:dyDescent="0.25">
      <c r="A14" s="637"/>
      <c r="B14" s="930" t="s">
        <v>22</v>
      </c>
      <c r="C14" s="930"/>
      <c r="D14" s="930"/>
      <c r="E14" s="930"/>
      <c r="F14" s="930"/>
      <c r="G14" s="930"/>
      <c r="H14" s="930"/>
      <c r="I14" s="930"/>
      <c r="J14" s="930"/>
      <c r="K14" s="930"/>
      <c r="L14" s="930"/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>
        <v>241010.37</v>
      </c>
      <c r="AA14" s="930"/>
      <c r="AB14" s="930"/>
      <c r="AC14" s="930"/>
      <c r="AD14" s="930"/>
      <c r="AE14" s="930"/>
      <c r="AF14" s="930"/>
      <c r="AG14" s="929"/>
      <c r="AH14" s="929"/>
      <c r="AI14" s="929"/>
      <c r="AJ14" s="929"/>
      <c r="AK14" s="931">
        <v>52855.37</v>
      </c>
      <c r="AL14" s="931"/>
      <c r="AM14" s="627">
        <f t="shared" si="1"/>
        <v>293865.74</v>
      </c>
      <c r="AN14" s="392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</row>
    <row r="15" spans="1:121" x14ac:dyDescent="0.25">
      <c r="A15" s="637"/>
      <c r="B15" s="930" t="s">
        <v>92</v>
      </c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>
        <v>480973</v>
      </c>
      <c r="AA15" s="930"/>
      <c r="AB15" s="930"/>
      <c r="AC15" s="930"/>
      <c r="AD15" s="930"/>
      <c r="AE15" s="930"/>
      <c r="AF15" s="930"/>
      <c r="AG15" s="929"/>
      <c r="AH15" s="929"/>
      <c r="AI15" s="929"/>
      <c r="AJ15" s="929"/>
      <c r="AK15" s="931"/>
      <c r="AL15" s="931"/>
      <c r="AM15" s="627">
        <f t="shared" si="1"/>
        <v>480973</v>
      </c>
      <c r="AN15" s="392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8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8"/>
      <c r="DQ15" s="368"/>
    </row>
    <row r="16" spans="1:121" x14ac:dyDescent="0.25">
      <c r="A16" s="637"/>
      <c r="B16" s="930" t="s">
        <v>46</v>
      </c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>
        <v>58295.6</v>
      </c>
      <c r="AA16" s="930"/>
      <c r="AB16" s="930"/>
      <c r="AC16" s="930"/>
      <c r="AD16" s="930"/>
      <c r="AE16" s="930"/>
      <c r="AF16" s="930"/>
      <c r="AG16" s="929"/>
      <c r="AH16" s="929"/>
      <c r="AI16" s="929"/>
      <c r="AJ16" s="929"/>
      <c r="AK16" s="931"/>
      <c r="AL16" s="931"/>
      <c r="AM16" s="627">
        <f t="shared" si="1"/>
        <v>58295.6</v>
      </c>
      <c r="AN16" s="392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</row>
    <row r="17" spans="1:121" x14ac:dyDescent="0.25">
      <c r="A17" s="637"/>
      <c r="B17" s="930" t="s">
        <v>30</v>
      </c>
      <c r="C17" s="930"/>
      <c r="D17" s="930">
        <v>200395.25</v>
      </c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>
        <v>73790.78</v>
      </c>
      <c r="AA17" s="930"/>
      <c r="AB17" s="930"/>
      <c r="AC17" s="930"/>
      <c r="AD17" s="930"/>
      <c r="AE17" s="930"/>
      <c r="AF17" s="930"/>
      <c r="AG17" s="929"/>
      <c r="AH17" s="929"/>
      <c r="AI17" s="929"/>
      <c r="AJ17" s="929"/>
      <c r="AK17" s="931"/>
      <c r="AL17" s="931"/>
      <c r="AM17" s="627">
        <f t="shared" si="1"/>
        <v>274186.03000000003</v>
      </c>
      <c r="AN17" s="392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</row>
    <row r="18" spans="1:121" x14ac:dyDescent="0.25">
      <c r="A18" s="637"/>
      <c r="B18" s="930" t="s">
        <v>17</v>
      </c>
      <c r="C18" s="930"/>
      <c r="D18" s="930">
        <v>32179.55</v>
      </c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930"/>
      <c r="AB18" s="930"/>
      <c r="AC18" s="930"/>
      <c r="AD18" s="930"/>
      <c r="AE18" s="930"/>
      <c r="AF18" s="930"/>
      <c r="AG18" s="929"/>
      <c r="AH18" s="929"/>
      <c r="AI18" s="929"/>
      <c r="AJ18" s="929"/>
      <c r="AK18" s="931"/>
      <c r="AL18" s="931"/>
      <c r="AM18" s="627">
        <f t="shared" si="1"/>
        <v>32179.55</v>
      </c>
      <c r="AN18" s="392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8"/>
      <c r="DO18" s="368"/>
      <c r="DP18" s="368"/>
      <c r="DQ18" s="368"/>
    </row>
    <row r="19" spans="1:121" s="824" customFormat="1" x14ac:dyDescent="0.25">
      <c r="A19" s="637"/>
      <c r="B19" s="930" t="s">
        <v>47</v>
      </c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>
        <v>21163.72</v>
      </c>
      <c r="AA19" s="930"/>
      <c r="AB19" s="930"/>
      <c r="AC19" s="930"/>
      <c r="AD19" s="930"/>
      <c r="AE19" s="930"/>
      <c r="AF19" s="930"/>
      <c r="AG19" s="932"/>
      <c r="AH19" s="929"/>
      <c r="AI19" s="929"/>
      <c r="AJ19" s="929"/>
      <c r="AK19" s="931"/>
      <c r="AL19" s="931"/>
      <c r="AM19" s="627">
        <f t="shared" si="1"/>
        <v>21163.72</v>
      </c>
      <c r="AN19" s="392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</row>
    <row r="20" spans="1:121" s="824" customFormat="1" x14ac:dyDescent="0.25">
      <c r="A20" s="637"/>
      <c r="B20" s="930" t="s">
        <v>26</v>
      </c>
      <c r="C20" s="930"/>
      <c r="D20" s="930">
        <v>8255.92</v>
      </c>
      <c r="E20" s="930"/>
      <c r="F20" s="930"/>
      <c r="G20" s="930"/>
      <c r="H20" s="930"/>
      <c r="I20" s="930"/>
      <c r="J20" s="930"/>
      <c r="K20" s="930"/>
      <c r="L20" s="930"/>
      <c r="M20" s="930"/>
      <c r="N20" s="930"/>
      <c r="O20" s="930"/>
      <c r="P20" s="930"/>
      <c r="Q20" s="930"/>
      <c r="R20" s="930"/>
      <c r="S20" s="930"/>
      <c r="T20" s="930"/>
      <c r="U20" s="930"/>
      <c r="V20" s="930"/>
      <c r="W20" s="930"/>
      <c r="X20" s="930"/>
      <c r="Y20" s="930"/>
      <c r="Z20" s="930"/>
      <c r="AA20" s="930"/>
      <c r="AB20" s="930"/>
      <c r="AC20" s="930"/>
      <c r="AD20" s="930"/>
      <c r="AE20" s="930"/>
      <c r="AF20" s="930"/>
      <c r="AG20" s="932"/>
      <c r="AH20" s="929"/>
      <c r="AI20" s="929"/>
      <c r="AJ20" s="929"/>
      <c r="AK20" s="931"/>
      <c r="AL20" s="931"/>
      <c r="AM20" s="627">
        <f t="shared" si="1"/>
        <v>8255.92</v>
      </c>
      <c r="AN20" s="392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8"/>
      <c r="DQ20" s="368"/>
    </row>
    <row r="21" spans="1:121" s="824" customFormat="1" x14ac:dyDescent="0.25">
      <c r="A21" s="637"/>
      <c r="B21" s="930" t="s">
        <v>38</v>
      </c>
      <c r="C21" s="930"/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>
        <v>7612.98</v>
      </c>
      <c r="AA21" s="930"/>
      <c r="AB21" s="930"/>
      <c r="AC21" s="930"/>
      <c r="AD21" s="930"/>
      <c r="AE21" s="930"/>
      <c r="AF21" s="930"/>
      <c r="AG21" s="932"/>
      <c r="AH21" s="929"/>
      <c r="AI21" s="929"/>
      <c r="AJ21" s="929"/>
      <c r="AK21" s="931"/>
      <c r="AL21" s="931"/>
      <c r="AM21" s="627">
        <f>SUM(C21:AL21)</f>
        <v>7612.98</v>
      </c>
      <c r="AN21" s="392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</row>
    <row r="22" spans="1:121" x14ac:dyDescent="0.25">
      <c r="A22" s="369" t="s">
        <v>531</v>
      </c>
      <c r="B22" s="365"/>
      <c r="C22" s="626">
        <f t="shared" ref="C22:AL22" si="2">SUM(C23:C34)</f>
        <v>2884097.39</v>
      </c>
      <c r="D22" s="626">
        <f t="shared" si="2"/>
        <v>6724170.6099999994</v>
      </c>
      <c r="E22" s="626">
        <f>SUM(E23:E34)</f>
        <v>4892807.68</v>
      </c>
      <c r="F22" s="626">
        <f t="shared" si="2"/>
        <v>6103014.96</v>
      </c>
      <c r="G22" s="626">
        <f t="shared" si="2"/>
        <v>2668020.12</v>
      </c>
      <c r="H22" s="626">
        <f t="shared" si="2"/>
        <v>3065606.7</v>
      </c>
      <c r="I22" s="626">
        <f t="shared" si="2"/>
        <v>6704406.1899999995</v>
      </c>
      <c r="J22" s="626">
        <f t="shared" si="2"/>
        <v>13083600.02</v>
      </c>
      <c r="K22" s="626">
        <f t="shared" si="2"/>
        <v>1023437.0499999999</v>
      </c>
      <c r="L22" s="626">
        <f t="shared" si="2"/>
        <v>0</v>
      </c>
      <c r="M22" s="626">
        <f t="shared" si="2"/>
        <v>985404.12000000011</v>
      </c>
      <c r="N22" s="626">
        <f t="shared" si="2"/>
        <v>2144767.4400000004</v>
      </c>
      <c r="O22" s="626">
        <f t="shared" si="2"/>
        <v>1193027.55</v>
      </c>
      <c r="P22" s="626">
        <f t="shared" si="2"/>
        <v>3408825.9699999997</v>
      </c>
      <c r="Q22" s="626">
        <f t="shared" si="2"/>
        <v>13684312.520000001</v>
      </c>
      <c r="R22" s="626">
        <f t="shared" si="2"/>
        <v>1376310.6199999999</v>
      </c>
      <c r="S22" s="626">
        <f t="shared" si="2"/>
        <v>1124554.54</v>
      </c>
      <c r="T22" s="626">
        <f t="shared" si="2"/>
        <v>1240783.6400000001</v>
      </c>
      <c r="U22" s="626">
        <f t="shared" si="2"/>
        <v>11222941.4</v>
      </c>
      <c r="V22" s="626">
        <f t="shared" si="2"/>
        <v>6891947.5100000007</v>
      </c>
      <c r="W22" s="626">
        <f t="shared" si="2"/>
        <v>10025253</v>
      </c>
      <c r="X22" s="626">
        <f t="shared" si="2"/>
        <v>14884460.84</v>
      </c>
      <c r="Y22" s="626">
        <f t="shared" si="2"/>
        <v>5864133.1800000006</v>
      </c>
      <c r="Z22" s="626">
        <f t="shared" si="2"/>
        <v>2925493.98</v>
      </c>
      <c r="AA22" s="626">
        <f t="shared" si="2"/>
        <v>3620197.61</v>
      </c>
      <c r="AB22" s="626">
        <f t="shared" si="2"/>
        <v>620085.31999999995</v>
      </c>
      <c r="AC22" s="626">
        <f t="shared" si="2"/>
        <v>300069.3</v>
      </c>
      <c r="AD22" s="626">
        <f t="shared" si="2"/>
        <v>3946153.87</v>
      </c>
      <c r="AE22" s="626">
        <f t="shared" si="2"/>
        <v>15587541.880000001</v>
      </c>
      <c r="AF22" s="626">
        <f t="shared" si="2"/>
        <v>0</v>
      </c>
      <c r="AG22" s="626">
        <f t="shared" si="2"/>
        <v>0</v>
      </c>
      <c r="AH22" s="626">
        <f t="shared" si="2"/>
        <v>2709578.4400000004</v>
      </c>
      <c r="AI22" s="626">
        <f t="shared" si="2"/>
        <v>2200714.39</v>
      </c>
      <c r="AJ22" s="626">
        <f t="shared" si="2"/>
        <v>2298500.7399999998</v>
      </c>
      <c r="AK22" s="626">
        <f t="shared" si="2"/>
        <v>2890238.4099999997</v>
      </c>
      <c r="AL22" s="626">
        <f t="shared" si="2"/>
        <v>3336024.4699999997</v>
      </c>
      <c r="AM22" s="626">
        <f>SUM(C22:AL22)</f>
        <v>161630481.46000001</v>
      </c>
      <c r="AN22" s="634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8"/>
      <c r="DN22" s="368"/>
      <c r="DO22" s="368"/>
      <c r="DP22" s="368"/>
      <c r="DQ22" s="368"/>
    </row>
    <row r="23" spans="1:121" x14ac:dyDescent="0.25">
      <c r="A23" s="637"/>
      <c r="B23" s="935" t="s">
        <v>54</v>
      </c>
      <c r="C23" s="1088">
        <v>360780.32</v>
      </c>
      <c r="D23" s="935"/>
      <c r="E23" s="1080"/>
      <c r="F23" s="935">
        <v>464926.53</v>
      </c>
      <c r="G23" s="935"/>
      <c r="H23" s="935">
        <v>914927.41</v>
      </c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5">
        <v>636610.06000000006</v>
      </c>
      <c r="V23" s="935"/>
      <c r="W23" s="935">
        <v>137239.10999999999</v>
      </c>
      <c r="X23" s="935">
        <v>50829.3</v>
      </c>
      <c r="Y23" s="935">
        <v>337780.79</v>
      </c>
      <c r="Z23" s="935">
        <v>1465886.82</v>
      </c>
      <c r="AA23" s="935">
        <v>715970.29</v>
      </c>
      <c r="AB23" s="935">
        <v>466731.36</v>
      </c>
      <c r="AC23" s="935">
        <v>197018.07</v>
      </c>
      <c r="AD23" s="935">
        <v>1457315.01</v>
      </c>
      <c r="AE23" s="935">
        <v>1447951.19</v>
      </c>
      <c r="AF23" s="935"/>
      <c r="AG23" s="937"/>
      <c r="AH23" s="934">
        <v>526556.98</v>
      </c>
      <c r="AI23" s="934">
        <v>96575.67</v>
      </c>
      <c r="AJ23" s="934">
        <v>15485.15</v>
      </c>
      <c r="AK23" s="936">
        <v>309702.92</v>
      </c>
      <c r="AL23" s="936">
        <v>464616.4</v>
      </c>
      <c r="AM23" s="627">
        <f>SUM(C23:AL23)</f>
        <v>10066903.380000001</v>
      </c>
      <c r="AN23" s="392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8"/>
      <c r="DQ23" s="368"/>
    </row>
    <row r="24" spans="1:121" x14ac:dyDescent="0.25">
      <c r="A24" s="637"/>
      <c r="B24" s="935" t="s">
        <v>63</v>
      </c>
      <c r="C24" s="1088">
        <v>81552.55</v>
      </c>
      <c r="D24" s="935"/>
      <c r="E24" s="1080"/>
      <c r="F24" s="935">
        <v>391652.33</v>
      </c>
      <c r="G24" s="935"/>
      <c r="H24" s="935"/>
      <c r="I24" s="935"/>
      <c r="J24" s="935">
        <v>730724.49</v>
      </c>
      <c r="K24" s="935"/>
      <c r="L24" s="935"/>
      <c r="M24" s="935"/>
      <c r="N24" s="935"/>
      <c r="O24" s="935"/>
      <c r="P24" s="935"/>
      <c r="Q24" s="935"/>
      <c r="R24" s="935"/>
      <c r="S24" s="935"/>
      <c r="T24" s="935"/>
      <c r="U24" s="935">
        <v>2626969.41</v>
      </c>
      <c r="V24" s="935">
        <v>78330.47</v>
      </c>
      <c r="W24" s="935">
        <v>415043.52</v>
      </c>
      <c r="X24" s="935">
        <v>651545.92000000004</v>
      </c>
      <c r="Y24" s="935">
        <v>1154034.08</v>
      </c>
      <c r="Z24" s="935"/>
      <c r="AA24" s="935">
        <v>114223.08</v>
      </c>
      <c r="AB24" s="935"/>
      <c r="AC24" s="935"/>
      <c r="AD24" s="935">
        <v>548313.27</v>
      </c>
      <c r="AE24" s="935">
        <v>548313.27</v>
      </c>
      <c r="AF24" s="935"/>
      <c r="AG24" s="937"/>
      <c r="AH24" s="934"/>
      <c r="AI24" s="934"/>
      <c r="AJ24" s="934"/>
      <c r="AK24" s="936">
        <v>313321.87</v>
      </c>
      <c r="AL24" s="936"/>
      <c r="AM24" s="627">
        <f t="shared" ref="AM24:AM34" si="3">SUM(C24:AL24)</f>
        <v>7654024.2600000007</v>
      </c>
      <c r="AN24" s="392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  <c r="DO24" s="368"/>
      <c r="DP24" s="368"/>
      <c r="DQ24" s="368"/>
    </row>
    <row r="25" spans="1:121" s="525" customFormat="1" x14ac:dyDescent="0.25">
      <c r="A25" s="637"/>
      <c r="B25" s="935" t="s">
        <v>64</v>
      </c>
      <c r="C25" s="1088"/>
      <c r="D25" s="935"/>
      <c r="E25" s="1080"/>
      <c r="F25" s="935"/>
      <c r="G25" s="935">
        <v>11328.43</v>
      </c>
      <c r="H25" s="935"/>
      <c r="I25" s="935">
        <v>668377.11</v>
      </c>
      <c r="J25" s="935">
        <v>4908031.2</v>
      </c>
      <c r="K25" s="935"/>
      <c r="L25" s="935"/>
      <c r="M25" s="935"/>
      <c r="N25" s="935"/>
      <c r="O25" s="935"/>
      <c r="P25" s="935"/>
      <c r="Q25" s="935">
        <v>2554438.92</v>
      </c>
      <c r="R25" s="935"/>
      <c r="S25" s="935"/>
      <c r="T25" s="935"/>
      <c r="U25" s="935">
        <v>974117.35</v>
      </c>
      <c r="V25" s="935">
        <v>113284.26</v>
      </c>
      <c r="W25" s="935">
        <v>376447.52</v>
      </c>
      <c r="X25" s="935">
        <v>376447.52</v>
      </c>
      <c r="Y25" s="935">
        <v>740929.88</v>
      </c>
      <c r="Z25" s="935">
        <v>113284.26</v>
      </c>
      <c r="AA25" s="935"/>
      <c r="AB25" s="935"/>
      <c r="AC25" s="935"/>
      <c r="AD25" s="935">
        <v>169926.38</v>
      </c>
      <c r="AE25" s="935">
        <v>283210.64</v>
      </c>
      <c r="AF25" s="935"/>
      <c r="AG25" s="937"/>
      <c r="AH25" s="934"/>
      <c r="AI25" s="934"/>
      <c r="AJ25" s="934">
        <v>212934.98</v>
      </c>
      <c r="AK25" s="936"/>
      <c r="AL25" s="936"/>
      <c r="AM25" s="627">
        <f t="shared" si="3"/>
        <v>11502758.450000001</v>
      </c>
      <c r="AN25" s="392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</row>
    <row r="26" spans="1:121" s="824" customFormat="1" x14ac:dyDescent="0.25">
      <c r="A26" s="637"/>
      <c r="B26" s="935" t="s">
        <v>55</v>
      </c>
      <c r="C26" s="1088"/>
      <c r="D26" s="935">
        <v>3741569.22</v>
      </c>
      <c r="E26" s="1080">
        <v>2902181.68</v>
      </c>
      <c r="F26" s="935">
        <v>148918.66</v>
      </c>
      <c r="G26" s="935">
        <v>696257.16</v>
      </c>
      <c r="H26" s="935">
        <v>153465.31</v>
      </c>
      <c r="I26" s="935">
        <v>1230421.1599999999</v>
      </c>
      <c r="J26" s="935">
        <v>977860.82</v>
      </c>
      <c r="K26" s="935">
        <v>136919.59</v>
      </c>
      <c r="L26" s="935"/>
      <c r="M26" s="935">
        <v>76557.19</v>
      </c>
      <c r="N26" s="935">
        <v>291139.09999999998</v>
      </c>
      <c r="O26" s="935">
        <v>902510.66</v>
      </c>
      <c r="P26" s="935">
        <v>913978.43</v>
      </c>
      <c r="Q26" s="935">
        <v>4829756.59</v>
      </c>
      <c r="R26" s="935">
        <v>256121</v>
      </c>
      <c r="S26" s="935"/>
      <c r="T26" s="935">
        <v>520531.5</v>
      </c>
      <c r="U26" s="935">
        <v>1751220.96</v>
      </c>
      <c r="V26" s="935">
        <v>3161038.17</v>
      </c>
      <c r="W26" s="935">
        <v>2968995.57</v>
      </c>
      <c r="X26" s="935">
        <v>6751290.4100000001</v>
      </c>
      <c r="Y26" s="935">
        <v>842258.85</v>
      </c>
      <c r="Z26" s="935"/>
      <c r="AA26" s="935">
        <v>2174044.58</v>
      </c>
      <c r="AB26" s="935"/>
      <c r="AC26" s="935"/>
      <c r="AD26" s="935"/>
      <c r="AE26" s="935">
        <v>11088572.130000001</v>
      </c>
      <c r="AF26" s="935"/>
      <c r="AG26" s="937"/>
      <c r="AH26" s="934">
        <v>944737.94</v>
      </c>
      <c r="AI26" s="934">
        <v>250937.84</v>
      </c>
      <c r="AJ26" s="934">
        <v>671227</v>
      </c>
      <c r="AK26" s="936">
        <v>622938.4</v>
      </c>
      <c r="AL26" s="936"/>
      <c r="AM26" s="627">
        <f t="shared" si="3"/>
        <v>49005449.920000009</v>
      </c>
      <c r="AN26" s="392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</row>
    <row r="27" spans="1:121" s="824" customFormat="1" x14ac:dyDescent="0.25">
      <c r="A27" s="637"/>
      <c r="B27" s="935" t="s">
        <v>56</v>
      </c>
      <c r="C27" s="1088">
        <v>147559.71</v>
      </c>
      <c r="D27" s="935">
        <v>1558989.6</v>
      </c>
      <c r="E27" s="1080">
        <v>1688046.11</v>
      </c>
      <c r="F27" s="935">
        <v>1353404.74</v>
      </c>
      <c r="G27" s="935">
        <v>645394.92000000004</v>
      </c>
      <c r="H27" s="935"/>
      <c r="I27" s="935">
        <v>2534958.5</v>
      </c>
      <c r="J27" s="935">
        <v>880870.07</v>
      </c>
      <c r="K27" s="935">
        <v>344391.49</v>
      </c>
      <c r="L27" s="935"/>
      <c r="M27" s="935">
        <v>908846.93</v>
      </c>
      <c r="N27" s="935"/>
      <c r="O27" s="935">
        <v>214144.6</v>
      </c>
      <c r="P27" s="935">
        <v>2002464.72</v>
      </c>
      <c r="Q27" s="935">
        <v>5465991.5599999996</v>
      </c>
      <c r="R27" s="935">
        <v>1045375.95</v>
      </c>
      <c r="S27" s="935">
        <v>1012762.71</v>
      </c>
      <c r="T27" s="935">
        <v>720252.14</v>
      </c>
      <c r="U27" s="935">
        <v>2091129.3</v>
      </c>
      <c r="V27" s="935">
        <v>3121434.58</v>
      </c>
      <c r="W27" s="935">
        <v>5227612.8899999997</v>
      </c>
      <c r="X27" s="935">
        <v>6165997.8399999999</v>
      </c>
      <c r="Y27" s="935">
        <v>1133926.82</v>
      </c>
      <c r="Z27" s="935">
        <v>207676.53</v>
      </c>
      <c r="AA27" s="935">
        <v>373804.76</v>
      </c>
      <c r="AB27" s="935"/>
      <c r="AC27" s="935"/>
      <c r="AD27" s="935">
        <v>474689.21</v>
      </c>
      <c r="AE27" s="935">
        <v>835323.44</v>
      </c>
      <c r="AF27" s="935"/>
      <c r="AG27" s="937"/>
      <c r="AH27" s="934">
        <v>342215.07</v>
      </c>
      <c r="AI27" s="934">
        <v>624946.14</v>
      </c>
      <c r="AJ27" s="934">
        <v>1171076.79</v>
      </c>
      <c r="AK27" s="936">
        <v>275391.35999999999</v>
      </c>
      <c r="AL27" s="936">
        <v>582887.13</v>
      </c>
      <c r="AM27" s="627">
        <f t="shared" si="3"/>
        <v>43151565.609999999</v>
      </c>
      <c r="AN27" s="392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</row>
    <row r="28" spans="1:121" s="525" customFormat="1" x14ac:dyDescent="0.25">
      <c r="A28" s="637"/>
      <c r="B28" s="935" t="s">
        <v>57</v>
      </c>
      <c r="C28" s="1088">
        <v>864265.32</v>
      </c>
      <c r="D28" s="935">
        <v>500751.02</v>
      </c>
      <c r="E28" s="1080"/>
      <c r="F28" s="935">
        <v>1155003.3799999999</v>
      </c>
      <c r="G28" s="935"/>
      <c r="H28" s="935"/>
      <c r="I28" s="935"/>
      <c r="J28" s="935">
        <v>1898809.66</v>
      </c>
      <c r="K28" s="935">
        <v>487574.34</v>
      </c>
      <c r="L28" s="935"/>
      <c r="M28" s="935"/>
      <c r="N28" s="935"/>
      <c r="O28" s="935"/>
      <c r="P28" s="935"/>
      <c r="Q28" s="935"/>
      <c r="R28" s="935"/>
      <c r="S28" s="935">
        <v>65878.320000000007</v>
      </c>
      <c r="T28" s="935"/>
      <c r="U28" s="935">
        <v>1537705.19</v>
      </c>
      <c r="V28" s="935"/>
      <c r="W28" s="935">
        <v>90825.17</v>
      </c>
      <c r="X28" s="935">
        <v>107758.67</v>
      </c>
      <c r="Y28" s="935">
        <v>746188.65</v>
      </c>
      <c r="Z28" s="935">
        <v>595229.6</v>
      </c>
      <c r="AA28" s="935">
        <v>242154.9</v>
      </c>
      <c r="AB28" s="935">
        <v>153353.96</v>
      </c>
      <c r="AC28" s="935">
        <v>103051.23</v>
      </c>
      <c r="AD28" s="935">
        <v>539081.93999999994</v>
      </c>
      <c r="AE28" s="935">
        <v>396274.26</v>
      </c>
      <c r="AF28" s="935"/>
      <c r="AG28" s="937"/>
      <c r="AH28" s="934">
        <v>215948.88</v>
      </c>
      <c r="AI28" s="934">
        <v>77163.990000000005</v>
      </c>
      <c r="AJ28" s="934"/>
      <c r="AK28" s="936"/>
      <c r="AL28" s="936">
        <v>286366.99</v>
      </c>
      <c r="AM28" s="627">
        <f t="shared" si="3"/>
        <v>10063385.470000003</v>
      </c>
      <c r="AN28" s="392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8"/>
      <c r="DQ28" s="368"/>
    </row>
    <row r="29" spans="1:121" s="525" customFormat="1" x14ac:dyDescent="0.25">
      <c r="A29" s="637"/>
      <c r="B29" s="935" t="s">
        <v>537</v>
      </c>
      <c r="C29" s="1088"/>
      <c r="D29" s="935"/>
      <c r="E29" s="1080"/>
      <c r="F29" s="935">
        <v>323738.08</v>
      </c>
      <c r="G29" s="935"/>
      <c r="H29" s="935"/>
      <c r="I29" s="935"/>
      <c r="J29" s="935"/>
      <c r="K29" s="935"/>
      <c r="L29" s="935"/>
      <c r="M29" s="935"/>
      <c r="N29" s="935"/>
      <c r="O29" s="935"/>
      <c r="P29" s="935"/>
      <c r="Q29" s="935"/>
      <c r="R29" s="935"/>
      <c r="S29" s="935"/>
      <c r="T29" s="935"/>
      <c r="U29" s="935">
        <v>477899.07</v>
      </c>
      <c r="V29" s="935">
        <v>184993.19</v>
      </c>
      <c r="W29" s="935">
        <v>385402.48</v>
      </c>
      <c r="X29" s="935">
        <v>385402.48</v>
      </c>
      <c r="Y29" s="935">
        <v>154160.99</v>
      </c>
      <c r="Z29" s="935">
        <v>385402.48</v>
      </c>
      <c r="AA29" s="935"/>
      <c r="AB29" s="935"/>
      <c r="AC29" s="935"/>
      <c r="AD29" s="935">
        <v>385402.48</v>
      </c>
      <c r="AE29" s="935">
        <v>385402.48</v>
      </c>
      <c r="AF29" s="935"/>
      <c r="AG29" s="937"/>
      <c r="AH29" s="934"/>
      <c r="AI29" s="934">
        <v>154160.99</v>
      </c>
      <c r="AJ29" s="934"/>
      <c r="AK29" s="936"/>
      <c r="AL29" s="936">
        <v>308321.98</v>
      </c>
      <c r="AM29" s="627">
        <f t="shared" si="3"/>
        <v>3530286.6999999997</v>
      </c>
      <c r="AN29" s="392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</row>
    <row r="30" spans="1:121" s="525" customFormat="1" x14ac:dyDescent="0.25">
      <c r="A30" s="637"/>
      <c r="B30" s="935" t="s">
        <v>65</v>
      </c>
      <c r="C30" s="1088"/>
      <c r="D30" s="935"/>
      <c r="E30" s="1080"/>
      <c r="F30" s="935"/>
      <c r="G30" s="935"/>
      <c r="H30" s="935"/>
      <c r="I30" s="935"/>
      <c r="J30" s="935"/>
      <c r="K30" s="935"/>
      <c r="L30" s="935"/>
      <c r="M30" s="935"/>
      <c r="N30" s="935"/>
      <c r="O30" s="935"/>
      <c r="P30" s="935"/>
      <c r="Q30" s="935"/>
      <c r="R30" s="935"/>
      <c r="S30" s="935"/>
      <c r="T30" s="935"/>
      <c r="U30" s="935"/>
      <c r="V30" s="935"/>
      <c r="W30" s="935"/>
      <c r="X30" s="935"/>
      <c r="Y30" s="935"/>
      <c r="Z30" s="935"/>
      <c r="AA30" s="935"/>
      <c r="AB30" s="935"/>
      <c r="AC30" s="935"/>
      <c r="AD30" s="935"/>
      <c r="AE30" s="935"/>
      <c r="AF30" s="935"/>
      <c r="AG30" s="937"/>
      <c r="AH30" s="934"/>
      <c r="AI30" s="934"/>
      <c r="AJ30" s="934"/>
      <c r="AK30" s="936"/>
      <c r="AL30" s="936">
        <v>227758.51</v>
      </c>
      <c r="AM30" s="627">
        <f t="shared" si="3"/>
        <v>227758.51</v>
      </c>
      <c r="AN30" s="392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</row>
    <row r="31" spans="1:121" s="525" customFormat="1" x14ac:dyDescent="0.25">
      <c r="A31" s="637"/>
      <c r="B31" s="935" t="s">
        <v>66</v>
      </c>
      <c r="C31" s="1088">
        <v>528975.93000000005</v>
      </c>
      <c r="D31" s="935"/>
      <c r="E31" s="1080"/>
      <c r="F31" s="935">
        <v>976783.16</v>
      </c>
      <c r="G31" s="935"/>
      <c r="H31" s="935"/>
      <c r="I31" s="935"/>
      <c r="J31" s="935"/>
      <c r="K31" s="935"/>
      <c r="L31" s="935"/>
      <c r="M31" s="935"/>
      <c r="N31" s="935">
        <v>979585.06</v>
      </c>
      <c r="O31" s="935"/>
      <c r="P31" s="935"/>
      <c r="Q31" s="935">
        <v>22605.81</v>
      </c>
      <c r="R31" s="935"/>
      <c r="S31" s="935"/>
      <c r="T31" s="935"/>
      <c r="U31" s="935"/>
      <c r="V31" s="935"/>
      <c r="W31" s="935"/>
      <c r="X31" s="935"/>
      <c r="Y31" s="935"/>
      <c r="Z31" s="935"/>
      <c r="AA31" s="935"/>
      <c r="AB31" s="935"/>
      <c r="AC31" s="935"/>
      <c r="AD31" s="935"/>
      <c r="AE31" s="935"/>
      <c r="AF31" s="935"/>
      <c r="AG31" s="937"/>
      <c r="AH31" s="934">
        <v>301410.78999999998</v>
      </c>
      <c r="AI31" s="934">
        <v>452116.18</v>
      </c>
      <c r="AJ31" s="934"/>
      <c r="AK31" s="936">
        <v>690895.35999999999</v>
      </c>
      <c r="AL31" s="936">
        <v>631455.6</v>
      </c>
      <c r="AM31" s="627">
        <f t="shared" si="3"/>
        <v>4583827.8900000006</v>
      </c>
      <c r="AN31" s="392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</row>
    <row r="32" spans="1:121" s="525" customFormat="1" x14ac:dyDescent="0.25">
      <c r="A32" s="637"/>
      <c r="B32" s="935" t="s">
        <v>60</v>
      </c>
      <c r="C32" s="1088">
        <v>900963.56</v>
      </c>
      <c r="D32" s="935">
        <v>535438.77</v>
      </c>
      <c r="E32" s="1080">
        <v>302579.89</v>
      </c>
      <c r="F32" s="935">
        <v>1288588.08</v>
      </c>
      <c r="G32" s="935">
        <v>1315039.6100000001</v>
      </c>
      <c r="H32" s="935">
        <v>1997213.98</v>
      </c>
      <c r="I32" s="935">
        <v>2270649.42</v>
      </c>
      <c r="J32" s="935">
        <v>3687303.78</v>
      </c>
      <c r="K32" s="935">
        <v>54551.63</v>
      </c>
      <c r="L32" s="935"/>
      <c r="M32" s="935"/>
      <c r="N32" s="935">
        <v>392988.32</v>
      </c>
      <c r="O32" s="935">
        <v>76372.289999999994</v>
      </c>
      <c r="P32" s="935">
        <v>492382.82</v>
      </c>
      <c r="Q32" s="935">
        <v>764894.31</v>
      </c>
      <c r="R32" s="935">
        <v>74813.67</v>
      </c>
      <c r="S32" s="935">
        <v>45913.51</v>
      </c>
      <c r="T32" s="935"/>
      <c r="U32" s="935">
        <v>1127290.06</v>
      </c>
      <c r="V32" s="935">
        <v>232866.84</v>
      </c>
      <c r="W32" s="935">
        <v>423686.74</v>
      </c>
      <c r="X32" s="935">
        <v>395188.7</v>
      </c>
      <c r="Y32" s="935">
        <v>754853.12</v>
      </c>
      <c r="Z32" s="935">
        <v>158014.29</v>
      </c>
      <c r="AA32" s="935"/>
      <c r="AB32" s="935"/>
      <c r="AC32" s="935"/>
      <c r="AD32" s="935">
        <v>371425.58</v>
      </c>
      <c r="AE32" s="935">
        <v>602494.47</v>
      </c>
      <c r="AF32" s="935"/>
      <c r="AG32" s="937"/>
      <c r="AH32" s="934">
        <v>378708.78</v>
      </c>
      <c r="AI32" s="934">
        <v>544813.57999999996</v>
      </c>
      <c r="AJ32" s="934">
        <v>227776.82</v>
      </c>
      <c r="AK32" s="936"/>
      <c r="AL32" s="936">
        <v>834617.86</v>
      </c>
      <c r="AM32" s="627">
        <f>SUM(C32:AL32)</f>
        <v>20251430.479999997</v>
      </c>
      <c r="AN32" s="392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</row>
    <row r="33" spans="1:121" s="525" customFormat="1" x14ac:dyDescent="0.25">
      <c r="A33" s="637"/>
      <c r="B33" s="935" t="s">
        <v>129</v>
      </c>
      <c r="C33" s="1088"/>
      <c r="D33" s="935"/>
      <c r="E33" s="1080"/>
      <c r="F33" s="935"/>
      <c r="G33" s="935"/>
      <c r="H33" s="935"/>
      <c r="I33" s="935"/>
      <c r="J33" s="935"/>
      <c r="K33" s="935"/>
      <c r="L33" s="935"/>
      <c r="M33" s="935"/>
      <c r="N33" s="935">
        <v>481054.96</v>
      </c>
      <c r="O33" s="935"/>
      <c r="P33" s="935"/>
      <c r="Q33" s="935">
        <v>46625.33</v>
      </c>
      <c r="R33" s="935"/>
      <c r="S33" s="935"/>
      <c r="T33" s="935"/>
      <c r="U33" s="935"/>
      <c r="V33" s="935"/>
      <c r="W33" s="935"/>
      <c r="X33" s="935"/>
      <c r="Y33" s="935"/>
      <c r="Z33" s="935"/>
      <c r="AA33" s="935"/>
      <c r="AB33" s="935"/>
      <c r="AC33" s="935"/>
      <c r="AD33" s="935"/>
      <c r="AE33" s="935"/>
      <c r="AF33" s="935"/>
      <c r="AG33" s="937"/>
      <c r="AH33" s="934"/>
      <c r="AI33" s="934"/>
      <c r="AJ33" s="934"/>
      <c r="AK33" s="936"/>
      <c r="AL33" s="936"/>
      <c r="AM33" s="627">
        <f t="shared" si="3"/>
        <v>527680.29</v>
      </c>
      <c r="AN33" s="392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</row>
    <row r="34" spans="1:121" x14ac:dyDescent="0.25">
      <c r="A34" s="637"/>
      <c r="B34" s="935" t="s">
        <v>924</v>
      </c>
      <c r="C34" s="1088"/>
      <c r="D34" s="935">
        <v>387422</v>
      </c>
      <c r="E34" s="1080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5"/>
      <c r="T34" s="935"/>
      <c r="U34" s="935"/>
      <c r="V34" s="935"/>
      <c r="W34" s="935"/>
      <c r="X34" s="935"/>
      <c r="Y34" s="935"/>
      <c r="Z34" s="935"/>
      <c r="AA34" s="935"/>
      <c r="AB34" s="935"/>
      <c r="AC34" s="935"/>
      <c r="AD34" s="935"/>
      <c r="AE34" s="935"/>
      <c r="AF34" s="935"/>
      <c r="AG34" s="937"/>
      <c r="AH34" s="934"/>
      <c r="AI34" s="934"/>
      <c r="AJ34" s="934"/>
      <c r="AK34" s="936">
        <v>677988.5</v>
      </c>
      <c r="AL34" s="936"/>
      <c r="AM34" s="627">
        <f t="shared" si="3"/>
        <v>1065410.5</v>
      </c>
      <c r="AN34" s="392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</row>
    <row r="35" spans="1:121" x14ac:dyDescent="0.25">
      <c r="A35" s="370" t="s">
        <v>532</v>
      </c>
      <c r="B35" s="365"/>
      <c r="C35" s="626">
        <f t="shared" ref="C35:AL35" si="4">SUM(C36:C58)</f>
        <v>742992</v>
      </c>
      <c r="D35" s="626">
        <f t="shared" si="4"/>
        <v>2560611.48</v>
      </c>
      <c r="E35" s="626">
        <f t="shared" si="4"/>
        <v>2849473.7</v>
      </c>
      <c r="F35" s="626">
        <f t="shared" si="4"/>
        <v>4377927.45</v>
      </c>
      <c r="G35" s="626">
        <f t="shared" si="4"/>
        <v>979405.49</v>
      </c>
      <c r="H35" s="626">
        <f t="shared" si="4"/>
        <v>743880.7699999999</v>
      </c>
      <c r="I35" s="626">
        <f t="shared" si="4"/>
        <v>5388991.7599999998</v>
      </c>
      <c r="J35" s="626">
        <f t="shared" si="4"/>
        <v>4933726.4000000004</v>
      </c>
      <c r="K35" s="626">
        <f t="shared" si="4"/>
        <v>553583.80000000005</v>
      </c>
      <c r="L35" s="626">
        <f t="shared" si="4"/>
        <v>0</v>
      </c>
      <c r="M35" s="626">
        <f t="shared" si="4"/>
        <v>115814.87</v>
      </c>
      <c r="N35" s="626">
        <f t="shared" si="4"/>
        <v>0</v>
      </c>
      <c r="O35" s="626">
        <f t="shared" si="4"/>
        <v>81816.649999999994</v>
      </c>
      <c r="P35" s="626">
        <f t="shared" si="4"/>
        <v>0</v>
      </c>
      <c r="Q35" s="626">
        <f t="shared" si="4"/>
        <v>5510680.75</v>
      </c>
      <c r="R35" s="626">
        <f t="shared" si="4"/>
        <v>0</v>
      </c>
      <c r="S35" s="626">
        <f t="shared" si="4"/>
        <v>1030242.9</v>
      </c>
      <c r="T35" s="626">
        <f t="shared" si="4"/>
        <v>77374.929999999993</v>
      </c>
      <c r="U35" s="626">
        <f t="shared" si="4"/>
        <v>14360448.619999999</v>
      </c>
      <c r="V35" s="626">
        <f t="shared" si="4"/>
        <v>6352359.6299999999</v>
      </c>
      <c r="W35" s="626">
        <f t="shared" si="4"/>
        <v>8638919.3000000007</v>
      </c>
      <c r="X35" s="626">
        <f t="shared" si="4"/>
        <v>10808036.200000001</v>
      </c>
      <c r="Y35" s="626">
        <f t="shared" si="4"/>
        <v>7541385.4100000001</v>
      </c>
      <c r="Z35" s="626">
        <f t="shared" si="4"/>
        <v>3909315.36</v>
      </c>
      <c r="AA35" s="626">
        <f t="shared" si="4"/>
        <v>3377826.6100000003</v>
      </c>
      <c r="AB35" s="626">
        <f t="shared" si="4"/>
        <v>409245.45</v>
      </c>
      <c r="AC35" s="626">
        <f t="shared" si="4"/>
        <v>797418.94</v>
      </c>
      <c r="AD35" s="626">
        <f t="shared" si="4"/>
        <v>6722310.0099999998</v>
      </c>
      <c r="AE35" s="626">
        <f t="shared" si="4"/>
        <v>19020541.280000001</v>
      </c>
      <c r="AF35" s="626">
        <f t="shared" si="4"/>
        <v>0</v>
      </c>
      <c r="AG35" s="626">
        <f t="shared" si="4"/>
        <v>0</v>
      </c>
      <c r="AH35" s="626">
        <f t="shared" si="4"/>
        <v>6821513.4199999999</v>
      </c>
      <c r="AI35" s="626">
        <f t="shared" si="4"/>
        <v>2433262.0200000005</v>
      </c>
      <c r="AJ35" s="626">
        <f t="shared" si="4"/>
        <v>2443196.35</v>
      </c>
      <c r="AK35" s="626">
        <f t="shared" si="4"/>
        <v>2372735.5799999996</v>
      </c>
      <c r="AL35" s="626">
        <f t="shared" si="4"/>
        <v>2798922.7</v>
      </c>
      <c r="AM35" s="626">
        <f>SUM(C35:AL35)</f>
        <v>128753959.83</v>
      </c>
      <c r="AN35" s="634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</row>
    <row r="36" spans="1:121" x14ac:dyDescent="0.25">
      <c r="A36" s="637"/>
      <c r="B36" s="939" t="s">
        <v>62</v>
      </c>
      <c r="C36" s="1089">
        <v>160226.9</v>
      </c>
      <c r="D36" s="939"/>
      <c r="E36" s="1081"/>
      <c r="F36" s="939">
        <v>1020740.33</v>
      </c>
      <c r="G36" s="939"/>
      <c r="H36" s="939">
        <v>740883.32</v>
      </c>
      <c r="I36" s="939"/>
      <c r="J36" s="939">
        <v>158926.24</v>
      </c>
      <c r="K36" s="939">
        <v>203955.15</v>
      </c>
      <c r="L36" s="939"/>
      <c r="M36" s="939">
        <v>115814.87</v>
      </c>
      <c r="N36" s="939"/>
      <c r="O36" s="939">
        <v>81816.649999999994</v>
      </c>
      <c r="P36" s="939"/>
      <c r="Q36" s="939"/>
      <c r="R36" s="939"/>
      <c r="S36" s="939"/>
      <c r="T36" s="939"/>
      <c r="U36" s="939">
        <v>394822.52</v>
      </c>
      <c r="V36" s="939">
        <v>237805</v>
      </c>
      <c r="W36" s="939">
        <v>190244</v>
      </c>
      <c r="X36" s="939">
        <v>332927</v>
      </c>
      <c r="Y36" s="939">
        <v>359790.15</v>
      </c>
      <c r="Z36" s="939"/>
      <c r="AA36" s="939"/>
      <c r="AB36" s="939"/>
      <c r="AC36" s="939"/>
      <c r="AD36" s="939"/>
      <c r="AE36" s="939">
        <v>541751.02</v>
      </c>
      <c r="AF36" s="939"/>
      <c r="AG36" s="941"/>
      <c r="AH36" s="938">
        <v>578506.18000000005</v>
      </c>
      <c r="AI36" s="938">
        <v>50856.4</v>
      </c>
      <c r="AJ36" s="938">
        <v>237805</v>
      </c>
      <c r="AK36" s="940">
        <v>142683</v>
      </c>
      <c r="AL36" s="940">
        <v>356955.67</v>
      </c>
      <c r="AM36" s="627">
        <f>SUM(C36:AL36)</f>
        <v>5906509.4000000004</v>
      </c>
      <c r="AN36" s="392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</row>
    <row r="37" spans="1:121" x14ac:dyDescent="0.25">
      <c r="A37" s="637"/>
      <c r="B37" s="939" t="s">
        <v>691</v>
      </c>
      <c r="C37" s="1089">
        <v>1553.2</v>
      </c>
      <c r="D37" s="939">
        <v>146679.29999999999</v>
      </c>
      <c r="E37" s="1081"/>
      <c r="F37" s="939">
        <v>231556.02</v>
      </c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9"/>
      <c r="R37" s="939"/>
      <c r="S37" s="939"/>
      <c r="T37" s="939"/>
      <c r="U37" s="939">
        <v>680255.03</v>
      </c>
      <c r="V37" s="939"/>
      <c r="W37" s="939"/>
      <c r="X37" s="939"/>
      <c r="Y37" s="939">
        <v>146679.29999999999</v>
      </c>
      <c r="Z37" s="939"/>
      <c r="AA37" s="939"/>
      <c r="AB37" s="939"/>
      <c r="AC37" s="939"/>
      <c r="AD37" s="939"/>
      <c r="AE37" s="939"/>
      <c r="AF37" s="939"/>
      <c r="AG37" s="941"/>
      <c r="AH37" s="938"/>
      <c r="AI37" s="938"/>
      <c r="AJ37" s="938"/>
      <c r="AK37" s="940"/>
      <c r="AL37" s="940"/>
      <c r="AM37" s="627">
        <f t="shared" ref="AM37:AM57" si="5">SUM(C37:AL37)</f>
        <v>1206722.8500000001</v>
      </c>
      <c r="AN37" s="392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</row>
    <row r="38" spans="1:121" x14ac:dyDescent="0.25">
      <c r="A38" s="637"/>
      <c r="B38" s="939" t="s">
        <v>28</v>
      </c>
      <c r="C38" s="1089"/>
      <c r="D38" s="939">
        <v>474881.7</v>
      </c>
      <c r="E38" s="1081"/>
      <c r="F38" s="939"/>
      <c r="G38" s="939">
        <v>120192.95</v>
      </c>
      <c r="H38" s="939"/>
      <c r="I38" s="939">
        <v>326868.40000000002</v>
      </c>
      <c r="J38" s="939"/>
      <c r="K38" s="939"/>
      <c r="L38" s="939"/>
      <c r="M38" s="939"/>
      <c r="N38" s="939"/>
      <c r="O38" s="939"/>
      <c r="P38" s="939"/>
      <c r="Q38" s="939"/>
      <c r="R38" s="939"/>
      <c r="S38" s="939"/>
      <c r="T38" s="939"/>
      <c r="U38" s="939">
        <v>838674.53</v>
      </c>
      <c r="V38" s="939">
        <v>528974</v>
      </c>
      <c r="W38" s="939">
        <v>635669</v>
      </c>
      <c r="X38" s="939">
        <v>1216301.3999999999</v>
      </c>
      <c r="Y38" s="939">
        <v>782653.57</v>
      </c>
      <c r="Z38" s="939">
        <v>11943.75</v>
      </c>
      <c r="AA38" s="939">
        <v>16532.7</v>
      </c>
      <c r="AB38" s="939">
        <v>5874.89</v>
      </c>
      <c r="AC38" s="939">
        <v>52502.45</v>
      </c>
      <c r="AD38" s="939">
        <v>973803.57</v>
      </c>
      <c r="AE38" s="939">
        <v>717941.61</v>
      </c>
      <c r="AF38" s="939"/>
      <c r="AG38" s="941"/>
      <c r="AH38" s="938"/>
      <c r="AI38" s="938"/>
      <c r="AJ38" s="938"/>
      <c r="AK38" s="940"/>
      <c r="AL38" s="940"/>
      <c r="AM38" s="627">
        <f t="shared" si="5"/>
        <v>6702814.5200000005</v>
      </c>
      <c r="AN38" s="392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</row>
    <row r="39" spans="1:121" x14ac:dyDescent="0.25">
      <c r="A39" s="637"/>
      <c r="B39" s="939" t="s">
        <v>42</v>
      </c>
      <c r="C39" s="1089"/>
      <c r="D39" s="939"/>
      <c r="E39" s="1081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9"/>
      <c r="R39" s="939"/>
      <c r="S39" s="939"/>
      <c r="T39" s="939"/>
      <c r="U39" s="939"/>
      <c r="V39" s="939"/>
      <c r="W39" s="939"/>
      <c r="X39" s="939"/>
      <c r="Y39" s="939"/>
      <c r="Z39" s="939"/>
      <c r="AA39" s="939"/>
      <c r="AB39" s="939"/>
      <c r="AC39" s="939"/>
      <c r="AD39" s="939"/>
      <c r="AE39" s="939"/>
      <c r="AF39" s="939"/>
      <c r="AG39" s="941"/>
      <c r="AH39" s="938">
        <v>386099.13</v>
      </c>
      <c r="AI39" s="938">
        <v>579148.68999999994</v>
      </c>
      <c r="AJ39" s="938"/>
      <c r="AK39" s="940">
        <v>184040.58</v>
      </c>
      <c r="AL39" s="940">
        <v>643498.54</v>
      </c>
      <c r="AM39" s="627">
        <f t="shared" si="5"/>
        <v>1792786.94</v>
      </c>
      <c r="AN39" s="392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</row>
    <row r="40" spans="1:121" x14ac:dyDescent="0.25">
      <c r="A40" s="637"/>
      <c r="B40" s="939" t="s">
        <v>48</v>
      </c>
      <c r="C40" s="1089"/>
      <c r="D40" s="939"/>
      <c r="E40" s="1081"/>
      <c r="F40" s="939"/>
      <c r="G40" s="939"/>
      <c r="H40" s="939"/>
      <c r="I40" s="939"/>
      <c r="J40" s="939">
        <v>65627.94</v>
      </c>
      <c r="K40" s="939"/>
      <c r="L40" s="939"/>
      <c r="M40" s="939"/>
      <c r="N40" s="939"/>
      <c r="O40" s="939"/>
      <c r="P40" s="939"/>
      <c r="Q40" s="939"/>
      <c r="R40" s="939"/>
      <c r="S40" s="939"/>
      <c r="T40" s="939"/>
      <c r="U40" s="939">
        <v>941230.9</v>
      </c>
      <c r="V40" s="939">
        <v>208539.35</v>
      </c>
      <c r="W40" s="939">
        <v>209391.4</v>
      </c>
      <c r="X40" s="939">
        <v>138463.54999999999</v>
      </c>
      <c r="Y40" s="939">
        <v>659136.30000000005</v>
      </c>
      <c r="Z40" s="939">
        <v>214818.79</v>
      </c>
      <c r="AA40" s="939">
        <v>108179.6</v>
      </c>
      <c r="AB40" s="939">
        <v>13912.56</v>
      </c>
      <c r="AC40" s="939">
        <v>132925.54</v>
      </c>
      <c r="AD40" s="939">
        <v>113143.1</v>
      </c>
      <c r="AE40" s="939"/>
      <c r="AF40" s="939"/>
      <c r="AG40" s="941"/>
      <c r="AH40" s="938"/>
      <c r="AI40" s="938">
        <v>1059.03</v>
      </c>
      <c r="AJ40" s="938">
        <v>14770.12</v>
      </c>
      <c r="AK40" s="940">
        <v>26845.57</v>
      </c>
      <c r="AL40" s="940">
        <v>31628.48</v>
      </c>
      <c r="AM40" s="627">
        <f t="shared" si="5"/>
        <v>2879672.2300000004</v>
      </c>
      <c r="AN40" s="392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</row>
    <row r="41" spans="1:121" x14ac:dyDescent="0.25">
      <c r="A41" s="637"/>
      <c r="B41" s="939" t="s">
        <v>43</v>
      </c>
      <c r="C41" s="1089"/>
      <c r="D41" s="939"/>
      <c r="E41" s="1081">
        <v>91932.93</v>
      </c>
      <c r="F41" s="939">
        <v>1116834.7</v>
      </c>
      <c r="G41" s="939">
        <v>10214.77</v>
      </c>
      <c r="H41" s="939"/>
      <c r="I41" s="939"/>
      <c r="J41" s="939">
        <v>294485.83</v>
      </c>
      <c r="K41" s="939"/>
      <c r="L41" s="939"/>
      <c r="M41" s="939"/>
      <c r="N41" s="939"/>
      <c r="O41" s="939"/>
      <c r="P41" s="939"/>
      <c r="Q41" s="939"/>
      <c r="R41" s="939"/>
      <c r="S41" s="939"/>
      <c r="T41" s="939"/>
      <c r="U41" s="939">
        <v>2050402.3</v>
      </c>
      <c r="V41" s="939">
        <v>467425.72</v>
      </c>
      <c r="W41" s="939">
        <v>820384.61</v>
      </c>
      <c r="X41" s="939">
        <v>721319.13</v>
      </c>
      <c r="Y41" s="939">
        <v>1306194.29</v>
      </c>
      <c r="Z41" s="939"/>
      <c r="AA41" s="939"/>
      <c r="AB41" s="939"/>
      <c r="AC41" s="939"/>
      <c r="AD41" s="939"/>
      <c r="AE41" s="939"/>
      <c r="AF41" s="939"/>
      <c r="AG41" s="941"/>
      <c r="AH41" s="938"/>
      <c r="AI41" s="938">
        <v>392144.96</v>
      </c>
      <c r="AJ41" s="938"/>
      <c r="AK41" s="940"/>
      <c r="AL41" s="940"/>
      <c r="AM41" s="627">
        <f t="shared" si="5"/>
        <v>7271339.2400000002</v>
      </c>
      <c r="AN41" s="392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</row>
    <row r="42" spans="1:121" s="525" customFormat="1" x14ac:dyDescent="0.25">
      <c r="A42" s="637"/>
      <c r="B42" s="939" t="s">
        <v>22</v>
      </c>
      <c r="C42" s="1089">
        <v>56107</v>
      </c>
      <c r="D42" s="939"/>
      <c r="E42" s="1081"/>
      <c r="F42" s="939">
        <v>18702.330000000002</v>
      </c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9"/>
      <c r="R42" s="939"/>
      <c r="S42" s="939"/>
      <c r="T42" s="939"/>
      <c r="U42" s="939"/>
      <c r="V42" s="939"/>
      <c r="W42" s="939"/>
      <c r="X42" s="939"/>
      <c r="Y42" s="939"/>
      <c r="Z42" s="939"/>
      <c r="AA42" s="939"/>
      <c r="AB42" s="939"/>
      <c r="AC42" s="939"/>
      <c r="AD42" s="939"/>
      <c r="AE42" s="939"/>
      <c r="AF42" s="939"/>
      <c r="AG42" s="941"/>
      <c r="AH42" s="938"/>
      <c r="AI42" s="938"/>
      <c r="AJ42" s="938"/>
      <c r="AK42" s="940"/>
      <c r="AL42" s="940"/>
      <c r="AM42" s="627">
        <f t="shared" si="5"/>
        <v>74809.33</v>
      </c>
      <c r="AN42" s="392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</row>
    <row r="43" spans="1:121" s="525" customFormat="1" x14ac:dyDescent="0.25">
      <c r="A43" s="637"/>
      <c r="B43" s="939" t="s">
        <v>23</v>
      </c>
      <c r="C43" s="1089"/>
      <c r="D43" s="939"/>
      <c r="E43" s="1081"/>
      <c r="F43" s="939">
        <v>15890.45</v>
      </c>
      <c r="G43" s="939"/>
      <c r="H43" s="939">
        <v>2997.45</v>
      </c>
      <c r="I43" s="939"/>
      <c r="J43" s="939"/>
      <c r="K43" s="939"/>
      <c r="L43" s="939"/>
      <c r="M43" s="939"/>
      <c r="N43" s="939"/>
      <c r="O43" s="939"/>
      <c r="P43" s="939"/>
      <c r="Q43" s="939"/>
      <c r="R43" s="939"/>
      <c r="S43" s="939"/>
      <c r="T43" s="939"/>
      <c r="U43" s="939"/>
      <c r="V43" s="939"/>
      <c r="W43" s="939"/>
      <c r="X43" s="939"/>
      <c r="Y43" s="939"/>
      <c r="Z43" s="939">
        <v>17984.71</v>
      </c>
      <c r="AA43" s="939">
        <v>70734.7</v>
      </c>
      <c r="AB43" s="939"/>
      <c r="AC43" s="939"/>
      <c r="AD43" s="939">
        <v>1738011.33</v>
      </c>
      <c r="AE43" s="939">
        <v>239653.72</v>
      </c>
      <c r="AF43" s="939"/>
      <c r="AG43" s="941"/>
      <c r="AH43" s="938"/>
      <c r="AI43" s="938"/>
      <c r="AJ43" s="938"/>
      <c r="AK43" s="940"/>
      <c r="AL43" s="940"/>
      <c r="AM43" s="627">
        <f t="shared" si="5"/>
        <v>2085272.36</v>
      </c>
      <c r="AN43" s="392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8"/>
      <c r="CY43" s="368"/>
      <c r="CZ43" s="368"/>
      <c r="DA43" s="368"/>
      <c r="DB43" s="368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</row>
    <row r="44" spans="1:121" s="525" customFormat="1" x14ac:dyDescent="0.25">
      <c r="A44" s="637"/>
      <c r="B44" s="939" t="s">
        <v>878</v>
      </c>
      <c r="C44" s="1089"/>
      <c r="D44" s="939"/>
      <c r="E44" s="1081"/>
      <c r="F44" s="939">
        <v>159753.5</v>
      </c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>
        <v>319507</v>
      </c>
      <c r="V44" s="939">
        <v>286069.57</v>
      </c>
      <c r="W44" s="939">
        <v>624325.84</v>
      </c>
      <c r="X44" s="939">
        <v>731514.99</v>
      </c>
      <c r="Y44" s="939">
        <v>159753.5</v>
      </c>
      <c r="Z44" s="939"/>
      <c r="AA44" s="939"/>
      <c r="AB44" s="939"/>
      <c r="AC44" s="939"/>
      <c r="AD44" s="939"/>
      <c r="AE44" s="939"/>
      <c r="AF44" s="939"/>
      <c r="AG44" s="941"/>
      <c r="AH44" s="938">
        <v>1437781.49</v>
      </c>
      <c r="AI44" s="938"/>
      <c r="AJ44" s="938">
        <v>359395.84000000003</v>
      </c>
      <c r="AK44" s="940">
        <v>359395.84000000003</v>
      </c>
      <c r="AL44" s="940"/>
      <c r="AM44" s="627">
        <f t="shared" si="5"/>
        <v>4437497.57</v>
      </c>
      <c r="AN44" s="392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</row>
    <row r="45" spans="1:121" s="525" customFormat="1" x14ac:dyDescent="0.25">
      <c r="A45" s="637"/>
      <c r="B45" s="939" t="s">
        <v>49</v>
      </c>
      <c r="C45" s="1089"/>
      <c r="D45" s="939"/>
      <c r="E45" s="1081"/>
      <c r="F45" s="939"/>
      <c r="G45" s="939"/>
      <c r="H45" s="939"/>
      <c r="I45" s="939"/>
      <c r="J45" s="939"/>
      <c r="K45" s="939"/>
      <c r="L45" s="939"/>
      <c r="M45" s="939"/>
      <c r="N45" s="939"/>
      <c r="O45" s="939"/>
      <c r="P45" s="939"/>
      <c r="Q45" s="939"/>
      <c r="R45" s="939"/>
      <c r="S45" s="939"/>
      <c r="T45" s="939"/>
      <c r="U45" s="939">
        <v>881499.13</v>
      </c>
      <c r="V45" s="939"/>
      <c r="W45" s="939">
        <v>145949.85</v>
      </c>
      <c r="X45" s="939">
        <v>145949.85</v>
      </c>
      <c r="Y45" s="939">
        <v>440749.56</v>
      </c>
      <c r="Z45" s="939"/>
      <c r="AA45" s="939"/>
      <c r="AB45" s="939"/>
      <c r="AC45" s="939"/>
      <c r="AD45" s="939"/>
      <c r="AE45" s="939"/>
      <c r="AF45" s="939"/>
      <c r="AG45" s="941"/>
      <c r="AH45" s="938"/>
      <c r="AI45" s="938"/>
      <c r="AJ45" s="938"/>
      <c r="AK45" s="940"/>
      <c r="AL45" s="940"/>
      <c r="AM45" s="627">
        <f t="shared" si="5"/>
        <v>1614148.3900000001</v>
      </c>
      <c r="AN45" s="392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</row>
    <row r="46" spans="1:121" s="525" customFormat="1" x14ac:dyDescent="0.25">
      <c r="A46" s="637"/>
      <c r="B46" s="939" t="s">
        <v>75</v>
      </c>
      <c r="C46" s="1089"/>
      <c r="D46" s="939">
        <v>32052.35</v>
      </c>
      <c r="E46" s="1081"/>
      <c r="F46" s="939">
        <v>39786.54</v>
      </c>
      <c r="G46" s="939"/>
      <c r="H46" s="939"/>
      <c r="I46" s="939"/>
      <c r="J46" s="939">
        <v>183630.17</v>
      </c>
      <c r="K46" s="939"/>
      <c r="L46" s="939"/>
      <c r="M46" s="939"/>
      <c r="N46" s="939"/>
      <c r="O46" s="939"/>
      <c r="P46" s="939"/>
      <c r="Q46" s="939"/>
      <c r="R46" s="939"/>
      <c r="S46" s="939"/>
      <c r="T46" s="939"/>
      <c r="U46" s="939">
        <v>402277.21</v>
      </c>
      <c r="V46" s="939">
        <v>77797.009999999995</v>
      </c>
      <c r="W46" s="939">
        <v>77797.009999999995</v>
      </c>
      <c r="X46" s="939">
        <v>77797.009999999995</v>
      </c>
      <c r="Y46" s="939">
        <v>77797.009999999995</v>
      </c>
      <c r="Z46" s="939"/>
      <c r="AA46" s="939"/>
      <c r="AB46" s="939"/>
      <c r="AC46" s="939"/>
      <c r="AD46" s="939"/>
      <c r="AE46" s="939"/>
      <c r="AF46" s="939"/>
      <c r="AG46" s="941"/>
      <c r="AH46" s="938">
        <v>234663.19</v>
      </c>
      <c r="AI46" s="938"/>
      <c r="AJ46" s="938">
        <v>156442.13</v>
      </c>
      <c r="AK46" s="940">
        <v>344172.68</v>
      </c>
      <c r="AL46" s="940">
        <v>391105.32</v>
      </c>
      <c r="AM46" s="627">
        <f t="shared" si="5"/>
        <v>2095317.63</v>
      </c>
      <c r="AN46" s="392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</row>
    <row r="47" spans="1:121" s="525" customFormat="1" x14ac:dyDescent="0.25">
      <c r="A47" s="637"/>
      <c r="B47" s="939" t="s">
        <v>40</v>
      </c>
      <c r="C47" s="1089"/>
      <c r="D47" s="939"/>
      <c r="E47" s="1081"/>
      <c r="F47" s="939">
        <v>461131.92</v>
      </c>
      <c r="G47" s="939"/>
      <c r="H47" s="939"/>
      <c r="I47" s="939"/>
      <c r="J47" s="939"/>
      <c r="K47" s="939"/>
      <c r="L47" s="939"/>
      <c r="M47" s="939"/>
      <c r="N47" s="939"/>
      <c r="O47" s="939"/>
      <c r="P47" s="939"/>
      <c r="Q47" s="939"/>
      <c r="R47" s="939"/>
      <c r="S47" s="939"/>
      <c r="T47" s="939"/>
      <c r="U47" s="939">
        <v>910613.29</v>
      </c>
      <c r="V47" s="939"/>
      <c r="W47" s="939"/>
      <c r="X47" s="939"/>
      <c r="Y47" s="939">
        <v>377115.09</v>
      </c>
      <c r="Z47" s="939"/>
      <c r="AA47" s="939"/>
      <c r="AB47" s="939"/>
      <c r="AC47" s="939"/>
      <c r="AD47" s="939"/>
      <c r="AE47" s="939"/>
      <c r="AF47" s="939"/>
      <c r="AG47" s="941"/>
      <c r="AH47" s="938"/>
      <c r="AI47" s="938"/>
      <c r="AJ47" s="938">
        <v>171276.74</v>
      </c>
      <c r="AK47" s="940"/>
      <c r="AL47" s="940"/>
      <c r="AM47" s="627">
        <f t="shared" si="5"/>
        <v>1920137.04</v>
      </c>
      <c r="AN47" s="392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68"/>
      <c r="CH47" s="368"/>
      <c r="CI47" s="368"/>
      <c r="CJ47" s="368"/>
      <c r="CK47" s="368"/>
      <c r="CL47" s="368"/>
      <c r="CM47" s="368"/>
      <c r="CN47" s="368"/>
      <c r="CO47" s="368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</row>
    <row r="48" spans="1:121" s="525" customFormat="1" x14ac:dyDescent="0.25">
      <c r="A48" s="637"/>
      <c r="B48" s="939" t="s">
        <v>406</v>
      </c>
      <c r="C48" s="1089"/>
      <c r="D48" s="939"/>
      <c r="E48" s="1081"/>
      <c r="F48" s="939"/>
      <c r="G48" s="939">
        <v>51293</v>
      </c>
      <c r="H48" s="939"/>
      <c r="I48" s="939">
        <v>394422</v>
      </c>
      <c r="J48" s="939"/>
      <c r="K48" s="939"/>
      <c r="L48" s="939"/>
      <c r="M48" s="939"/>
      <c r="N48" s="939"/>
      <c r="O48" s="939"/>
      <c r="P48" s="939"/>
      <c r="Q48" s="939"/>
      <c r="R48" s="939"/>
      <c r="S48" s="939"/>
      <c r="T48" s="939"/>
      <c r="U48" s="939"/>
      <c r="V48" s="939">
        <v>167175.42000000001</v>
      </c>
      <c r="W48" s="939">
        <v>122913</v>
      </c>
      <c r="X48" s="939">
        <v>391642.38</v>
      </c>
      <c r="Y48" s="939"/>
      <c r="Z48" s="939">
        <v>169233.58</v>
      </c>
      <c r="AA48" s="939">
        <v>276032.36</v>
      </c>
      <c r="AB48" s="939">
        <v>85316.93</v>
      </c>
      <c r="AC48" s="939"/>
      <c r="AD48" s="939">
        <v>425312.54</v>
      </c>
      <c r="AE48" s="939">
        <v>1416980.04</v>
      </c>
      <c r="AF48" s="939"/>
      <c r="AG48" s="941"/>
      <c r="AH48" s="938"/>
      <c r="AI48" s="938"/>
      <c r="AJ48" s="938"/>
      <c r="AK48" s="940">
        <v>86448.81</v>
      </c>
      <c r="AL48" s="940"/>
      <c r="AM48" s="627">
        <f t="shared" si="5"/>
        <v>3586770.06</v>
      </c>
      <c r="AN48" s="392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368"/>
      <c r="CG48" s="368"/>
      <c r="CH48" s="368"/>
      <c r="CI48" s="368"/>
      <c r="CJ48" s="368"/>
      <c r="CK48" s="368"/>
      <c r="CL48" s="368"/>
      <c r="CM48" s="368"/>
      <c r="CN48" s="368"/>
      <c r="CO48" s="368"/>
      <c r="CP48" s="368"/>
      <c r="CQ48" s="368"/>
      <c r="CR48" s="368"/>
      <c r="CS48" s="368"/>
      <c r="CT48" s="368"/>
      <c r="CU48" s="368"/>
      <c r="CV48" s="368"/>
      <c r="CW48" s="368"/>
      <c r="CX48" s="368"/>
      <c r="CY48" s="368"/>
      <c r="CZ48" s="368"/>
      <c r="DA48" s="368"/>
      <c r="DB48" s="368"/>
      <c r="DC48" s="368"/>
      <c r="DD48" s="368"/>
      <c r="DE48" s="368"/>
      <c r="DF48" s="368"/>
      <c r="DG48" s="368"/>
      <c r="DH48" s="368"/>
      <c r="DI48" s="368"/>
      <c r="DJ48" s="368"/>
      <c r="DK48" s="368"/>
      <c r="DL48" s="368"/>
      <c r="DM48" s="368"/>
      <c r="DN48" s="368"/>
      <c r="DO48" s="368"/>
      <c r="DP48" s="368"/>
      <c r="DQ48" s="368"/>
    </row>
    <row r="49" spans="1:121" x14ac:dyDescent="0.25">
      <c r="A49" s="637"/>
      <c r="B49" s="939" t="s">
        <v>91</v>
      </c>
      <c r="C49" s="1089"/>
      <c r="D49" s="939">
        <v>97705.12</v>
      </c>
      <c r="E49" s="1081">
        <v>53881.5</v>
      </c>
      <c r="F49" s="939"/>
      <c r="G49" s="939"/>
      <c r="H49" s="939"/>
      <c r="I49" s="939"/>
      <c r="J49" s="939"/>
      <c r="K49" s="939"/>
      <c r="L49" s="939"/>
      <c r="M49" s="939"/>
      <c r="N49" s="939"/>
      <c r="O49" s="939"/>
      <c r="P49" s="939"/>
      <c r="Q49" s="939"/>
      <c r="R49" s="939"/>
      <c r="S49" s="939"/>
      <c r="T49" s="939"/>
      <c r="U49" s="939">
        <v>406818.66</v>
      </c>
      <c r="V49" s="939">
        <v>421353.38</v>
      </c>
      <c r="W49" s="939">
        <v>526332.69999999995</v>
      </c>
      <c r="X49" s="939">
        <v>555069.5</v>
      </c>
      <c r="Y49" s="939">
        <v>283756.01</v>
      </c>
      <c r="Z49" s="939"/>
      <c r="AA49" s="939"/>
      <c r="AB49" s="939"/>
      <c r="AC49" s="939"/>
      <c r="AD49" s="939"/>
      <c r="AE49" s="939"/>
      <c r="AF49" s="939"/>
      <c r="AG49" s="941"/>
      <c r="AH49" s="938"/>
      <c r="AI49" s="938"/>
      <c r="AJ49" s="938"/>
      <c r="AK49" s="940"/>
      <c r="AL49" s="940"/>
      <c r="AM49" s="627">
        <f t="shared" si="5"/>
        <v>2344916.87</v>
      </c>
      <c r="AN49" s="392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8"/>
      <c r="CJ49" s="368"/>
      <c r="CK49" s="368"/>
      <c r="CL49" s="368"/>
      <c r="CM49" s="368"/>
      <c r="CN49" s="368"/>
      <c r="CO49" s="368"/>
      <c r="CP49" s="368"/>
      <c r="CQ49" s="368"/>
      <c r="CR49" s="368"/>
      <c r="CS49" s="368"/>
      <c r="CT49" s="368"/>
      <c r="CU49" s="368"/>
      <c r="CV49" s="368"/>
      <c r="CW49" s="368"/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368"/>
    </row>
    <row r="50" spans="1:121" x14ac:dyDescent="0.25">
      <c r="A50" s="637"/>
      <c r="B50" s="939" t="s">
        <v>407</v>
      </c>
      <c r="C50" s="1089"/>
      <c r="D50" s="939"/>
      <c r="E50" s="1081"/>
      <c r="F50" s="939"/>
      <c r="G50" s="939"/>
      <c r="H50" s="939"/>
      <c r="I50" s="939">
        <v>40944.25</v>
      </c>
      <c r="J50" s="939"/>
      <c r="K50" s="939"/>
      <c r="L50" s="939"/>
      <c r="M50" s="939"/>
      <c r="N50" s="939"/>
      <c r="O50" s="939"/>
      <c r="P50" s="939"/>
      <c r="Q50" s="939"/>
      <c r="R50" s="939"/>
      <c r="S50" s="939"/>
      <c r="T50" s="939"/>
      <c r="U50" s="939"/>
      <c r="V50" s="939">
        <v>198960.25</v>
      </c>
      <c r="W50" s="939">
        <v>104932.5</v>
      </c>
      <c r="X50" s="939">
        <v>366440.75</v>
      </c>
      <c r="Y50" s="939"/>
      <c r="Z50" s="939">
        <v>384315.08</v>
      </c>
      <c r="AA50" s="939">
        <v>454501.75</v>
      </c>
      <c r="AB50" s="939"/>
      <c r="AC50" s="939"/>
      <c r="AD50" s="939">
        <v>550389.32999999996</v>
      </c>
      <c r="AE50" s="939">
        <v>93410.5</v>
      </c>
      <c r="AF50" s="939"/>
      <c r="AG50" s="941"/>
      <c r="AH50" s="938"/>
      <c r="AI50" s="938"/>
      <c r="AJ50" s="938">
        <v>12962.25</v>
      </c>
      <c r="AK50" s="940"/>
      <c r="AL50" s="940"/>
      <c r="AM50" s="627">
        <f t="shared" si="5"/>
        <v>2206856.66</v>
      </c>
      <c r="AN50" s="392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8"/>
      <c r="BC50" s="368"/>
      <c r="BD50" s="368"/>
      <c r="BE50" s="368"/>
      <c r="BF50" s="368"/>
      <c r="BG50" s="368"/>
      <c r="BH50" s="368"/>
      <c r="BI50" s="368"/>
      <c r="BJ50" s="368"/>
      <c r="BK50" s="368"/>
      <c r="BL50" s="368"/>
      <c r="BM50" s="368"/>
      <c r="BN50" s="368"/>
      <c r="BO50" s="368"/>
      <c r="BP50" s="368"/>
      <c r="BQ50" s="368"/>
      <c r="BR50" s="368"/>
      <c r="BS50" s="368"/>
      <c r="BT50" s="368"/>
      <c r="BU50" s="368"/>
      <c r="BV50" s="368"/>
      <c r="BW50" s="368"/>
      <c r="BX50" s="368"/>
      <c r="BY50" s="368"/>
      <c r="BZ50" s="368"/>
      <c r="CA50" s="368"/>
      <c r="CB50" s="368"/>
      <c r="CC50" s="368"/>
      <c r="CD50" s="368"/>
      <c r="CE50" s="368"/>
      <c r="CF50" s="368"/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68"/>
      <c r="CV50" s="368"/>
      <c r="CW50" s="368"/>
      <c r="CX50" s="368"/>
      <c r="CY50" s="368"/>
      <c r="CZ50" s="368"/>
      <c r="DA50" s="368"/>
      <c r="DB50" s="368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</row>
    <row r="51" spans="1:121" x14ac:dyDescent="0.25">
      <c r="A51" s="637"/>
      <c r="B51" s="939" t="s">
        <v>934</v>
      </c>
      <c r="C51" s="1089"/>
      <c r="D51" s="939"/>
      <c r="E51" s="1081"/>
      <c r="F51" s="939"/>
      <c r="G51" s="939"/>
      <c r="H51" s="939"/>
      <c r="I51" s="939"/>
      <c r="J51" s="939"/>
      <c r="K51" s="939"/>
      <c r="L51" s="939"/>
      <c r="M51" s="939"/>
      <c r="N51" s="939"/>
      <c r="O51" s="939"/>
      <c r="P51" s="939"/>
      <c r="Q51" s="939">
        <v>288869.3</v>
      </c>
      <c r="R51" s="939"/>
      <c r="S51" s="939"/>
      <c r="T51" s="939"/>
      <c r="U51" s="939"/>
      <c r="V51" s="939">
        <v>205342</v>
      </c>
      <c r="W51" s="939">
        <v>256677.5</v>
      </c>
      <c r="X51" s="939">
        <v>256677.5</v>
      </c>
      <c r="Y51" s="939"/>
      <c r="Z51" s="939"/>
      <c r="AA51" s="939"/>
      <c r="AB51" s="939"/>
      <c r="AC51" s="939"/>
      <c r="AD51" s="939"/>
      <c r="AE51" s="939"/>
      <c r="AF51" s="939"/>
      <c r="AG51" s="938"/>
      <c r="AH51" s="938">
        <v>35525.279999999999</v>
      </c>
      <c r="AI51" s="938"/>
      <c r="AJ51" s="938">
        <v>7722.89</v>
      </c>
      <c r="AK51" s="940"/>
      <c r="AL51" s="940"/>
      <c r="AM51" s="627">
        <f t="shared" si="5"/>
        <v>1050814.47</v>
      </c>
      <c r="AN51" s="392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8"/>
      <c r="CY51" s="368"/>
      <c r="CZ51" s="368"/>
      <c r="DA51" s="368"/>
      <c r="DB51" s="368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</row>
    <row r="52" spans="1:121" x14ac:dyDescent="0.25">
      <c r="A52" s="637"/>
      <c r="B52" s="939" t="s">
        <v>1074</v>
      </c>
      <c r="C52" s="1089"/>
      <c r="D52" s="939"/>
      <c r="E52" s="1081"/>
      <c r="F52" s="939"/>
      <c r="G52" s="939"/>
      <c r="H52" s="939"/>
      <c r="I52" s="939"/>
      <c r="J52" s="939"/>
      <c r="K52" s="939"/>
      <c r="L52" s="939"/>
      <c r="M52" s="939"/>
      <c r="N52" s="939"/>
      <c r="O52" s="939"/>
      <c r="P52" s="939"/>
      <c r="Q52" s="939"/>
      <c r="R52" s="939"/>
      <c r="S52" s="939"/>
      <c r="T52" s="939"/>
      <c r="U52" s="939"/>
      <c r="V52" s="939"/>
      <c r="W52" s="939"/>
      <c r="X52" s="939"/>
      <c r="Y52" s="939"/>
      <c r="Z52" s="939"/>
      <c r="AA52" s="939"/>
      <c r="AB52" s="939"/>
      <c r="AC52" s="939"/>
      <c r="AD52" s="939"/>
      <c r="AE52" s="939"/>
      <c r="AF52" s="939"/>
      <c r="AG52" s="938"/>
      <c r="AH52" s="938">
        <v>199971.8</v>
      </c>
      <c r="AI52" s="938">
        <v>291858.87</v>
      </c>
      <c r="AJ52" s="938"/>
      <c r="AK52" s="940">
        <v>44438.18</v>
      </c>
      <c r="AL52" s="940"/>
      <c r="AM52" s="627">
        <f t="shared" si="5"/>
        <v>536268.85</v>
      </c>
      <c r="AN52" s="392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</row>
    <row r="53" spans="1:121" s="608" customFormat="1" x14ac:dyDescent="0.25">
      <c r="A53" s="637"/>
      <c r="B53" s="939" t="s">
        <v>877</v>
      </c>
      <c r="C53" s="1089"/>
      <c r="D53" s="939"/>
      <c r="E53" s="1081"/>
      <c r="F53" s="939"/>
      <c r="G53" s="939"/>
      <c r="H53" s="939"/>
      <c r="I53" s="939"/>
      <c r="J53" s="939"/>
      <c r="K53" s="939"/>
      <c r="L53" s="939"/>
      <c r="M53" s="939"/>
      <c r="N53" s="939"/>
      <c r="O53" s="939"/>
      <c r="P53" s="939"/>
      <c r="Q53" s="939"/>
      <c r="R53" s="939"/>
      <c r="S53" s="939"/>
      <c r="T53" s="939"/>
      <c r="U53" s="939">
        <v>806175.39</v>
      </c>
      <c r="V53" s="939">
        <v>50011</v>
      </c>
      <c r="W53" s="939"/>
      <c r="X53" s="939">
        <v>372166.40000000002</v>
      </c>
      <c r="Y53" s="939">
        <v>563275.94999999995</v>
      </c>
      <c r="Z53" s="939">
        <v>108984.07</v>
      </c>
      <c r="AA53" s="939"/>
      <c r="AB53" s="939">
        <v>136359.88</v>
      </c>
      <c r="AC53" s="939"/>
      <c r="AD53" s="939">
        <v>90820.06</v>
      </c>
      <c r="AE53" s="939"/>
      <c r="AF53" s="939"/>
      <c r="AG53" s="938"/>
      <c r="AH53" s="938"/>
      <c r="AI53" s="938"/>
      <c r="AJ53" s="938">
        <v>30403.15</v>
      </c>
      <c r="AK53" s="940">
        <v>100018</v>
      </c>
      <c r="AL53" s="940">
        <v>79890.820000000007</v>
      </c>
      <c r="AM53" s="627">
        <f t="shared" si="5"/>
        <v>2338104.7199999997</v>
      </c>
      <c r="AN53" s="392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</row>
    <row r="54" spans="1:121" s="608" customFormat="1" x14ac:dyDescent="0.25">
      <c r="A54" s="637"/>
      <c r="B54" s="939" t="s">
        <v>31</v>
      </c>
      <c r="C54" s="1089"/>
      <c r="D54" s="939"/>
      <c r="E54" s="1081"/>
      <c r="F54" s="939">
        <v>352829.67</v>
      </c>
      <c r="G54" s="939"/>
      <c r="H54" s="939"/>
      <c r="I54" s="939">
        <v>603524.43000000005</v>
      </c>
      <c r="J54" s="939">
        <v>871730.46</v>
      </c>
      <c r="K54" s="939">
        <v>237222.52</v>
      </c>
      <c r="L54" s="939"/>
      <c r="M54" s="939"/>
      <c r="N54" s="939"/>
      <c r="O54" s="939"/>
      <c r="P54" s="939"/>
      <c r="Q54" s="939">
        <v>1623743.03</v>
      </c>
      <c r="R54" s="939"/>
      <c r="S54" s="939"/>
      <c r="T54" s="939">
        <v>77374.929999999993</v>
      </c>
      <c r="U54" s="939">
        <v>773749.27</v>
      </c>
      <c r="V54" s="939"/>
      <c r="W54" s="939"/>
      <c r="X54" s="939"/>
      <c r="Y54" s="939">
        <v>309499.71000000002</v>
      </c>
      <c r="Z54" s="939"/>
      <c r="AA54" s="939"/>
      <c r="AB54" s="939">
        <v>92835.48</v>
      </c>
      <c r="AC54" s="939">
        <v>306524.2</v>
      </c>
      <c r="AD54" s="939">
        <v>773749.27</v>
      </c>
      <c r="AE54" s="939">
        <v>696374.34</v>
      </c>
      <c r="AF54" s="939"/>
      <c r="AG54" s="938"/>
      <c r="AH54" s="938"/>
      <c r="AI54" s="938">
        <v>45545.34</v>
      </c>
      <c r="AJ54" s="938"/>
      <c r="AK54" s="940"/>
      <c r="AL54" s="940">
        <v>154749.85</v>
      </c>
      <c r="AM54" s="627">
        <f t="shared" si="5"/>
        <v>6919452.5</v>
      </c>
      <c r="AN54" s="392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  <c r="CL54" s="368"/>
      <c r="CM54" s="368"/>
      <c r="CN54" s="368"/>
      <c r="CO54" s="368"/>
      <c r="CP54" s="368"/>
      <c r="CQ54" s="368"/>
      <c r="CR54" s="368"/>
      <c r="CS54" s="368"/>
      <c r="CT54" s="368"/>
      <c r="CU54" s="368"/>
      <c r="CV54" s="368"/>
      <c r="CW54" s="368"/>
      <c r="CX54" s="368"/>
      <c r="CY54" s="368"/>
      <c r="CZ54" s="368"/>
      <c r="DA54" s="368"/>
      <c r="DB54" s="368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</row>
    <row r="55" spans="1:121" s="608" customFormat="1" x14ac:dyDescent="0.25">
      <c r="A55" s="637"/>
      <c r="B55" s="939" t="s">
        <v>533</v>
      </c>
      <c r="C55" s="1089"/>
      <c r="D55" s="939"/>
      <c r="E55" s="1081"/>
      <c r="F55" s="939"/>
      <c r="G55" s="939"/>
      <c r="H55" s="939"/>
      <c r="I55" s="939"/>
      <c r="J55" s="939">
        <v>377658.89</v>
      </c>
      <c r="K55" s="939"/>
      <c r="L55" s="939"/>
      <c r="M55" s="939"/>
      <c r="N55" s="939"/>
      <c r="O55" s="939"/>
      <c r="P55" s="939"/>
      <c r="Q55" s="939"/>
      <c r="R55" s="939"/>
      <c r="S55" s="939"/>
      <c r="T55" s="939"/>
      <c r="U55" s="939">
        <v>985070.7</v>
      </c>
      <c r="V55" s="939"/>
      <c r="W55" s="939"/>
      <c r="X55" s="939"/>
      <c r="Y55" s="939">
        <v>538994.17000000004</v>
      </c>
      <c r="Z55" s="939">
        <v>186349.13</v>
      </c>
      <c r="AA55" s="939"/>
      <c r="AB55" s="939"/>
      <c r="AC55" s="939"/>
      <c r="AD55" s="939">
        <v>224278.43</v>
      </c>
      <c r="AE55" s="939"/>
      <c r="AF55" s="939"/>
      <c r="AG55" s="938"/>
      <c r="AH55" s="938"/>
      <c r="AI55" s="938"/>
      <c r="AJ55" s="938"/>
      <c r="AK55" s="940"/>
      <c r="AL55" s="940"/>
      <c r="AM55" s="627">
        <f t="shared" si="5"/>
        <v>2312351.3199999998</v>
      </c>
      <c r="AN55" s="392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</row>
    <row r="56" spans="1:121" s="608" customFormat="1" x14ac:dyDescent="0.25">
      <c r="A56" s="637"/>
      <c r="B56" s="939" t="s">
        <v>163</v>
      </c>
      <c r="C56" s="1089">
        <v>525104.9</v>
      </c>
      <c r="D56" s="939">
        <v>434668.95</v>
      </c>
      <c r="E56" s="1081">
        <v>388373.17</v>
      </c>
      <c r="F56" s="939">
        <v>736271.96</v>
      </c>
      <c r="G56" s="939"/>
      <c r="H56" s="939"/>
      <c r="I56" s="939">
        <v>621071.11</v>
      </c>
      <c r="J56" s="939">
        <v>2981666.87</v>
      </c>
      <c r="K56" s="939">
        <v>112406.13</v>
      </c>
      <c r="L56" s="939"/>
      <c r="M56" s="939"/>
      <c r="N56" s="939"/>
      <c r="O56" s="939"/>
      <c r="P56" s="939"/>
      <c r="Q56" s="939">
        <v>3598068.42</v>
      </c>
      <c r="R56" s="939"/>
      <c r="S56" s="939">
        <v>1030242.9</v>
      </c>
      <c r="T56" s="939"/>
      <c r="U56" s="939">
        <v>2811222.7</v>
      </c>
      <c r="V56" s="939">
        <v>320616.26</v>
      </c>
      <c r="W56" s="939">
        <v>489525.59</v>
      </c>
      <c r="X56" s="939">
        <v>619711.16</v>
      </c>
      <c r="Y56" s="939">
        <v>1124093.1200000001</v>
      </c>
      <c r="Z56" s="939">
        <v>528467.16</v>
      </c>
      <c r="AA56" s="939"/>
      <c r="AB56" s="939">
        <v>74945.710000000006</v>
      </c>
      <c r="AC56" s="939">
        <v>6778.7</v>
      </c>
      <c r="AD56" s="939">
        <v>914956.9</v>
      </c>
      <c r="AE56" s="939">
        <v>424146.12</v>
      </c>
      <c r="AF56" s="939"/>
      <c r="AG56" s="938"/>
      <c r="AH56" s="938">
        <v>1902010.91</v>
      </c>
      <c r="AI56" s="938">
        <v>252167.74</v>
      </c>
      <c r="AJ56" s="938">
        <v>378701.9</v>
      </c>
      <c r="AK56" s="940"/>
      <c r="AL56" s="940">
        <v>201317.62</v>
      </c>
      <c r="AM56" s="627">
        <f t="shared" si="5"/>
        <v>20476535.999999996</v>
      </c>
      <c r="AN56" s="392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</row>
    <row r="57" spans="1:121" x14ac:dyDescent="0.25">
      <c r="A57" s="637"/>
      <c r="B57" s="939" t="s">
        <v>422</v>
      </c>
      <c r="C57" s="1089"/>
      <c r="D57" s="939">
        <v>920772.06</v>
      </c>
      <c r="E57" s="1081">
        <v>1861434.1</v>
      </c>
      <c r="F57" s="939"/>
      <c r="G57" s="939">
        <v>797704.77</v>
      </c>
      <c r="H57" s="939"/>
      <c r="I57" s="939">
        <v>2086999.33</v>
      </c>
      <c r="J57" s="939"/>
      <c r="K57" s="939"/>
      <c r="L57" s="939"/>
      <c r="M57" s="939"/>
      <c r="N57" s="939"/>
      <c r="O57" s="939"/>
      <c r="P57" s="939"/>
      <c r="Q57" s="939"/>
      <c r="R57" s="939"/>
      <c r="S57" s="939"/>
      <c r="T57" s="939"/>
      <c r="U57" s="939"/>
      <c r="V57" s="939">
        <v>3069814.67</v>
      </c>
      <c r="W57" s="939">
        <v>4228853.17</v>
      </c>
      <c r="X57" s="939">
        <v>4619894.45</v>
      </c>
      <c r="Y57" s="939"/>
      <c r="Z57" s="939">
        <v>19187.46</v>
      </c>
      <c r="AA57" s="939">
        <v>1496737.7</v>
      </c>
      <c r="AB57" s="939"/>
      <c r="AC57" s="939"/>
      <c r="AD57" s="939"/>
      <c r="AE57" s="939">
        <v>13148682.140000001</v>
      </c>
      <c r="AF57" s="939"/>
      <c r="AG57" s="938"/>
      <c r="AH57" s="938"/>
      <c r="AI57" s="938"/>
      <c r="AJ57" s="938">
        <v>770890.33</v>
      </c>
      <c r="AK57" s="940">
        <v>609386.1</v>
      </c>
      <c r="AL57" s="940"/>
      <c r="AM57" s="627">
        <f t="shared" si="5"/>
        <v>33630356.280000001</v>
      </c>
      <c r="AN57" s="392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</row>
    <row r="58" spans="1:121" s="824" customFormat="1" x14ac:dyDescent="0.25">
      <c r="A58" s="637"/>
      <c r="B58" s="939" t="s">
        <v>165</v>
      </c>
      <c r="C58" s="1089"/>
      <c r="D58" s="939">
        <v>453852</v>
      </c>
      <c r="E58" s="1081">
        <v>453852</v>
      </c>
      <c r="F58" s="939">
        <v>224430.03</v>
      </c>
      <c r="G58" s="939"/>
      <c r="H58" s="939"/>
      <c r="I58" s="939">
        <v>1315162.24</v>
      </c>
      <c r="J58" s="939"/>
      <c r="K58" s="939"/>
      <c r="L58" s="939"/>
      <c r="M58" s="939"/>
      <c r="N58" s="939"/>
      <c r="O58" s="939"/>
      <c r="P58" s="939"/>
      <c r="Q58" s="939"/>
      <c r="R58" s="939"/>
      <c r="S58" s="939"/>
      <c r="T58" s="939"/>
      <c r="U58" s="939">
        <v>1158129.99</v>
      </c>
      <c r="V58" s="939">
        <v>112476</v>
      </c>
      <c r="W58" s="939">
        <v>205923.13</v>
      </c>
      <c r="X58" s="939">
        <v>262161.13</v>
      </c>
      <c r="Y58" s="939">
        <v>411897.68</v>
      </c>
      <c r="Z58" s="939">
        <v>2268031.63</v>
      </c>
      <c r="AA58" s="939">
        <v>955107.8</v>
      </c>
      <c r="AB58" s="939"/>
      <c r="AC58" s="939">
        <v>298688.05</v>
      </c>
      <c r="AD58" s="939">
        <v>917845.48</v>
      </c>
      <c r="AE58" s="939">
        <v>1741601.79</v>
      </c>
      <c r="AF58" s="939"/>
      <c r="AG58" s="938"/>
      <c r="AH58" s="938">
        <v>2046955.44</v>
      </c>
      <c r="AI58" s="938">
        <v>820480.99</v>
      </c>
      <c r="AJ58" s="938">
        <v>302826</v>
      </c>
      <c r="AK58" s="940">
        <v>475306.82</v>
      </c>
      <c r="AL58" s="940">
        <v>939776.4</v>
      </c>
      <c r="AM58" s="627"/>
      <c r="AN58" s="392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8"/>
      <c r="BJ58" s="368"/>
      <c r="BK58" s="368"/>
      <c r="BL58" s="368"/>
      <c r="BM58" s="368"/>
      <c r="BN58" s="368"/>
      <c r="BO58" s="368"/>
      <c r="BP58" s="368"/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368"/>
      <c r="CG58" s="368"/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368"/>
    </row>
    <row r="59" spans="1:121" x14ac:dyDescent="0.25">
      <c r="A59" s="379" t="s">
        <v>1434</v>
      </c>
      <c r="B59" s="373"/>
      <c r="C59" s="626">
        <f t="shared" ref="C59:AL59" si="6">SUM(C60)</f>
        <v>0</v>
      </c>
      <c r="D59" s="626">
        <f t="shared" si="6"/>
        <v>0</v>
      </c>
      <c r="E59" s="626">
        <f t="shared" si="6"/>
        <v>0</v>
      </c>
      <c r="F59" s="626">
        <f t="shared" si="6"/>
        <v>0</v>
      </c>
      <c r="G59" s="626">
        <f t="shared" si="6"/>
        <v>0</v>
      </c>
      <c r="H59" s="626">
        <f t="shared" si="6"/>
        <v>0</v>
      </c>
      <c r="I59" s="626">
        <f t="shared" si="6"/>
        <v>0</v>
      </c>
      <c r="J59" s="626">
        <f t="shared" si="6"/>
        <v>0</v>
      </c>
      <c r="K59" s="626">
        <f t="shared" si="6"/>
        <v>0</v>
      </c>
      <c r="L59" s="626">
        <f t="shared" si="6"/>
        <v>0</v>
      </c>
      <c r="M59" s="626">
        <f t="shared" si="6"/>
        <v>0</v>
      </c>
      <c r="N59" s="626">
        <f t="shared" si="6"/>
        <v>0</v>
      </c>
      <c r="O59" s="626">
        <f t="shared" si="6"/>
        <v>0</v>
      </c>
      <c r="P59" s="626">
        <f t="shared" si="6"/>
        <v>0</v>
      </c>
      <c r="Q59" s="626">
        <f t="shared" si="6"/>
        <v>0</v>
      </c>
      <c r="R59" s="626">
        <f t="shared" si="6"/>
        <v>0</v>
      </c>
      <c r="S59" s="626">
        <f t="shared" si="6"/>
        <v>0</v>
      </c>
      <c r="T59" s="626">
        <f t="shared" si="6"/>
        <v>0</v>
      </c>
      <c r="U59" s="626">
        <f t="shared" si="6"/>
        <v>0</v>
      </c>
      <c r="V59" s="626">
        <f t="shared" si="6"/>
        <v>0</v>
      </c>
      <c r="W59" s="626">
        <f t="shared" si="6"/>
        <v>0</v>
      </c>
      <c r="X59" s="626">
        <f t="shared" si="6"/>
        <v>0</v>
      </c>
      <c r="Y59" s="626">
        <f t="shared" si="6"/>
        <v>0</v>
      </c>
      <c r="Z59" s="626">
        <f t="shared" si="6"/>
        <v>0</v>
      </c>
      <c r="AA59" s="626">
        <f t="shared" si="6"/>
        <v>0</v>
      </c>
      <c r="AB59" s="626">
        <f t="shared" si="6"/>
        <v>0</v>
      </c>
      <c r="AC59" s="626">
        <f t="shared" si="6"/>
        <v>0</v>
      </c>
      <c r="AD59" s="626">
        <f t="shared" si="6"/>
        <v>0</v>
      </c>
      <c r="AE59" s="626">
        <f t="shared" si="6"/>
        <v>0</v>
      </c>
      <c r="AF59" s="626">
        <f t="shared" si="6"/>
        <v>0</v>
      </c>
      <c r="AG59" s="626">
        <f t="shared" si="6"/>
        <v>0</v>
      </c>
      <c r="AH59" s="626">
        <f t="shared" si="6"/>
        <v>373983.6</v>
      </c>
      <c r="AI59" s="626">
        <f t="shared" si="6"/>
        <v>74796.72</v>
      </c>
      <c r="AJ59" s="626">
        <f t="shared" si="6"/>
        <v>44878.03</v>
      </c>
      <c r="AK59" s="626">
        <f t="shared" si="6"/>
        <v>0</v>
      </c>
      <c r="AL59" s="626">
        <f t="shared" si="6"/>
        <v>254308.85</v>
      </c>
      <c r="AM59" s="626">
        <f t="shared" ref="AM59:AM66" si="7">SUM(C59:AL59)</f>
        <v>747967.2</v>
      </c>
      <c r="AN59" s="634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368"/>
      <c r="CG59" s="368"/>
      <c r="CH59" s="368"/>
      <c r="CI59" s="368"/>
      <c r="CJ59" s="368"/>
      <c r="CK59" s="368"/>
      <c r="CL59" s="368"/>
      <c r="CM59" s="368"/>
      <c r="CN59" s="368"/>
      <c r="CO59" s="368"/>
      <c r="CP59" s="368"/>
      <c r="CQ59" s="368"/>
      <c r="CR59" s="368"/>
      <c r="CS59" s="368"/>
      <c r="CT59" s="368"/>
      <c r="CU59" s="368"/>
      <c r="CV59" s="368"/>
      <c r="CW59" s="368"/>
      <c r="CX59" s="368"/>
      <c r="CY59" s="368"/>
      <c r="CZ59" s="368"/>
      <c r="DA59" s="368"/>
      <c r="DB59" s="368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</row>
    <row r="60" spans="1:121" x14ac:dyDescent="0.25">
      <c r="A60" s="637"/>
      <c r="B60" s="943" t="s">
        <v>1345</v>
      </c>
      <c r="C60" s="943"/>
      <c r="D60" s="943"/>
      <c r="E60" s="943"/>
      <c r="F60" s="943"/>
      <c r="G60" s="943"/>
      <c r="H60" s="943"/>
      <c r="I60" s="943"/>
      <c r="J60" s="943"/>
      <c r="K60" s="943"/>
      <c r="L60" s="943"/>
      <c r="M60" s="943"/>
      <c r="N60" s="943"/>
      <c r="O60" s="943"/>
      <c r="P60" s="943"/>
      <c r="Q60" s="943"/>
      <c r="R60" s="943"/>
      <c r="S60" s="943"/>
      <c r="T60" s="943"/>
      <c r="U60" s="943"/>
      <c r="V60" s="943"/>
      <c r="W60" s="943"/>
      <c r="X60" s="943"/>
      <c r="Y60" s="943"/>
      <c r="Z60" s="943"/>
      <c r="AA60" s="943"/>
      <c r="AB60" s="943"/>
      <c r="AC60" s="943"/>
      <c r="AD60" s="943"/>
      <c r="AE60" s="943"/>
      <c r="AF60" s="943"/>
      <c r="AG60" s="942"/>
      <c r="AH60" s="942">
        <v>373983.6</v>
      </c>
      <c r="AI60" s="942">
        <v>74796.72</v>
      </c>
      <c r="AJ60" s="942">
        <v>44878.03</v>
      </c>
      <c r="AK60" s="944"/>
      <c r="AL60" s="944">
        <v>254308.85</v>
      </c>
      <c r="AM60" s="627">
        <f t="shared" si="7"/>
        <v>747967.2</v>
      </c>
      <c r="AN60" s="392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8"/>
      <c r="BS60" s="368"/>
      <c r="BT60" s="368"/>
      <c r="BU60" s="368"/>
      <c r="BV60" s="368"/>
      <c r="BW60" s="368"/>
      <c r="BX60" s="368"/>
      <c r="BY60" s="368"/>
      <c r="BZ60" s="368"/>
      <c r="CA60" s="368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</row>
    <row r="61" spans="1:121" x14ac:dyDescent="0.25">
      <c r="A61" s="378" t="s">
        <v>534</v>
      </c>
      <c r="B61" s="373"/>
      <c r="C61" s="626">
        <f t="shared" ref="C61:AL61" si="8">SUM(C62)</f>
        <v>0</v>
      </c>
      <c r="D61" s="626">
        <f t="shared" si="8"/>
        <v>0</v>
      </c>
      <c r="E61" s="626">
        <f t="shared" si="8"/>
        <v>0</v>
      </c>
      <c r="F61" s="626">
        <f t="shared" si="8"/>
        <v>0</v>
      </c>
      <c r="G61" s="626">
        <f t="shared" si="8"/>
        <v>0</v>
      </c>
      <c r="H61" s="626">
        <f t="shared" si="8"/>
        <v>0</v>
      </c>
      <c r="I61" s="626">
        <f t="shared" si="8"/>
        <v>0</v>
      </c>
      <c r="J61" s="626">
        <f t="shared" si="8"/>
        <v>0</v>
      </c>
      <c r="K61" s="626">
        <f t="shared" si="8"/>
        <v>0</v>
      </c>
      <c r="L61" s="626">
        <f t="shared" si="8"/>
        <v>20974593.98</v>
      </c>
      <c r="M61" s="626">
        <f t="shared" si="8"/>
        <v>0</v>
      </c>
      <c r="N61" s="626">
        <f t="shared" si="8"/>
        <v>3654636.48</v>
      </c>
      <c r="O61" s="626">
        <f t="shared" si="8"/>
        <v>584932.54</v>
      </c>
      <c r="P61" s="626">
        <f t="shared" si="8"/>
        <v>730890.62</v>
      </c>
      <c r="Q61" s="626">
        <f t="shared" si="8"/>
        <v>0</v>
      </c>
      <c r="R61" s="626">
        <f t="shared" si="8"/>
        <v>0</v>
      </c>
      <c r="S61" s="626">
        <f t="shared" si="8"/>
        <v>0</v>
      </c>
      <c r="T61" s="626">
        <f t="shared" si="8"/>
        <v>584749.17000000004</v>
      </c>
      <c r="U61" s="626">
        <f t="shared" si="8"/>
        <v>0</v>
      </c>
      <c r="V61" s="626">
        <f t="shared" si="8"/>
        <v>0</v>
      </c>
      <c r="W61" s="626">
        <f t="shared" si="8"/>
        <v>0</v>
      </c>
      <c r="X61" s="626">
        <f t="shared" si="8"/>
        <v>0</v>
      </c>
      <c r="Y61" s="626">
        <f t="shared" si="8"/>
        <v>0</v>
      </c>
      <c r="Z61" s="626">
        <f t="shared" si="8"/>
        <v>0</v>
      </c>
      <c r="AA61" s="626">
        <f t="shared" si="8"/>
        <v>0</v>
      </c>
      <c r="AB61" s="626">
        <f t="shared" si="8"/>
        <v>0</v>
      </c>
      <c r="AC61" s="626">
        <f t="shared" si="8"/>
        <v>0</v>
      </c>
      <c r="AD61" s="626">
        <f t="shared" si="8"/>
        <v>0</v>
      </c>
      <c r="AE61" s="626">
        <f t="shared" si="8"/>
        <v>0</v>
      </c>
      <c r="AF61" s="626">
        <f t="shared" si="8"/>
        <v>0</v>
      </c>
      <c r="AG61" s="626">
        <f t="shared" si="8"/>
        <v>0</v>
      </c>
      <c r="AH61" s="626">
        <f t="shared" si="8"/>
        <v>0</v>
      </c>
      <c r="AI61" s="626">
        <f t="shared" si="8"/>
        <v>0</v>
      </c>
      <c r="AJ61" s="626">
        <f t="shared" si="8"/>
        <v>0</v>
      </c>
      <c r="AK61" s="626">
        <f t="shared" si="8"/>
        <v>0</v>
      </c>
      <c r="AL61" s="626">
        <f t="shared" si="8"/>
        <v>0</v>
      </c>
      <c r="AM61" s="626">
        <f t="shared" si="7"/>
        <v>26529802.790000003</v>
      </c>
      <c r="AN61" s="634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8"/>
      <c r="CY61" s="368"/>
      <c r="CZ61" s="368"/>
      <c r="DA61" s="368"/>
      <c r="DB61" s="368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368"/>
    </row>
    <row r="62" spans="1:121" x14ac:dyDescent="0.25">
      <c r="A62" s="637"/>
      <c r="B62" s="946" t="s">
        <v>535</v>
      </c>
      <c r="C62" s="946"/>
      <c r="D62" s="946"/>
      <c r="E62" s="946"/>
      <c r="F62" s="946"/>
      <c r="G62" s="946"/>
      <c r="H62" s="946"/>
      <c r="I62" s="946"/>
      <c r="J62" s="946"/>
      <c r="K62" s="946"/>
      <c r="L62" s="946">
        <v>20974593.98</v>
      </c>
      <c r="M62" s="946"/>
      <c r="N62" s="946">
        <v>3654636.48</v>
      </c>
      <c r="O62" s="946">
        <v>584932.54</v>
      </c>
      <c r="P62" s="946">
        <v>730890.62</v>
      </c>
      <c r="Q62" s="946"/>
      <c r="R62" s="946"/>
      <c r="S62" s="946"/>
      <c r="T62" s="946">
        <v>584749.17000000004</v>
      </c>
      <c r="U62" s="946"/>
      <c r="V62" s="946"/>
      <c r="W62" s="946"/>
      <c r="X62" s="946"/>
      <c r="Y62" s="946"/>
      <c r="Z62" s="946"/>
      <c r="AA62" s="946"/>
      <c r="AB62" s="946"/>
      <c r="AC62" s="946"/>
      <c r="AD62" s="946"/>
      <c r="AE62" s="946"/>
      <c r="AF62" s="946"/>
      <c r="AG62" s="945"/>
      <c r="AH62" s="945"/>
      <c r="AI62" s="945"/>
      <c r="AJ62" s="945"/>
      <c r="AK62" s="947"/>
      <c r="AL62" s="947"/>
      <c r="AM62" s="627">
        <f t="shared" si="7"/>
        <v>26529802.790000003</v>
      </c>
      <c r="AN62" s="392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</row>
    <row r="63" spans="1:121" x14ac:dyDescent="0.25">
      <c r="A63" s="377" t="s">
        <v>692</v>
      </c>
      <c r="B63" s="373"/>
      <c r="C63" s="626">
        <f>C64</f>
        <v>0</v>
      </c>
      <c r="D63" s="626">
        <f t="shared" ref="D63:AL63" si="9">D64</f>
        <v>0</v>
      </c>
      <c r="E63" s="626">
        <f t="shared" si="9"/>
        <v>0</v>
      </c>
      <c r="F63" s="626">
        <f t="shared" si="9"/>
        <v>0</v>
      </c>
      <c r="G63" s="626">
        <f t="shared" si="9"/>
        <v>0</v>
      </c>
      <c r="H63" s="626">
        <f t="shared" si="9"/>
        <v>0</v>
      </c>
      <c r="I63" s="626">
        <f t="shared" si="9"/>
        <v>0</v>
      </c>
      <c r="J63" s="626">
        <f t="shared" si="9"/>
        <v>0</v>
      </c>
      <c r="K63" s="626">
        <f t="shared" si="9"/>
        <v>0</v>
      </c>
      <c r="L63" s="626">
        <f t="shared" si="9"/>
        <v>2026381.02</v>
      </c>
      <c r="M63" s="626">
        <f t="shared" si="9"/>
        <v>0</v>
      </c>
      <c r="N63" s="626">
        <f t="shared" si="9"/>
        <v>0</v>
      </c>
      <c r="O63" s="626">
        <f t="shared" si="9"/>
        <v>0</v>
      </c>
      <c r="P63" s="626">
        <f t="shared" si="9"/>
        <v>0</v>
      </c>
      <c r="Q63" s="626">
        <f t="shared" si="9"/>
        <v>610486.88</v>
      </c>
      <c r="R63" s="626">
        <f t="shared" si="9"/>
        <v>0</v>
      </c>
      <c r="S63" s="626">
        <f t="shared" si="9"/>
        <v>258061.22</v>
      </c>
      <c r="T63" s="626">
        <f t="shared" si="9"/>
        <v>55647.35</v>
      </c>
      <c r="U63" s="626">
        <f t="shared" si="9"/>
        <v>0</v>
      </c>
      <c r="V63" s="626">
        <f t="shared" si="9"/>
        <v>0</v>
      </c>
      <c r="W63" s="626">
        <f t="shared" si="9"/>
        <v>0</v>
      </c>
      <c r="X63" s="626">
        <f t="shared" si="9"/>
        <v>0</v>
      </c>
      <c r="Y63" s="626">
        <f t="shared" si="9"/>
        <v>0</v>
      </c>
      <c r="Z63" s="626">
        <f t="shared" si="9"/>
        <v>0</v>
      </c>
      <c r="AA63" s="626">
        <f t="shared" si="9"/>
        <v>0</v>
      </c>
      <c r="AB63" s="626">
        <f t="shared" si="9"/>
        <v>0</v>
      </c>
      <c r="AC63" s="626">
        <f t="shared" si="9"/>
        <v>0</v>
      </c>
      <c r="AD63" s="626">
        <f t="shared" si="9"/>
        <v>0</v>
      </c>
      <c r="AE63" s="626">
        <f t="shared" si="9"/>
        <v>0</v>
      </c>
      <c r="AF63" s="626">
        <f t="shared" si="9"/>
        <v>0</v>
      </c>
      <c r="AG63" s="626">
        <f t="shared" si="9"/>
        <v>0</v>
      </c>
      <c r="AH63" s="626">
        <f t="shared" si="9"/>
        <v>122918.37</v>
      </c>
      <c r="AI63" s="626">
        <f t="shared" si="9"/>
        <v>0</v>
      </c>
      <c r="AJ63" s="626">
        <f t="shared" si="9"/>
        <v>0</v>
      </c>
      <c r="AK63" s="626">
        <f t="shared" si="9"/>
        <v>0</v>
      </c>
      <c r="AL63" s="626">
        <f t="shared" si="9"/>
        <v>0</v>
      </c>
      <c r="AM63" s="626">
        <f t="shared" si="7"/>
        <v>3073494.8400000003</v>
      </c>
      <c r="AN63" s="634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</row>
    <row r="64" spans="1:121" x14ac:dyDescent="0.25">
      <c r="A64" s="637"/>
      <c r="B64" s="949" t="s">
        <v>535</v>
      </c>
      <c r="C64" s="949"/>
      <c r="D64" s="949"/>
      <c r="E64" s="949"/>
      <c r="F64" s="949"/>
      <c r="G64" s="949"/>
      <c r="H64" s="949"/>
      <c r="I64" s="949"/>
      <c r="J64" s="949"/>
      <c r="K64" s="949"/>
      <c r="L64" s="949">
        <v>2026381.02</v>
      </c>
      <c r="M64" s="949"/>
      <c r="N64" s="949"/>
      <c r="O64" s="949"/>
      <c r="P64" s="949"/>
      <c r="Q64" s="949">
        <v>610486.88</v>
      </c>
      <c r="R64" s="949"/>
      <c r="S64" s="949">
        <v>258061.22</v>
      </c>
      <c r="T64" s="949">
        <v>55647.35</v>
      </c>
      <c r="U64" s="949"/>
      <c r="V64" s="949"/>
      <c r="W64" s="949"/>
      <c r="X64" s="949"/>
      <c r="Y64" s="949"/>
      <c r="Z64" s="949"/>
      <c r="AA64" s="949"/>
      <c r="AB64" s="949"/>
      <c r="AC64" s="949"/>
      <c r="AD64" s="949"/>
      <c r="AE64" s="949"/>
      <c r="AF64" s="949"/>
      <c r="AG64" s="948"/>
      <c r="AH64" s="948">
        <v>122918.37</v>
      </c>
      <c r="AI64" s="948"/>
      <c r="AJ64" s="948"/>
      <c r="AK64" s="950"/>
      <c r="AL64" s="950"/>
      <c r="AM64" s="627">
        <f t="shared" si="7"/>
        <v>3073494.8400000003</v>
      </c>
      <c r="AN64" s="392"/>
      <c r="AO64" s="368"/>
      <c r="AP64" s="368"/>
      <c r="AQ64" s="368"/>
      <c r="AR64" s="368"/>
      <c r="AS64" s="368"/>
      <c r="AT64" s="368"/>
      <c r="AU64" s="368"/>
      <c r="AV64" s="368"/>
      <c r="AW64" s="368"/>
      <c r="AX64" s="368"/>
      <c r="AY64" s="368"/>
      <c r="AZ64" s="368"/>
      <c r="BA64" s="368"/>
      <c r="BB64" s="368"/>
      <c r="BC64" s="368"/>
      <c r="BD64" s="368"/>
      <c r="BE64" s="368"/>
      <c r="BF64" s="368"/>
      <c r="BG64" s="368"/>
      <c r="BH64" s="368"/>
      <c r="BI64" s="368"/>
      <c r="BJ64" s="368"/>
      <c r="BK64" s="368"/>
      <c r="BL64" s="368"/>
      <c r="BM64" s="368"/>
      <c r="BN64" s="368"/>
      <c r="BO64" s="368"/>
      <c r="BP64" s="368"/>
      <c r="BQ64" s="368"/>
      <c r="BR64" s="368"/>
      <c r="BS64" s="368"/>
      <c r="BT64" s="368"/>
      <c r="BU64" s="368"/>
      <c r="BV64" s="368"/>
      <c r="BW64" s="368"/>
      <c r="BX64" s="368"/>
      <c r="BY64" s="368"/>
      <c r="BZ64" s="368"/>
      <c r="CA64" s="368"/>
      <c r="CB64" s="368"/>
      <c r="CC64" s="368"/>
      <c r="CD64" s="368"/>
      <c r="CE64" s="368"/>
      <c r="CF64" s="368"/>
      <c r="CG64" s="368"/>
      <c r="CH64" s="368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8"/>
      <c r="CX64" s="368"/>
      <c r="CY64" s="368"/>
      <c r="CZ64" s="368"/>
      <c r="DA64" s="368"/>
      <c r="DB64" s="368"/>
      <c r="DC64" s="368"/>
      <c r="DD64" s="368"/>
      <c r="DE64" s="368"/>
      <c r="DF64" s="368"/>
      <c r="DG64" s="368"/>
      <c r="DH64" s="368"/>
      <c r="DI64" s="368"/>
      <c r="DJ64" s="368"/>
      <c r="DK64" s="368"/>
      <c r="DL64" s="368"/>
      <c r="DM64" s="368"/>
      <c r="DN64" s="368"/>
      <c r="DO64" s="368"/>
      <c r="DP64" s="368"/>
      <c r="DQ64" s="368"/>
    </row>
    <row r="65" spans="1:121" x14ac:dyDescent="0.25">
      <c r="A65" s="376" t="s">
        <v>536</v>
      </c>
      <c r="B65" s="628"/>
      <c r="C65" s="626">
        <f>SUM(C66:C83)</f>
        <v>13890455.219999999</v>
      </c>
      <c r="D65" s="626">
        <f t="shared" ref="D65:AL65" si="10">SUM(D66:D83)</f>
        <v>22559723.999999996</v>
      </c>
      <c r="E65" s="626">
        <f t="shared" si="10"/>
        <v>24171118.949999996</v>
      </c>
      <c r="F65" s="626">
        <f t="shared" si="10"/>
        <v>20249571.27</v>
      </c>
      <c r="G65" s="626">
        <f t="shared" si="10"/>
        <v>2835159.1100000008</v>
      </c>
      <c r="H65" s="626">
        <f t="shared" si="10"/>
        <v>15748141.65</v>
      </c>
      <c r="I65" s="626">
        <f t="shared" si="10"/>
        <v>6036710.5699999994</v>
      </c>
      <c r="J65" s="626">
        <f t="shared" si="10"/>
        <v>30987116.57</v>
      </c>
      <c r="K65" s="626">
        <f t="shared" si="10"/>
        <v>1508208.15</v>
      </c>
      <c r="L65" s="626">
        <f t="shared" si="10"/>
        <v>7435097.5</v>
      </c>
      <c r="M65" s="626">
        <f t="shared" si="10"/>
        <v>637225.43000000005</v>
      </c>
      <c r="N65" s="626">
        <f t="shared" si="10"/>
        <v>11159636.98</v>
      </c>
      <c r="O65" s="626">
        <f t="shared" si="10"/>
        <v>5902231.8899999997</v>
      </c>
      <c r="P65" s="626">
        <f t="shared" si="10"/>
        <v>27459780.5</v>
      </c>
      <c r="Q65" s="626">
        <f t="shared" si="10"/>
        <v>17487692.899999999</v>
      </c>
      <c r="R65" s="626">
        <f t="shared" si="10"/>
        <v>12503142.6</v>
      </c>
      <c r="S65" s="626">
        <f t="shared" si="10"/>
        <v>17346014.27</v>
      </c>
      <c r="T65" s="626">
        <f t="shared" si="10"/>
        <v>6903988.8299999991</v>
      </c>
      <c r="U65" s="626">
        <f t="shared" si="10"/>
        <v>54092766.960000001</v>
      </c>
      <c r="V65" s="626">
        <f t="shared" si="10"/>
        <v>15270510.220000003</v>
      </c>
      <c r="W65" s="626">
        <f t="shared" si="10"/>
        <v>15566456.200000001</v>
      </c>
      <c r="X65" s="626">
        <f t="shared" si="10"/>
        <v>36523892.089999996</v>
      </c>
      <c r="Y65" s="626">
        <f t="shared" si="10"/>
        <v>17748310.950000003</v>
      </c>
      <c r="Z65" s="626">
        <f t="shared" si="10"/>
        <v>6543576.3099999987</v>
      </c>
      <c r="AA65" s="626">
        <f t="shared" si="10"/>
        <v>16959513.350000001</v>
      </c>
      <c r="AB65" s="626">
        <f t="shared" si="10"/>
        <v>514131.35</v>
      </c>
      <c r="AC65" s="626">
        <f t="shared" si="10"/>
        <v>39178210.789999999</v>
      </c>
      <c r="AD65" s="626">
        <f t="shared" si="10"/>
        <v>40310977.360000007</v>
      </c>
      <c r="AE65" s="626">
        <f t="shared" si="10"/>
        <v>55065831.910000004</v>
      </c>
      <c r="AF65" s="626">
        <f t="shared" si="10"/>
        <v>0</v>
      </c>
      <c r="AG65" s="626">
        <f t="shared" si="10"/>
        <v>90999.22</v>
      </c>
      <c r="AH65" s="626">
        <f t="shared" si="10"/>
        <v>15792139.150000002</v>
      </c>
      <c r="AI65" s="626">
        <f t="shared" si="10"/>
        <v>16894897.809999999</v>
      </c>
      <c r="AJ65" s="626">
        <f t="shared" si="10"/>
        <v>5856286.4500000002</v>
      </c>
      <c r="AK65" s="626">
        <f t="shared" si="10"/>
        <v>4710158.6500000004</v>
      </c>
      <c r="AL65" s="626">
        <f t="shared" si="10"/>
        <v>9828037.6300000008</v>
      </c>
      <c r="AM65" s="626">
        <f t="shared" si="7"/>
        <v>595767712.79000008</v>
      </c>
      <c r="AN65" s="634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8"/>
      <c r="BD65" s="368"/>
      <c r="BE65" s="368"/>
      <c r="BF65" s="368"/>
      <c r="BG65" s="368"/>
      <c r="BH65" s="368"/>
      <c r="BI65" s="368"/>
      <c r="BJ65" s="368"/>
      <c r="BK65" s="368"/>
      <c r="BL65" s="368"/>
      <c r="BM65" s="368"/>
      <c r="BN65" s="368"/>
      <c r="BO65" s="368"/>
      <c r="BP65" s="368"/>
      <c r="BQ65" s="368"/>
      <c r="BR65" s="368"/>
      <c r="BS65" s="368"/>
      <c r="BT65" s="368"/>
      <c r="BU65" s="368"/>
      <c r="BV65" s="368"/>
      <c r="BW65" s="368"/>
      <c r="BX65" s="368"/>
      <c r="BY65" s="368"/>
      <c r="BZ65" s="368"/>
      <c r="CA65" s="368"/>
      <c r="CB65" s="368"/>
      <c r="CC65" s="368"/>
      <c r="CD65" s="368"/>
      <c r="CE65" s="368"/>
      <c r="CF65" s="368"/>
      <c r="CG65" s="368"/>
      <c r="CH65" s="368"/>
      <c r="CI65" s="368"/>
      <c r="CJ65" s="368"/>
      <c r="CK65" s="368"/>
      <c r="CL65" s="368"/>
      <c r="CM65" s="368"/>
      <c r="CN65" s="368"/>
      <c r="CO65" s="368"/>
      <c r="CP65" s="368"/>
      <c r="CQ65" s="368"/>
      <c r="CR65" s="368"/>
      <c r="CS65" s="368"/>
      <c r="CT65" s="368"/>
      <c r="CU65" s="368"/>
      <c r="CV65" s="368"/>
      <c r="CW65" s="368"/>
      <c r="CX65" s="368"/>
      <c r="CY65" s="368"/>
      <c r="CZ65" s="368"/>
      <c r="DA65" s="368"/>
      <c r="DB65" s="368"/>
      <c r="DC65" s="368"/>
      <c r="DD65" s="368"/>
      <c r="DE65" s="368"/>
      <c r="DF65" s="368"/>
      <c r="DG65" s="368"/>
      <c r="DH65" s="368"/>
      <c r="DI65" s="368"/>
      <c r="DJ65" s="368"/>
      <c r="DK65" s="368"/>
      <c r="DL65" s="368"/>
      <c r="DM65" s="368"/>
      <c r="DN65" s="368"/>
      <c r="DO65" s="368"/>
      <c r="DP65" s="368"/>
      <c r="DQ65" s="368"/>
    </row>
    <row r="66" spans="1:121" x14ac:dyDescent="0.25">
      <c r="A66" s="637"/>
      <c r="B66" s="952" t="s">
        <v>131</v>
      </c>
      <c r="C66" s="1090"/>
      <c r="D66" s="952"/>
      <c r="E66" s="1082"/>
      <c r="F66" s="952"/>
      <c r="G66" s="952"/>
      <c r="H66" s="952"/>
      <c r="I66" s="952"/>
      <c r="J66" s="952"/>
      <c r="K66" s="952"/>
      <c r="L66" s="952"/>
      <c r="M66" s="952"/>
      <c r="N66" s="952"/>
      <c r="O66" s="952"/>
      <c r="P66" s="952"/>
      <c r="Q66" s="952"/>
      <c r="R66" s="952"/>
      <c r="S66" s="952"/>
      <c r="T66" s="952"/>
      <c r="U66" s="952"/>
      <c r="V66" s="952"/>
      <c r="W66" s="952"/>
      <c r="X66" s="952">
        <v>1002861.62</v>
      </c>
      <c r="Y66" s="952"/>
      <c r="Z66" s="952"/>
      <c r="AA66" s="952"/>
      <c r="AB66" s="952"/>
      <c r="AC66" s="952"/>
      <c r="AD66" s="952"/>
      <c r="AE66" s="952"/>
      <c r="AF66" s="952"/>
      <c r="AG66" s="951"/>
      <c r="AH66" s="951"/>
      <c r="AI66" s="951"/>
      <c r="AJ66" s="951"/>
      <c r="AK66" s="953"/>
      <c r="AL66" s="953"/>
      <c r="AM66" s="627">
        <f t="shared" si="7"/>
        <v>1002861.62</v>
      </c>
      <c r="AN66" s="392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368"/>
      <c r="BY66" s="368"/>
      <c r="BZ66" s="368"/>
      <c r="CA66" s="368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368"/>
      <c r="DC66" s="368"/>
      <c r="DD66" s="368"/>
      <c r="DE66" s="368"/>
      <c r="DF66" s="368"/>
      <c r="DG66" s="368"/>
      <c r="DH66" s="368"/>
      <c r="DI66" s="368"/>
      <c r="DJ66" s="368"/>
      <c r="DK66" s="368"/>
      <c r="DL66" s="368"/>
      <c r="DM66" s="368"/>
      <c r="DN66" s="368"/>
      <c r="DO66" s="368"/>
      <c r="DP66" s="368"/>
      <c r="DQ66" s="368"/>
    </row>
    <row r="67" spans="1:121" x14ac:dyDescent="0.25">
      <c r="A67" s="637"/>
      <c r="B67" s="952" t="s">
        <v>54</v>
      </c>
      <c r="C67" s="1090">
        <v>1842740.51</v>
      </c>
      <c r="D67" s="952">
        <v>521370.32</v>
      </c>
      <c r="E67" s="1082">
        <v>1267039.79</v>
      </c>
      <c r="F67" s="952">
        <v>3948492.22</v>
      </c>
      <c r="G67" s="952"/>
      <c r="H67" s="952">
        <v>1189284.67</v>
      </c>
      <c r="I67" s="952"/>
      <c r="J67" s="952"/>
      <c r="K67" s="952">
        <v>156099.85</v>
      </c>
      <c r="L67" s="952">
        <v>766603.03</v>
      </c>
      <c r="M67" s="952"/>
      <c r="N67" s="952">
        <v>1047257.63</v>
      </c>
      <c r="O67" s="952">
        <v>1113320.82</v>
      </c>
      <c r="P67" s="952">
        <v>559893.02</v>
      </c>
      <c r="Q67" s="952">
        <v>1597048.27</v>
      </c>
      <c r="R67" s="952">
        <v>1271586.24</v>
      </c>
      <c r="S67" s="952">
        <v>798743.86</v>
      </c>
      <c r="T67" s="952">
        <v>1939620.41</v>
      </c>
      <c r="U67" s="952">
        <v>3178437.92</v>
      </c>
      <c r="V67" s="952">
        <v>593127.93000000005</v>
      </c>
      <c r="W67" s="952">
        <v>170073.98</v>
      </c>
      <c r="X67" s="952">
        <v>1345370.54</v>
      </c>
      <c r="Y67" s="952">
        <v>1954972.74</v>
      </c>
      <c r="Z67" s="952">
        <v>554344.21</v>
      </c>
      <c r="AA67" s="952">
        <v>2723321.89</v>
      </c>
      <c r="AB67" s="952"/>
      <c r="AC67" s="952">
        <v>3637072.7</v>
      </c>
      <c r="AD67" s="952">
        <v>3418758.13</v>
      </c>
      <c r="AE67" s="952">
        <v>983560.81</v>
      </c>
      <c r="AF67" s="952"/>
      <c r="AG67" s="951"/>
      <c r="AH67" s="951">
        <v>603818.04</v>
      </c>
      <c r="AI67" s="951">
        <v>1199708.8600000001</v>
      </c>
      <c r="AJ67" s="951">
        <v>158239.41</v>
      </c>
      <c r="AK67" s="953">
        <v>158239.41</v>
      </c>
      <c r="AL67" s="953">
        <v>96633.600000000006</v>
      </c>
      <c r="AM67" s="627">
        <f t="shared" ref="AM67:AM83" si="11">SUM(C67:AL67)</f>
        <v>38794780.809999987</v>
      </c>
      <c r="AN67" s="392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8"/>
      <c r="BW67" s="368"/>
      <c r="BX67" s="368"/>
      <c r="BY67" s="368"/>
      <c r="BZ67" s="368"/>
      <c r="CA67" s="368"/>
      <c r="CB67" s="368"/>
      <c r="CC67" s="368"/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8"/>
      <c r="CO67" s="368"/>
      <c r="CP67" s="368"/>
      <c r="CQ67" s="368"/>
      <c r="CR67" s="368"/>
      <c r="CS67" s="368"/>
      <c r="CT67" s="368"/>
      <c r="CU67" s="368"/>
      <c r="CV67" s="368"/>
      <c r="CW67" s="368"/>
      <c r="CX67" s="368"/>
      <c r="CY67" s="368"/>
      <c r="CZ67" s="368"/>
      <c r="DA67" s="368"/>
      <c r="DB67" s="368"/>
      <c r="DC67" s="368"/>
      <c r="DD67" s="368"/>
      <c r="DE67" s="368"/>
      <c r="DF67" s="368"/>
      <c r="DG67" s="368"/>
      <c r="DH67" s="368"/>
      <c r="DI67" s="368"/>
      <c r="DJ67" s="368"/>
      <c r="DK67" s="368"/>
      <c r="DL67" s="368"/>
      <c r="DM67" s="368"/>
      <c r="DN67" s="368"/>
      <c r="DO67" s="368"/>
      <c r="DP67" s="368"/>
      <c r="DQ67" s="368"/>
    </row>
    <row r="68" spans="1:121" x14ac:dyDescent="0.25">
      <c r="A68" s="637"/>
      <c r="B68" s="952" t="s">
        <v>63</v>
      </c>
      <c r="C68" s="1090"/>
      <c r="D68" s="952">
        <v>3023857.71</v>
      </c>
      <c r="E68" s="1082">
        <v>1582032.94</v>
      </c>
      <c r="F68" s="952">
        <v>649006.93000000005</v>
      </c>
      <c r="G68" s="952"/>
      <c r="H68" s="952">
        <v>1279627.31</v>
      </c>
      <c r="I68" s="952"/>
      <c r="J68" s="952">
        <v>2114114.89</v>
      </c>
      <c r="K68" s="952"/>
      <c r="L68" s="952"/>
      <c r="M68" s="952"/>
      <c r="N68" s="952"/>
      <c r="O68" s="952">
        <v>147289.1</v>
      </c>
      <c r="P68" s="952">
        <v>3006910.98</v>
      </c>
      <c r="Q68" s="952">
        <v>149877.19</v>
      </c>
      <c r="R68" s="952">
        <v>25539.62</v>
      </c>
      <c r="S68" s="952">
        <v>3360995.86</v>
      </c>
      <c r="T68" s="952"/>
      <c r="U68" s="952">
        <v>4811431.7</v>
      </c>
      <c r="V68" s="952">
        <v>530316.81999999995</v>
      </c>
      <c r="W68" s="952">
        <v>386123.53</v>
      </c>
      <c r="X68" s="952">
        <v>455974.46</v>
      </c>
      <c r="Y68" s="952">
        <v>2051275.32</v>
      </c>
      <c r="Z68" s="952">
        <v>11875.54</v>
      </c>
      <c r="AA68" s="952">
        <v>11348.32</v>
      </c>
      <c r="AB68" s="952"/>
      <c r="AC68" s="952">
        <v>11367.69</v>
      </c>
      <c r="AD68" s="952">
        <v>746687.81</v>
      </c>
      <c r="AE68" s="952">
        <v>1409758.99</v>
      </c>
      <c r="AF68" s="952"/>
      <c r="AG68" s="951"/>
      <c r="AH68" s="951">
        <v>2274471.71</v>
      </c>
      <c r="AI68" s="951">
        <v>3016591.02</v>
      </c>
      <c r="AJ68" s="951"/>
      <c r="AK68" s="953"/>
      <c r="AL68" s="953">
        <v>1676216.77</v>
      </c>
      <c r="AM68" s="627">
        <f t="shared" si="11"/>
        <v>32732692.210000001</v>
      </c>
      <c r="AN68" s="392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  <c r="CA68" s="368"/>
      <c r="CB68" s="368"/>
      <c r="CC68" s="368"/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68"/>
      <c r="DG68" s="368"/>
      <c r="DH68" s="368"/>
      <c r="DI68" s="368"/>
      <c r="DJ68" s="368"/>
      <c r="DK68" s="368"/>
      <c r="DL68" s="368"/>
      <c r="DM68" s="368"/>
      <c r="DN68" s="368"/>
      <c r="DO68" s="368"/>
      <c r="DP68" s="368"/>
      <c r="DQ68" s="368"/>
    </row>
    <row r="69" spans="1:121" x14ac:dyDescent="0.25">
      <c r="A69" s="637"/>
      <c r="B69" s="952" t="s">
        <v>64</v>
      </c>
      <c r="C69" s="1090">
        <v>225464.02</v>
      </c>
      <c r="D69" s="952">
        <v>2623868.42</v>
      </c>
      <c r="E69" s="1082">
        <v>468130.15</v>
      </c>
      <c r="F69" s="952">
        <v>1494354.89</v>
      </c>
      <c r="G69" s="952"/>
      <c r="H69" s="952">
        <v>628439.07999999996</v>
      </c>
      <c r="I69" s="952"/>
      <c r="J69" s="952"/>
      <c r="K69" s="952">
        <v>451775.86</v>
      </c>
      <c r="L69" s="952"/>
      <c r="M69" s="952"/>
      <c r="N69" s="952">
        <v>752959.76</v>
      </c>
      <c r="O69" s="952">
        <v>852435.71</v>
      </c>
      <c r="P69" s="952">
        <v>873433.32</v>
      </c>
      <c r="Q69" s="952"/>
      <c r="R69" s="952"/>
      <c r="S69" s="952">
        <v>3768071.15</v>
      </c>
      <c r="T69" s="952">
        <v>1864584.15</v>
      </c>
      <c r="U69" s="952">
        <v>2837565.19</v>
      </c>
      <c r="V69" s="952"/>
      <c r="W69" s="952">
        <v>1604215.88</v>
      </c>
      <c r="X69" s="952">
        <v>3141129.59</v>
      </c>
      <c r="Y69" s="952">
        <v>568508.93000000005</v>
      </c>
      <c r="Z69" s="952">
        <v>22894.66</v>
      </c>
      <c r="AA69" s="952">
        <v>34227.71</v>
      </c>
      <c r="AB69" s="952">
        <v>82095.98</v>
      </c>
      <c r="AC69" s="952">
        <v>659837.17000000004</v>
      </c>
      <c r="AD69" s="952"/>
      <c r="AE69" s="952">
        <v>920765.91</v>
      </c>
      <c r="AF69" s="952"/>
      <c r="AG69" s="951"/>
      <c r="AH69" s="951">
        <v>1959644.33</v>
      </c>
      <c r="AI69" s="951">
        <v>22736.94</v>
      </c>
      <c r="AJ69" s="951">
        <v>625540.01</v>
      </c>
      <c r="AK69" s="953"/>
      <c r="AL69" s="953">
        <v>34084.04</v>
      </c>
      <c r="AM69" s="627">
        <f t="shared" si="11"/>
        <v>26516762.850000001</v>
      </c>
      <c r="AN69" s="392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  <c r="CA69" s="368"/>
      <c r="CB69" s="368"/>
      <c r="CC69" s="368"/>
      <c r="CD69" s="368"/>
      <c r="CE69" s="368"/>
      <c r="CF69" s="368"/>
      <c r="CG69" s="368"/>
      <c r="CH69" s="368"/>
      <c r="CI69" s="368"/>
      <c r="CJ69" s="368"/>
      <c r="CK69" s="368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8"/>
      <c r="CX69" s="368"/>
      <c r="CY69" s="368"/>
      <c r="CZ69" s="368"/>
      <c r="DA69" s="368"/>
      <c r="DB69" s="368"/>
      <c r="DC69" s="368"/>
      <c r="DD69" s="368"/>
      <c r="DE69" s="368"/>
      <c r="DF69" s="368"/>
      <c r="DG69" s="368"/>
      <c r="DH69" s="368"/>
      <c r="DI69" s="368"/>
      <c r="DJ69" s="368"/>
      <c r="DK69" s="368"/>
      <c r="DL69" s="368"/>
      <c r="DM69" s="368"/>
      <c r="DN69" s="368"/>
      <c r="DO69" s="368"/>
      <c r="DP69" s="368"/>
      <c r="DQ69" s="368"/>
    </row>
    <row r="70" spans="1:121" x14ac:dyDescent="0.25">
      <c r="A70" s="637"/>
      <c r="B70" s="952" t="s">
        <v>55</v>
      </c>
      <c r="C70" s="1090"/>
      <c r="D70" s="952">
        <v>936714.23</v>
      </c>
      <c r="E70" s="1082">
        <v>1704092.3</v>
      </c>
      <c r="F70" s="952">
        <v>164270.65</v>
      </c>
      <c r="G70" s="952"/>
      <c r="H70" s="952">
        <v>799708.04</v>
      </c>
      <c r="I70" s="952">
        <v>378536.3</v>
      </c>
      <c r="J70" s="952">
        <v>901899.6</v>
      </c>
      <c r="K70" s="952">
        <v>226204.81</v>
      </c>
      <c r="L70" s="952">
        <v>1488660.42</v>
      </c>
      <c r="M70" s="952">
        <v>637225.43000000005</v>
      </c>
      <c r="N70" s="952">
        <v>1954375.01</v>
      </c>
      <c r="O70" s="952">
        <v>31031.29</v>
      </c>
      <c r="P70" s="952"/>
      <c r="Q70" s="952">
        <v>1721090.14</v>
      </c>
      <c r="R70" s="952"/>
      <c r="S70" s="952">
        <v>555329.29</v>
      </c>
      <c r="T70" s="952"/>
      <c r="U70" s="952">
        <v>9693401.2899999991</v>
      </c>
      <c r="V70" s="952">
        <v>1670244.96</v>
      </c>
      <c r="W70" s="952">
        <v>2321033.0499999998</v>
      </c>
      <c r="X70" s="952">
        <v>3207504.22</v>
      </c>
      <c r="Y70" s="952">
        <v>1863451.87</v>
      </c>
      <c r="Z70" s="952">
        <v>1942530.03</v>
      </c>
      <c r="AA70" s="952">
        <v>4660385.51</v>
      </c>
      <c r="AB70" s="952"/>
      <c r="AC70" s="952">
        <v>1395619.8400000001</v>
      </c>
      <c r="AD70" s="952">
        <v>4050847.52</v>
      </c>
      <c r="AE70" s="952">
        <v>3275308.18</v>
      </c>
      <c r="AF70" s="952"/>
      <c r="AG70" s="951"/>
      <c r="AH70" s="951">
        <v>1218057.17</v>
      </c>
      <c r="AI70" s="951">
        <v>832097.37</v>
      </c>
      <c r="AJ70" s="951">
        <v>298456.36</v>
      </c>
      <c r="AK70" s="953">
        <v>301008.17</v>
      </c>
      <c r="AL70" s="953">
        <v>170453.71</v>
      </c>
      <c r="AM70" s="627">
        <f t="shared" si="11"/>
        <v>48399536.760000005</v>
      </c>
      <c r="AN70" s="392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368"/>
      <c r="BI70" s="368"/>
      <c r="BJ70" s="368"/>
      <c r="BK70" s="368"/>
      <c r="BL70" s="368"/>
      <c r="BM70" s="368"/>
      <c r="BN70" s="368"/>
      <c r="BO70" s="368"/>
      <c r="BP70" s="368"/>
      <c r="BQ70" s="368"/>
      <c r="BR70" s="368"/>
      <c r="BS70" s="368"/>
      <c r="BT70" s="368"/>
      <c r="BU70" s="368"/>
      <c r="BV70" s="368"/>
      <c r="BW70" s="368"/>
      <c r="BX70" s="368"/>
      <c r="BY70" s="368"/>
      <c r="BZ70" s="368"/>
      <c r="CA70" s="368"/>
      <c r="CB70" s="368"/>
      <c r="CC70" s="368"/>
      <c r="CD70" s="368"/>
      <c r="CE70" s="368"/>
      <c r="CF70" s="368"/>
      <c r="CG70" s="368"/>
      <c r="CH70" s="368"/>
      <c r="CI70" s="368"/>
      <c r="CJ70" s="368"/>
      <c r="CK70" s="368"/>
      <c r="CL70" s="368"/>
      <c r="CM70" s="368"/>
      <c r="CN70" s="368"/>
      <c r="CO70" s="368"/>
      <c r="CP70" s="368"/>
      <c r="CQ70" s="368"/>
      <c r="CR70" s="368"/>
      <c r="CS70" s="368"/>
      <c r="CT70" s="368"/>
      <c r="CU70" s="368"/>
      <c r="CV70" s="368"/>
      <c r="CW70" s="368"/>
      <c r="CX70" s="368"/>
      <c r="CY70" s="368"/>
      <c r="CZ70" s="368"/>
      <c r="DA70" s="368"/>
      <c r="DB70" s="368"/>
      <c r="DC70" s="368"/>
      <c r="DD70" s="368"/>
      <c r="DE70" s="368"/>
      <c r="DF70" s="368"/>
      <c r="DG70" s="368"/>
      <c r="DH70" s="368"/>
      <c r="DI70" s="368"/>
      <c r="DJ70" s="368"/>
      <c r="DK70" s="368"/>
      <c r="DL70" s="368"/>
      <c r="DM70" s="368"/>
      <c r="DN70" s="368"/>
      <c r="DO70" s="368"/>
      <c r="DP70" s="368"/>
      <c r="DQ70" s="368"/>
    </row>
    <row r="71" spans="1:121" s="525" customFormat="1" x14ac:dyDescent="0.25">
      <c r="A71" s="637"/>
      <c r="B71" s="952" t="s">
        <v>56</v>
      </c>
      <c r="C71" s="1090"/>
      <c r="D71" s="952">
        <v>1359834.79</v>
      </c>
      <c r="E71" s="1082">
        <v>1502841.65</v>
      </c>
      <c r="F71" s="952"/>
      <c r="G71" s="952">
        <v>1422479.4</v>
      </c>
      <c r="H71" s="952"/>
      <c r="I71" s="952"/>
      <c r="J71" s="952">
        <v>5249996.92</v>
      </c>
      <c r="K71" s="952">
        <v>311217.32</v>
      </c>
      <c r="L71" s="952"/>
      <c r="M71" s="952"/>
      <c r="N71" s="952">
        <v>1499581.2</v>
      </c>
      <c r="O71" s="952"/>
      <c r="P71" s="952">
        <v>5137322.62</v>
      </c>
      <c r="Q71" s="952">
        <v>1554726.15</v>
      </c>
      <c r="R71" s="952">
        <v>1564491.06</v>
      </c>
      <c r="S71" s="952">
        <v>1528426.53</v>
      </c>
      <c r="T71" s="952">
        <v>204864.57</v>
      </c>
      <c r="U71" s="952">
        <v>2834856.14</v>
      </c>
      <c r="V71" s="952">
        <v>1739799.07</v>
      </c>
      <c r="W71" s="952">
        <v>317205.94</v>
      </c>
      <c r="X71" s="952">
        <v>6653424.5099999998</v>
      </c>
      <c r="Y71" s="952">
        <v>1067230.1499999999</v>
      </c>
      <c r="Z71" s="952">
        <v>2780764.73</v>
      </c>
      <c r="AA71" s="952">
        <v>335564.08</v>
      </c>
      <c r="AB71" s="952">
        <v>23217.73</v>
      </c>
      <c r="AC71" s="952">
        <v>633844.36</v>
      </c>
      <c r="AD71" s="952">
        <v>5758473.04</v>
      </c>
      <c r="AE71" s="952">
        <v>4486621.8899999997</v>
      </c>
      <c r="AF71" s="952"/>
      <c r="AG71" s="951">
        <v>22752.28</v>
      </c>
      <c r="AH71" s="951">
        <v>482566.37</v>
      </c>
      <c r="AI71" s="951">
        <v>34107.949999999997</v>
      </c>
      <c r="AJ71" s="951">
        <v>536831.67000000004</v>
      </c>
      <c r="AK71" s="953"/>
      <c r="AL71" s="953">
        <v>22754.09</v>
      </c>
      <c r="AM71" s="627">
        <f t="shared" si="11"/>
        <v>49065796.209999993</v>
      </c>
      <c r="AN71" s="392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8"/>
      <c r="BD71" s="368"/>
      <c r="BE71" s="368"/>
      <c r="BF71" s="368"/>
      <c r="BG71" s="368"/>
      <c r="BH71" s="368"/>
      <c r="BI71" s="368"/>
      <c r="BJ71" s="368"/>
      <c r="BK71" s="368"/>
      <c r="BL71" s="368"/>
      <c r="BM71" s="368"/>
      <c r="BN71" s="368"/>
      <c r="BO71" s="368"/>
      <c r="BP71" s="368"/>
      <c r="BQ71" s="368"/>
      <c r="BR71" s="368"/>
      <c r="BS71" s="368"/>
      <c r="BT71" s="368"/>
      <c r="BU71" s="368"/>
      <c r="BV71" s="368"/>
      <c r="BW71" s="368"/>
      <c r="BX71" s="368"/>
      <c r="BY71" s="368"/>
      <c r="BZ71" s="368"/>
      <c r="CA71" s="368"/>
      <c r="CB71" s="368"/>
      <c r="CC71" s="368"/>
      <c r="CD71" s="368"/>
      <c r="CE71" s="368"/>
      <c r="CF71" s="368"/>
      <c r="CG71" s="368"/>
      <c r="CH71" s="368"/>
      <c r="CI71" s="368"/>
      <c r="CJ71" s="368"/>
      <c r="CK71" s="368"/>
      <c r="CL71" s="368"/>
      <c r="CM71" s="368"/>
      <c r="CN71" s="368"/>
      <c r="CO71" s="368"/>
      <c r="CP71" s="368"/>
      <c r="CQ71" s="368"/>
      <c r="CR71" s="368"/>
      <c r="CS71" s="368"/>
      <c r="CT71" s="368"/>
      <c r="CU71" s="368"/>
      <c r="CV71" s="368"/>
      <c r="CW71" s="368"/>
      <c r="CX71" s="368"/>
      <c r="CY71" s="368"/>
      <c r="CZ71" s="368"/>
      <c r="DA71" s="368"/>
      <c r="DB71" s="368"/>
      <c r="DC71" s="368"/>
      <c r="DD71" s="368"/>
      <c r="DE71" s="368"/>
      <c r="DF71" s="368"/>
      <c r="DG71" s="368"/>
      <c r="DH71" s="368"/>
      <c r="DI71" s="368"/>
      <c r="DJ71" s="368"/>
      <c r="DK71" s="368"/>
      <c r="DL71" s="368"/>
      <c r="DM71" s="368"/>
      <c r="DN71" s="368"/>
      <c r="DO71" s="368"/>
      <c r="DP71" s="368"/>
      <c r="DQ71" s="368"/>
    </row>
    <row r="72" spans="1:121" s="525" customFormat="1" x14ac:dyDescent="0.25">
      <c r="A72" s="637"/>
      <c r="B72" s="952" t="s">
        <v>57</v>
      </c>
      <c r="C72" s="1090">
        <v>1961813.8</v>
      </c>
      <c r="D72" s="952">
        <v>910749.2</v>
      </c>
      <c r="E72" s="1082">
        <v>387638.19</v>
      </c>
      <c r="F72" s="952">
        <v>2444407.9700000002</v>
      </c>
      <c r="G72" s="952">
        <v>96931.23</v>
      </c>
      <c r="H72" s="952">
        <v>3739688.48</v>
      </c>
      <c r="I72" s="952">
        <v>200597.35</v>
      </c>
      <c r="J72" s="952">
        <v>4222406.87</v>
      </c>
      <c r="K72" s="952">
        <v>34335.949999999997</v>
      </c>
      <c r="L72" s="952">
        <v>741796.25</v>
      </c>
      <c r="M72" s="952"/>
      <c r="N72" s="952">
        <v>783163.68</v>
      </c>
      <c r="O72" s="952">
        <v>147272.9</v>
      </c>
      <c r="P72" s="952">
        <v>4066569.98</v>
      </c>
      <c r="Q72" s="952">
        <v>402493.64</v>
      </c>
      <c r="R72" s="952">
        <v>640977.88</v>
      </c>
      <c r="S72" s="952">
        <v>1087290.55</v>
      </c>
      <c r="T72" s="952"/>
      <c r="U72" s="952">
        <v>13376217.27</v>
      </c>
      <c r="V72" s="952">
        <v>414550.8</v>
      </c>
      <c r="W72" s="952">
        <v>592088.09</v>
      </c>
      <c r="X72" s="952">
        <v>2098306.02</v>
      </c>
      <c r="Y72" s="952">
        <v>2017603</v>
      </c>
      <c r="Z72" s="952">
        <v>266518.78999999998</v>
      </c>
      <c r="AA72" s="952">
        <v>2059381.1</v>
      </c>
      <c r="AB72" s="952">
        <v>95261.34</v>
      </c>
      <c r="AC72" s="952">
        <v>8290319.9199999999</v>
      </c>
      <c r="AD72" s="952">
        <v>9940618.6300000008</v>
      </c>
      <c r="AE72" s="952">
        <v>6140341.6699999999</v>
      </c>
      <c r="AF72" s="952"/>
      <c r="AG72" s="951"/>
      <c r="AH72" s="951">
        <v>2251672.5299999998</v>
      </c>
      <c r="AI72" s="951">
        <v>2122763.77</v>
      </c>
      <c r="AJ72" s="951"/>
      <c r="AK72" s="953">
        <v>256327.34</v>
      </c>
      <c r="AL72" s="953">
        <v>2313582.1</v>
      </c>
      <c r="AM72" s="627">
        <f t="shared" si="11"/>
        <v>74103686.290000007</v>
      </c>
      <c r="AN72" s="392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  <c r="BC72" s="368"/>
      <c r="BD72" s="368"/>
      <c r="BE72" s="368"/>
      <c r="BF72" s="368"/>
      <c r="BG72" s="368"/>
      <c r="BH72" s="368"/>
      <c r="BI72" s="368"/>
      <c r="BJ72" s="368"/>
      <c r="BK72" s="368"/>
      <c r="BL72" s="368"/>
      <c r="BM72" s="368"/>
      <c r="BN72" s="368"/>
      <c r="BO72" s="368"/>
      <c r="BP72" s="368"/>
      <c r="BQ72" s="368"/>
      <c r="BR72" s="368"/>
      <c r="BS72" s="368"/>
      <c r="BT72" s="368"/>
      <c r="BU72" s="368"/>
      <c r="BV72" s="368"/>
      <c r="BW72" s="368"/>
      <c r="BX72" s="368"/>
      <c r="BY72" s="368"/>
      <c r="BZ72" s="368"/>
      <c r="CA72" s="368"/>
      <c r="CB72" s="368"/>
      <c r="CC72" s="368"/>
      <c r="CD72" s="368"/>
      <c r="CE72" s="368"/>
      <c r="CF72" s="368"/>
      <c r="CG72" s="368"/>
      <c r="CH72" s="368"/>
      <c r="CI72" s="368"/>
      <c r="CJ72" s="368"/>
      <c r="CK72" s="368"/>
      <c r="CL72" s="368"/>
      <c r="CM72" s="368"/>
      <c r="CN72" s="368"/>
      <c r="CO72" s="368"/>
      <c r="CP72" s="368"/>
      <c r="CQ72" s="368"/>
      <c r="CR72" s="368"/>
      <c r="CS72" s="368"/>
      <c r="CT72" s="368"/>
      <c r="CU72" s="368"/>
      <c r="CV72" s="368"/>
      <c r="CW72" s="368"/>
      <c r="CX72" s="368"/>
      <c r="CY72" s="368"/>
      <c r="CZ72" s="368"/>
      <c r="DA72" s="368"/>
      <c r="DB72" s="368"/>
      <c r="DC72" s="368"/>
      <c r="DD72" s="368"/>
      <c r="DE72" s="368"/>
      <c r="DF72" s="368"/>
      <c r="DG72" s="368"/>
      <c r="DH72" s="368"/>
      <c r="DI72" s="368"/>
      <c r="DJ72" s="368"/>
      <c r="DK72" s="368"/>
      <c r="DL72" s="368"/>
      <c r="DM72" s="368"/>
      <c r="DN72" s="368"/>
      <c r="DO72" s="368"/>
      <c r="DP72" s="368"/>
      <c r="DQ72" s="368"/>
    </row>
    <row r="73" spans="1:121" s="525" customFormat="1" x14ac:dyDescent="0.25">
      <c r="A73" s="637"/>
      <c r="B73" s="952" t="s">
        <v>537</v>
      </c>
      <c r="C73" s="1090">
        <v>589730.80000000005</v>
      </c>
      <c r="D73" s="952"/>
      <c r="E73" s="1082"/>
      <c r="F73" s="952"/>
      <c r="G73" s="952"/>
      <c r="H73" s="952">
        <v>5175193.24</v>
      </c>
      <c r="I73" s="952"/>
      <c r="J73" s="952">
        <v>6323504.04</v>
      </c>
      <c r="K73" s="952">
        <v>165709.23000000001</v>
      </c>
      <c r="L73" s="952">
        <v>1054761.96</v>
      </c>
      <c r="M73" s="952"/>
      <c r="N73" s="952">
        <v>1555816.16</v>
      </c>
      <c r="O73" s="952">
        <v>904131.82</v>
      </c>
      <c r="P73" s="952">
        <v>2139426.13</v>
      </c>
      <c r="Q73" s="952">
        <v>5641129.79</v>
      </c>
      <c r="R73" s="952">
        <v>1958733.84</v>
      </c>
      <c r="S73" s="952">
        <v>3192540.02</v>
      </c>
      <c r="T73" s="952"/>
      <c r="U73" s="952">
        <v>5211532.9400000004</v>
      </c>
      <c r="V73" s="952"/>
      <c r="W73" s="952"/>
      <c r="X73" s="952"/>
      <c r="Y73" s="952">
        <v>2966349.23</v>
      </c>
      <c r="Z73" s="952"/>
      <c r="AA73" s="952">
        <v>1005220.14</v>
      </c>
      <c r="AB73" s="952"/>
      <c r="AC73" s="952">
        <v>1488553.16</v>
      </c>
      <c r="AD73" s="952">
        <v>2682589.02</v>
      </c>
      <c r="AE73" s="952">
        <v>1781808.6</v>
      </c>
      <c r="AF73" s="952"/>
      <c r="AG73" s="951"/>
      <c r="AH73" s="951">
        <v>1225314.6599999999</v>
      </c>
      <c r="AI73" s="951">
        <v>1700489.34</v>
      </c>
      <c r="AJ73" s="951">
        <v>785322.02</v>
      </c>
      <c r="AK73" s="953"/>
      <c r="AL73" s="953">
        <v>1080624.46</v>
      </c>
      <c r="AM73" s="627">
        <f t="shared" si="11"/>
        <v>48628480.600000001</v>
      </c>
      <c r="AN73" s="392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8"/>
      <c r="BR73" s="368"/>
      <c r="BS73" s="368"/>
      <c r="BT73" s="368"/>
      <c r="BU73" s="368"/>
      <c r="BV73" s="368"/>
      <c r="BW73" s="368"/>
      <c r="BX73" s="368"/>
      <c r="BY73" s="368"/>
      <c r="BZ73" s="368"/>
      <c r="CA73" s="368"/>
      <c r="CB73" s="368"/>
      <c r="CC73" s="368"/>
      <c r="CD73" s="368"/>
      <c r="CE73" s="368"/>
      <c r="CF73" s="368"/>
      <c r="CG73" s="368"/>
      <c r="CH73" s="368"/>
      <c r="CI73" s="368"/>
      <c r="CJ73" s="368"/>
      <c r="CK73" s="368"/>
      <c r="CL73" s="368"/>
      <c r="CM73" s="368"/>
      <c r="CN73" s="368"/>
      <c r="CO73" s="368"/>
      <c r="CP73" s="368"/>
      <c r="CQ73" s="368"/>
      <c r="CR73" s="368"/>
      <c r="CS73" s="368"/>
      <c r="CT73" s="368"/>
      <c r="CU73" s="368"/>
      <c r="CV73" s="368"/>
      <c r="CW73" s="368"/>
      <c r="CX73" s="368"/>
      <c r="CY73" s="368"/>
      <c r="CZ73" s="368"/>
      <c r="DA73" s="368"/>
      <c r="DB73" s="368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8"/>
      <c r="DQ73" s="368"/>
    </row>
    <row r="74" spans="1:121" s="525" customFormat="1" x14ac:dyDescent="0.25">
      <c r="A74" s="637"/>
      <c r="B74" s="952" t="s">
        <v>58</v>
      </c>
      <c r="C74" s="1090"/>
      <c r="D74" s="952">
        <v>6545358.2000000002</v>
      </c>
      <c r="E74" s="1082">
        <v>6815996.9100000001</v>
      </c>
      <c r="F74" s="952"/>
      <c r="G74" s="952">
        <v>304206.83</v>
      </c>
      <c r="H74" s="952"/>
      <c r="I74" s="952">
        <v>1022765.08</v>
      </c>
      <c r="J74" s="952"/>
      <c r="K74" s="952"/>
      <c r="L74" s="952"/>
      <c r="M74" s="952"/>
      <c r="N74" s="952"/>
      <c r="O74" s="952">
        <v>1711241.93</v>
      </c>
      <c r="P74" s="952">
        <v>4376085.6399999997</v>
      </c>
      <c r="Q74" s="952">
        <v>5437537.4500000002</v>
      </c>
      <c r="R74" s="952">
        <v>3755532.52</v>
      </c>
      <c r="S74" s="952">
        <v>1114930.69</v>
      </c>
      <c r="T74" s="952">
        <v>1318179.3999999999</v>
      </c>
      <c r="U74" s="952">
        <v>493627.02</v>
      </c>
      <c r="V74" s="952">
        <v>5652122.2400000002</v>
      </c>
      <c r="W74" s="952">
        <v>5400245.1500000004</v>
      </c>
      <c r="X74" s="952">
        <v>11088304.609999999</v>
      </c>
      <c r="Y74" s="952">
        <v>595305.31000000006</v>
      </c>
      <c r="Z74" s="952">
        <v>57111.82</v>
      </c>
      <c r="AA74" s="952">
        <v>411423.96</v>
      </c>
      <c r="AB74" s="952"/>
      <c r="AC74" s="952"/>
      <c r="AD74" s="952"/>
      <c r="AE74" s="952">
        <v>20641245.969999999</v>
      </c>
      <c r="AF74" s="952"/>
      <c r="AG74" s="951">
        <v>22838.19</v>
      </c>
      <c r="AH74" s="951">
        <v>1453506.01</v>
      </c>
      <c r="AI74" s="951">
        <v>545064.75</v>
      </c>
      <c r="AJ74" s="951"/>
      <c r="AK74" s="953">
        <v>658321.39</v>
      </c>
      <c r="AL74" s="953">
        <v>397619.84</v>
      </c>
      <c r="AM74" s="627">
        <f t="shared" si="11"/>
        <v>79818570.909999996</v>
      </c>
      <c r="AN74" s="392"/>
      <c r="AO74" s="368"/>
      <c r="AP74" s="368"/>
      <c r="AQ74" s="368"/>
      <c r="AR74" s="368"/>
      <c r="AS74" s="368"/>
      <c r="AT74" s="368"/>
      <c r="AU74" s="368"/>
      <c r="AV74" s="368"/>
      <c r="AW74" s="368"/>
      <c r="AX74" s="368"/>
      <c r="AY74" s="368"/>
      <c r="AZ74" s="368"/>
      <c r="BA74" s="368"/>
      <c r="BB74" s="368"/>
      <c r="BC74" s="368"/>
      <c r="BD74" s="368"/>
      <c r="BE74" s="368"/>
      <c r="BF74" s="368"/>
      <c r="BG74" s="368"/>
      <c r="BH74" s="368"/>
      <c r="BI74" s="368"/>
      <c r="BJ74" s="368"/>
      <c r="BK74" s="368"/>
      <c r="BL74" s="368"/>
      <c r="BM74" s="368"/>
      <c r="BN74" s="368"/>
      <c r="BO74" s="368"/>
      <c r="BP74" s="368"/>
      <c r="BQ74" s="368"/>
      <c r="BR74" s="368"/>
      <c r="BS74" s="368"/>
      <c r="BT74" s="368"/>
      <c r="BU74" s="368"/>
      <c r="BV74" s="368"/>
      <c r="BW74" s="368"/>
      <c r="BX74" s="368"/>
      <c r="BY74" s="368"/>
      <c r="BZ74" s="368"/>
      <c r="CA74" s="368"/>
      <c r="CB74" s="368"/>
      <c r="CC74" s="368"/>
      <c r="CD74" s="368"/>
      <c r="CE74" s="368"/>
      <c r="CF74" s="368"/>
      <c r="CG74" s="368"/>
      <c r="CH74" s="368"/>
      <c r="CI74" s="368"/>
      <c r="CJ74" s="368"/>
      <c r="CK74" s="368"/>
      <c r="CL74" s="368"/>
      <c r="CM74" s="368"/>
      <c r="CN74" s="368"/>
      <c r="CO74" s="368"/>
      <c r="CP74" s="368"/>
      <c r="CQ74" s="368"/>
      <c r="CR74" s="368"/>
      <c r="CS74" s="368"/>
      <c r="CT74" s="368"/>
      <c r="CU74" s="368"/>
      <c r="CV74" s="368"/>
      <c r="CW74" s="368"/>
      <c r="CX74" s="368"/>
      <c r="CY74" s="368"/>
      <c r="CZ74" s="368"/>
      <c r="DA74" s="368"/>
      <c r="DB74" s="368"/>
      <c r="DC74" s="368"/>
      <c r="DD74" s="368"/>
      <c r="DE74" s="368"/>
      <c r="DF74" s="368"/>
      <c r="DG74" s="368"/>
      <c r="DH74" s="368"/>
      <c r="DI74" s="368"/>
      <c r="DJ74" s="368"/>
      <c r="DK74" s="368"/>
      <c r="DL74" s="368"/>
      <c r="DM74" s="368"/>
      <c r="DN74" s="368"/>
      <c r="DO74" s="368"/>
      <c r="DP74" s="368"/>
      <c r="DQ74" s="368"/>
    </row>
    <row r="75" spans="1:121" s="525" customFormat="1" x14ac:dyDescent="0.25">
      <c r="A75" s="637"/>
      <c r="B75" s="952" t="s">
        <v>37</v>
      </c>
      <c r="C75" s="1090"/>
      <c r="D75" s="952">
        <v>511437.5</v>
      </c>
      <c r="E75" s="1082">
        <v>645917.07999999996</v>
      </c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2"/>
      <c r="U75" s="952"/>
      <c r="V75" s="952"/>
      <c r="W75" s="952"/>
      <c r="X75" s="952"/>
      <c r="Y75" s="952"/>
      <c r="Z75" s="952"/>
      <c r="AA75" s="952"/>
      <c r="AB75" s="952"/>
      <c r="AC75" s="952"/>
      <c r="AD75" s="952"/>
      <c r="AE75" s="952"/>
      <c r="AF75" s="952"/>
      <c r="AG75" s="951"/>
      <c r="AH75" s="951"/>
      <c r="AI75" s="951"/>
      <c r="AJ75" s="951"/>
      <c r="AK75" s="953"/>
      <c r="AL75" s="953"/>
      <c r="AM75" s="627">
        <f t="shared" si="11"/>
        <v>1157354.58</v>
      </c>
      <c r="AN75" s="392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8"/>
      <c r="DQ75" s="368"/>
    </row>
    <row r="76" spans="1:121" s="525" customFormat="1" x14ac:dyDescent="0.25">
      <c r="A76" s="637"/>
      <c r="B76" s="952" t="s">
        <v>59</v>
      </c>
      <c r="C76" s="1090">
        <v>2014301.39</v>
      </c>
      <c r="D76" s="952">
        <v>2426221.94</v>
      </c>
      <c r="E76" s="1082">
        <v>2286827.41</v>
      </c>
      <c r="F76" s="952">
        <v>3910150.56</v>
      </c>
      <c r="G76" s="952">
        <v>416257.28000000003</v>
      </c>
      <c r="H76" s="952"/>
      <c r="I76" s="952">
        <v>2804180.04</v>
      </c>
      <c r="J76" s="952">
        <v>1233857.52</v>
      </c>
      <c r="K76" s="952">
        <v>162865.13</v>
      </c>
      <c r="L76" s="952">
        <v>181276.7</v>
      </c>
      <c r="M76" s="952"/>
      <c r="N76" s="952">
        <v>896828.48</v>
      </c>
      <c r="O76" s="952">
        <v>913632.58</v>
      </c>
      <c r="P76" s="952">
        <v>6766724.9500000002</v>
      </c>
      <c r="Q76" s="952"/>
      <c r="R76" s="952">
        <v>2431161.33</v>
      </c>
      <c r="S76" s="952">
        <v>1224599.5900000001</v>
      </c>
      <c r="T76" s="952">
        <v>1229854.1200000001</v>
      </c>
      <c r="U76" s="952">
        <v>2691388.64</v>
      </c>
      <c r="V76" s="952">
        <v>516966.57</v>
      </c>
      <c r="W76" s="952">
        <v>416132.46</v>
      </c>
      <c r="X76" s="952">
        <v>1831722.03</v>
      </c>
      <c r="Y76" s="952">
        <v>1099214.74</v>
      </c>
      <c r="Z76" s="952">
        <v>78799.97</v>
      </c>
      <c r="AA76" s="952">
        <v>1539527.83</v>
      </c>
      <c r="AB76" s="952"/>
      <c r="AC76" s="952">
        <v>7626255.0899999999</v>
      </c>
      <c r="AD76" s="952">
        <v>5134261.49</v>
      </c>
      <c r="AE76" s="952">
        <v>3789660.97</v>
      </c>
      <c r="AF76" s="952"/>
      <c r="AG76" s="951"/>
      <c r="AH76" s="951">
        <v>77001.649999999994</v>
      </c>
      <c r="AI76" s="951">
        <v>1120848.43</v>
      </c>
      <c r="AJ76" s="951">
        <v>739903.73</v>
      </c>
      <c r="AK76" s="953"/>
      <c r="AL76" s="953">
        <v>155493.07</v>
      </c>
      <c r="AM76" s="627">
        <f t="shared" si="11"/>
        <v>55715915.690000005</v>
      </c>
      <c r="AN76" s="392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8"/>
      <c r="CX76" s="368"/>
      <c r="CY76" s="368"/>
      <c r="CZ76" s="368"/>
      <c r="DA76" s="368"/>
      <c r="DB76" s="368"/>
      <c r="DC76" s="368"/>
      <c r="DD76" s="368"/>
      <c r="DE76" s="368"/>
      <c r="DF76" s="368"/>
      <c r="DG76" s="368"/>
      <c r="DH76" s="368"/>
      <c r="DI76" s="368"/>
      <c r="DJ76" s="368"/>
      <c r="DK76" s="368"/>
      <c r="DL76" s="368"/>
      <c r="DM76" s="368"/>
      <c r="DN76" s="368"/>
      <c r="DO76" s="368"/>
      <c r="DP76" s="368"/>
      <c r="DQ76" s="368"/>
    </row>
    <row r="77" spans="1:121" s="525" customFormat="1" x14ac:dyDescent="0.25">
      <c r="A77" s="637"/>
      <c r="B77" s="952" t="s">
        <v>142</v>
      </c>
      <c r="C77" s="1090">
        <v>312906.03999999998</v>
      </c>
      <c r="D77" s="952">
        <v>366073.7</v>
      </c>
      <c r="E77" s="1082">
        <v>223730.46</v>
      </c>
      <c r="F77" s="952">
        <v>888374.32</v>
      </c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>
        <v>891881.66</v>
      </c>
      <c r="V77" s="952">
        <v>387491.81</v>
      </c>
      <c r="W77" s="952">
        <v>385287.2</v>
      </c>
      <c r="X77" s="952">
        <v>155517.85999999999</v>
      </c>
      <c r="Y77" s="952">
        <v>594584.54</v>
      </c>
      <c r="Z77" s="952"/>
      <c r="AA77" s="952"/>
      <c r="AB77" s="952"/>
      <c r="AC77" s="952"/>
      <c r="AD77" s="952"/>
      <c r="AE77" s="952"/>
      <c r="AF77" s="952"/>
      <c r="AG77" s="951"/>
      <c r="AH77" s="951"/>
      <c r="AI77" s="951">
        <v>2589938.29</v>
      </c>
      <c r="AJ77" s="951"/>
      <c r="AK77" s="953">
        <v>568976.93999999994</v>
      </c>
      <c r="AL77" s="953">
        <v>248997.81</v>
      </c>
      <c r="AM77" s="627">
        <f t="shared" si="11"/>
        <v>7613760.6299999999</v>
      </c>
      <c r="AN77" s="392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368"/>
      <c r="DG77" s="368"/>
      <c r="DH77" s="368"/>
      <c r="DI77" s="368"/>
      <c r="DJ77" s="368"/>
      <c r="DK77" s="368"/>
      <c r="DL77" s="368"/>
      <c r="DM77" s="368"/>
      <c r="DN77" s="368"/>
      <c r="DO77" s="368"/>
      <c r="DP77" s="368"/>
      <c r="DQ77" s="368"/>
    </row>
    <row r="78" spans="1:121" s="608" customFormat="1" x14ac:dyDescent="0.25">
      <c r="A78" s="637"/>
      <c r="B78" s="952" t="s">
        <v>65</v>
      </c>
      <c r="C78" s="1090">
        <v>2555870.4700000002</v>
      </c>
      <c r="D78" s="952">
        <v>347522.79</v>
      </c>
      <c r="E78" s="1082">
        <v>1096307.55</v>
      </c>
      <c r="F78" s="952">
        <v>1474786.79</v>
      </c>
      <c r="G78" s="952">
        <v>102855.97</v>
      </c>
      <c r="H78" s="952">
        <v>960310.38</v>
      </c>
      <c r="I78" s="952">
        <v>720433.87</v>
      </c>
      <c r="J78" s="952">
        <v>2876302.06</v>
      </c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>
        <v>3517797.79</v>
      </c>
      <c r="V78" s="952">
        <v>1381433.65</v>
      </c>
      <c r="W78" s="952">
        <v>807343.84</v>
      </c>
      <c r="X78" s="952">
        <v>1825436.64</v>
      </c>
      <c r="Y78" s="952">
        <v>1257383.01</v>
      </c>
      <c r="Z78" s="952">
        <v>23180.720000000001</v>
      </c>
      <c r="AA78" s="952"/>
      <c r="AB78" s="952"/>
      <c r="AC78" s="952">
        <v>3860954.12</v>
      </c>
      <c r="AD78" s="952">
        <v>830460.39</v>
      </c>
      <c r="AE78" s="952">
        <v>154200.32000000001</v>
      </c>
      <c r="AF78" s="952"/>
      <c r="AG78" s="951"/>
      <c r="AH78" s="951">
        <v>340834.34</v>
      </c>
      <c r="AI78" s="951"/>
      <c r="AJ78" s="951">
        <v>682541.06</v>
      </c>
      <c r="AK78" s="953">
        <v>808954.18</v>
      </c>
      <c r="AL78" s="953"/>
      <c r="AM78" s="627">
        <f t="shared" si="11"/>
        <v>25624909.940000001</v>
      </c>
      <c r="AN78" s="392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368"/>
      <c r="BK78" s="368"/>
      <c r="BL78" s="368"/>
      <c r="BM78" s="368"/>
      <c r="BN78" s="368"/>
      <c r="BO78" s="368"/>
      <c r="BP78" s="368"/>
      <c r="BQ78" s="368"/>
      <c r="BR78" s="368"/>
      <c r="BS78" s="368"/>
      <c r="BT78" s="368"/>
      <c r="BU78" s="368"/>
      <c r="BV78" s="368"/>
      <c r="BW78" s="368"/>
      <c r="BX78" s="368"/>
      <c r="BY78" s="368"/>
      <c r="BZ78" s="368"/>
      <c r="CA78" s="368"/>
      <c r="CB78" s="368"/>
      <c r="CC78" s="368"/>
      <c r="CD78" s="368"/>
      <c r="CE78" s="368"/>
      <c r="CF78" s="368"/>
      <c r="CG78" s="368"/>
      <c r="CH78" s="368"/>
      <c r="CI78" s="368"/>
      <c r="CJ78" s="368"/>
      <c r="CK78" s="368"/>
      <c r="CL78" s="368"/>
      <c r="CM78" s="368"/>
      <c r="CN78" s="368"/>
      <c r="CO78" s="368"/>
      <c r="CP78" s="368"/>
      <c r="CQ78" s="368"/>
      <c r="CR78" s="368"/>
      <c r="CS78" s="368"/>
      <c r="CT78" s="368"/>
      <c r="CU78" s="368"/>
      <c r="CV78" s="368"/>
      <c r="CW78" s="368"/>
      <c r="CX78" s="368"/>
      <c r="CY78" s="368"/>
      <c r="CZ78" s="368"/>
      <c r="DA78" s="368"/>
      <c r="DB78" s="368"/>
      <c r="DC78" s="368"/>
      <c r="DD78" s="368"/>
      <c r="DE78" s="368"/>
      <c r="DF78" s="368"/>
      <c r="DG78" s="368"/>
      <c r="DH78" s="368"/>
      <c r="DI78" s="368"/>
      <c r="DJ78" s="368"/>
      <c r="DK78" s="368"/>
      <c r="DL78" s="368"/>
      <c r="DM78" s="368"/>
      <c r="DN78" s="368"/>
      <c r="DO78" s="368"/>
      <c r="DP78" s="368"/>
      <c r="DQ78" s="368"/>
    </row>
    <row r="79" spans="1:121" s="608" customFormat="1" x14ac:dyDescent="0.25">
      <c r="A79" s="637"/>
      <c r="B79" s="952" t="s">
        <v>66</v>
      </c>
      <c r="C79" s="1090">
        <v>149039.99</v>
      </c>
      <c r="D79" s="952">
        <v>951513.79</v>
      </c>
      <c r="E79" s="1082">
        <v>1719183.11</v>
      </c>
      <c r="F79" s="952">
        <v>559067.17000000004</v>
      </c>
      <c r="G79" s="952">
        <v>156121.97</v>
      </c>
      <c r="H79" s="952"/>
      <c r="I79" s="952">
        <v>506917.5</v>
      </c>
      <c r="J79" s="952">
        <v>861464.23</v>
      </c>
      <c r="K79" s="952"/>
      <c r="L79" s="952">
        <v>383345.43</v>
      </c>
      <c r="M79" s="952"/>
      <c r="N79" s="952">
        <v>275009.65999999997</v>
      </c>
      <c r="O79" s="952"/>
      <c r="P79" s="952"/>
      <c r="Q79" s="952"/>
      <c r="R79" s="952">
        <v>486816.26</v>
      </c>
      <c r="S79" s="952">
        <v>55812.43</v>
      </c>
      <c r="T79" s="952">
        <v>116306.52</v>
      </c>
      <c r="U79" s="952">
        <v>266494.51</v>
      </c>
      <c r="V79" s="952">
        <v>1113732.21</v>
      </c>
      <c r="W79" s="952">
        <v>1012234.54</v>
      </c>
      <c r="X79" s="952">
        <v>1401046.9</v>
      </c>
      <c r="Y79" s="952"/>
      <c r="Z79" s="952">
        <v>31815.05</v>
      </c>
      <c r="AA79" s="952">
        <v>898524.84</v>
      </c>
      <c r="AB79" s="952"/>
      <c r="AC79" s="952">
        <v>438630.23</v>
      </c>
      <c r="AD79" s="952"/>
      <c r="AE79" s="952">
        <v>1023470.53</v>
      </c>
      <c r="AF79" s="952"/>
      <c r="AG79" s="951"/>
      <c r="AH79" s="951">
        <v>763960.07</v>
      </c>
      <c r="AI79" s="951"/>
      <c r="AJ79" s="951"/>
      <c r="AK79" s="953">
        <v>176415.59</v>
      </c>
      <c r="AL79" s="953">
        <v>835723.91</v>
      </c>
      <c r="AM79" s="627">
        <f t="shared" si="11"/>
        <v>14182646.439999999</v>
      </c>
      <c r="AN79" s="392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  <c r="BC79" s="368"/>
      <c r="BD79" s="368"/>
      <c r="BE79" s="368"/>
      <c r="BF79" s="368"/>
      <c r="BG79" s="368"/>
      <c r="BH79" s="368"/>
      <c r="BI79" s="368"/>
      <c r="BJ79" s="368"/>
      <c r="BK79" s="368"/>
      <c r="BL79" s="368"/>
      <c r="BM79" s="368"/>
      <c r="BN79" s="368"/>
      <c r="BO79" s="368"/>
      <c r="BP79" s="368"/>
      <c r="BQ79" s="368"/>
      <c r="BR79" s="368"/>
      <c r="BS79" s="368"/>
      <c r="BT79" s="368"/>
      <c r="BU79" s="368"/>
      <c r="BV79" s="368"/>
      <c r="BW79" s="368"/>
      <c r="BX79" s="368"/>
      <c r="BY79" s="368"/>
      <c r="BZ79" s="368"/>
      <c r="CA79" s="368"/>
      <c r="CB79" s="368"/>
      <c r="CC79" s="368"/>
      <c r="CD79" s="368"/>
      <c r="CE79" s="368"/>
      <c r="CF79" s="368"/>
      <c r="CG79" s="368"/>
      <c r="CH79" s="368"/>
      <c r="CI79" s="368"/>
      <c r="CJ79" s="368"/>
      <c r="CK79" s="368"/>
      <c r="CL79" s="368"/>
      <c r="CM79" s="368"/>
      <c r="CN79" s="368"/>
      <c r="CO79" s="368"/>
      <c r="CP79" s="368"/>
      <c r="CQ79" s="368"/>
      <c r="CR79" s="368"/>
      <c r="CS79" s="368"/>
      <c r="CT79" s="368"/>
      <c r="CU79" s="368"/>
      <c r="CV79" s="368"/>
      <c r="CW79" s="368"/>
      <c r="CX79" s="368"/>
      <c r="CY79" s="368"/>
      <c r="CZ79" s="368"/>
      <c r="DA79" s="368"/>
      <c r="DB79" s="368"/>
      <c r="DC79" s="368"/>
      <c r="DD79" s="368"/>
      <c r="DE79" s="368"/>
      <c r="DF79" s="368"/>
      <c r="DG79" s="368"/>
      <c r="DH79" s="368"/>
      <c r="DI79" s="368"/>
      <c r="DJ79" s="368"/>
      <c r="DK79" s="368"/>
      <c r="DL79" s="368"/>
      <c r="DM79" s="368"/>
      <c r="DN79" s="368"/>
      <c r="DO79" s="368"/>
      <c r="DP79" s="368"/>
      <c r="DQ79" s="368"/>
    </row>
    <row r="80" spans="1:121" s="608" customFormat="1" x14ac:dyDescent="0.25">
      <c r="A80" s="637"/>
      <c r="B80" s="952" t="s">
        <v>60</v>
      </c>
      <c r="C80" s="1090">
        <v>3888872.02</v>
      </c>
      <c r="D80" s="952">
        <v>1921788.14</v>
      </c>
      <c r="E80" s="1082">
        <v>3640145.76</v>
      </c>
      <c r="F80" s="952">
        <v>3627782.25</v>
      </c>
      <c r="G80" s="952">
        <v>285350.28000000003</v>
      </c>
      <c r="H80" s="952">
        <v>1975890.45</v>
      </c>
      <c r="I80" s="952">
        <v>250503.42</v>
      </c>
      <c r="J80" s="952">
        <v>6332878.46</v>
      </c>
      <c r="K80" s="952"/>
      <c r="L80" s="952">
        <v>733668.54</v>
      </c>
      <c r="M80" s="952"/>
      <c r="N80" s="952">
        <v>964195.68</v>
      </c>
      <c r="O80" s="952">
        <v>81875.740000000005</v>
      </c>
      <c r="P80" s="952">
        <v>533413.86</v>
      </c>
      <c r="Q80" s="952">
        <v>223196.41</v>
      </c>
      <c r="R80" s="952">
        <v>368303.85</v>
      </c>
      <c r="S80" s="952">
        <v>659274.30000000005</v>
      </c>
      <c r="T80" s="952">
        <v>230579.66</v>
      </c>
      <c r="U80" s="952">
        <v>3242611.85</v>
      </c>
      <c r="V80" s="952">
        <v>1270724.1599999999</v>
      </c>
      <c r="W80" s="952">
        <v>1944248.8</v>
      </c>
      <c r="X80" s="952">
        <v>1854493.33</v>
      </c>
      <c r="Y80" s="952">
        <v>1306550.1000000001</v>
      </c>
      <c r="Z80" s="952">
        <v>751006.77</v>
      </c>
      <c r="AA80" s="952">
        <v>2448935.31</v>
      </c>
      <c r="AB80" s="952">
        <v>162614.57999999999</v>
      </c>
      <c r="AC80" s="952">
        <v>5288668.37</v>
      </c>
      <c r="AD80" s="952">
        <v>5785283.4800000004</v>
      </c>
      <c r="AE80" s="952">
        <v>7989089.2000000002</v>
      </c>
      <c r="AF80" s="952"/>
      <c r="AG80" s="951"/>
      <c r="AH80" s="951">
        <v>1317000.78</v>
      </c>
      <c r="AI80" s="951">
        <v>1054190.49</v>
      </c>
      <c r="AJ80" s="951"/>
      <c r="AK80" s="953"/>
      <c r="AL80" s="953">
        <v>1120829.8</v>
      </c>
      <c r="AM80" s="627">
        <f t="shared" si="11"/>
        <v>61253965.840000011</v>
      </c>
      <c r="AN80" s="392"/>
      <c r="AO80" s="368"/>
      <c r="AP80" s="368"/>
      <c r="AQ80" s="368"/>
      <c r="AR80" s="368"/>
      <c r="AS80" s="368"/>
      <c r="AT80" s="368"/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8"/>
      <c r="BN80" s="368"/>
      <c r="BO80" s="368"/>
      <c r="BP80" s="368"/>
      <c r="BQ80" s="368"/>
      <c r="BR80" s="368"/>
      <c r="BS80" s="368"/>
      <c r="BT80" s="368"/>
      <c r="BU80" s="368"/>
      <c r="BV80" s="368"/>
      <c r="BW80" s="368"/>
      <c r="BX80" s="368"/>
      <c r="BY80" s="368"/>
      <c r="BZ80" s="368"/>
      <c r="CA80" s="368"/>
      <c r="CB80" s="368"/>
      <c r="CC80" s="368"/>
      <c r="CD80" s="368"/>
      <c r="CE80" s="368"/>
      <c r="CF80" s="368"/>
      <c r="CG80" s="368"/>
      <c r="CH80" s="368"/>
      <c r="CI80" s="368"/>
      <c r="CJ80" s="368"/>
      <c r="CK80" s="368"/>
      <c r="CL80" s="368"/>
      <c r="CM80" s="368"/>
      <c r="CN80" s="368"/>
      <c r="CO80" s="368"/>
      <c r="CP80" s="368"/>
      <c r="CQ80" s="368"/>
      <c r="CR80" s="368"/>
      <c r="CS80" s="368"/>
      <c r="CT80" s="368"/>
      <c r="CU80" s="368"/>
      <c r="CV80" s="368"/>
      <c r="CW80" s="368"/>
      <c r="CX80" s="368"/>
      <c r="CY80" s="368"/>
      <c r="CZ80" s="368"/>
      <c r="DA80" s="368"/>
      <c r="DB80" s="368"/>
      <c r="DC80" s="368"/>
      <c r="DD80" s="368"/>
      <c r="DE80" s="368"/>
      <c r="DF80" s="368"/>
      <c r="DG80" s="368"/>
      <c r="DH80" s="368"/>
      <c r="DI80" s="368"/>
      <c r="DJ80" s="368"/>
      <c r="DK80" s="368"/>
      <c r="DL80" s="368"/>
      <c r="DM80" s="368"/>
      <c r="DN80" s="368"/>
      <c r="DO80" s="368"/>
      <c r="DP80" s="368"/>
      <c r="DQ80" s="368"/>
    </row>
    <row r="81" spans="1:121" s="525" customFormat="1" x14ac:dyDescent="0.25">
      <c r="A81" s="637"/>
      <c r="B81" s="952" t="s">
        <v>61</v>
      </c>
      <c r="C81" s="1090">
        <v>349716.18</v>
      </c>
      <c r="D81" s="952">
        <v>113413.27</v>
      </c>
      <c r="E81" s="1082">
        <v>831235.65</v>
      </c>
      <c r="F81" s="952">
        <v>349716.18</v>
      </c>
      <c r="G81" s="952">
        <v>50956.15</v>
      </c>
      <c r="H81" s="952"/>
      <c r="I81" s="952">
        <v>152777.01</v>
      </c>
      <c r="J81" s="952">
        <v>870691.98</v>
      </c>
      <c r="K81" s="952"/>
      <c r="L81" s="952">
        <v>1324694.6299999999</v>
      </c>
      <c r="M81" s="952"/>
      <c r="N81" s="952"/>
      <c r="O81" s="952"/>
      <c r="P81" s="952"/>
      <c r="Q81" s="952"/>
      <c r="R81" s="952"/>
      <c r="S81" s="952"/>
      <c r="T81" s="952"/>
      <c r="U81" s="952">
        <v>1045523.04</v>
      </c>
      <c r="V81" s="952"/>
      <c r="W81" s="952">
        <v>210223.74</v>
      </c>
      <c r="X81" s="952">
        <v>462799.76</v>
      </c>
      <c r="Y81" s="952">
        <v>405882.01</v>
      </c>
      <c r="Z81" s="952">
        <v>22734.02</v>
      </c>
      <c r="AA81" s="952">
        <v>831652.66</v>
      </c>
      <c r="AB81" s="952">
        <v>150941.72</v>
      </c>
      <c r="AC81" s="952">
        <v>5847088.1399999997</v>
      </c>
      <c r="AD81" s="952">
        <v>1962997.85</v>
      </c>
      <c r="AE81" s="952">
        <v>2469998.87</v>
      </c>
      <c r="AF81" s="952"/>
      <c r="AG81" s="951"/>
      <c r="AH81" s="951">
        <v>307520.98</v>
      </c>
      <c r="AI81" s="951">
        <v>820180.38</v>
      </c>
      <c r="AJ81" s="951"/>
      <c r="AK81" s="953">
        <v>153760.48000000001</v>
      </c>
      <c r="AL81" s="953"/>
      <c r="AM81" s="627">
        <f t="shared" si="11"/>
        <v>18734504.699999999</v>
      </c>
      <c r="AN81" s="392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  <c r="BC81" s="368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8"/>
      <c r="BQ81" s="368"/>
      <c r="BR81" s="368"/>
      <c r="BS81" s="368"/>
      <c r="BT81" s="368"/>
      <c r="BU81" s="368"/>
      <c r="BV81" s="368"/>
      <c r="BW81" s="368"/>
      <c r="BX81" s="368"/>
      <c r="BY81" s="368"/>
      <c r="BZ81" s="368"/>
      <c r="CA81" s="368"/>
      <c r="CB81" s="368"/>
      <c r="CC81" s="368"/>
      <c r="CD81" s="368"/>
      <c r="CE81" s="368"/>
      <c r="CF81" s="368"/>
      <c r="CG81" s="368"/>
      <c r="CH81" s="368"/>
      <c r="CI81" s="368"/>
      <c r="CJ81" s="368"/>
      <c r="CK81" s="368"/>
      <c r="CL81" s="368"/>
      <c r="CM81" s="368"/>
      <c r="CN81" s="368"/>
      <c r="CO81" s="368"/>
      <c r="CP81" s="368"/>
      <c r="CQ81" s="368"/>
      <c r="CR81" s="368"/>
      <c r="CS81" s="368"/>
      <c r="CT81" s="368"/>
      <c r="CU81" s="368"/>
      <c r="CV81" s="368"/>
      <c r="CW81" s="368"/>
      <c r="CX81" s="368"/>
      <c r="CY81" s="368"/>
      <c r="CZ81" s="368"/>
      <c r="DA81" s="368"/>
      <c r="DB81" s="368"/>
      <c r="DC81" s="368"/>
      <c r="DD81" s="368"/>
      <c r="DE81" s="368"/>
      <c r="DF81" s="368"/>
      <c r="DG81" s="368"/>
      <c r="DH81" s="368"/>
      <c r="DI81" s="368"/>
      <c r="DJ81" s="368"/>
      <c r="DK81" s="368"/>
      <c r="DL81" s="368"/>
      <c r="DM81" s="368"/>
      <c r="DN81" s="368"/>
      <c r="DO81" s="368"/>
      <c r="DP81" s="368"/>
      <c r="DQ81" s="368"/>
    </row>
    <row r="82" spans="1:121" s="525" customFormat="1" x14ac:dyDescent="0.25">
      <c r="A82" s="637"/>
      <c r="B82" s="952" t="s">
        <v>53</v>
      </c>
      <c r="C82" s="1090"/>
      <c r="D82" s="952"/>
      <c r="E82" s="108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1">
        <v>45408.75</v>
      </c>
      <c r="AH82" s="951">
        <v>769916.55</v>
      </c>
      <c r="AI82" s="951">
        <v>1836180.22</v>
      </c>
      <c r="AJ82" s="951">
        <v>2029452.19</v>
      </c>
      <c r="AK82" s="953">
        <v>1628155.15</v>
      </c>
      <c r="AL82" s="953">
        <v>1227450.72</v>
      </c>
      <c r="AM82" s="627">
        <f t="shared" si="11"/>
        <v>7536563.5799999991</v>
      </c>
      <c r="AN82" s="392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8"/>
      <c r="BO82" s="368"/>
      <c r="BP82" s="368"/>
      <c r="BQ82" s="368"/>
      <c r="BR82" s="368"/>
      <c r="BS82" s="368"/>
      <c r="BT82" s="368"/>
      <c r="BU82" s="368"/>
      <c r="BV82" s="368"/>
      <c r="BW82" s="368"/>
      <c r="BX82" s="368"/>
      <c r="BY82" s="368"/>
      <c r="BZ82" s="368"/>
      <c r="CA82" s="368"/>
      <c r="CB82" s="368"/>
      <c r="CC82" s="368"/>
      <c r="CD82" s="368"/>
      <c r="CE82" s="368"/>
      <c r="CF82" s="368"/>
      <c r="CG82" s="368"/>
      <c r="CH82" s="368"/>
      <c r="CI82" s="368"/>
      <c r="CJ82" s="368"/>
      <c r="CK82" s="368"/>
      <c r="CL82" s="368"/>
      <c r="CM82" s="368"/>
      <c r="CN82" s="368"/>
      <c r="CO82" s="368"/>
      <c r="CP82" s="368"/>
      <c r="CQ82" s="368"/>
      <c r="CR82" s="368"/>
      <c r="CS82" s="368"/>
      <c r="CT82" s="368"/>
      <c r="CU82" s="368"/>
      <c r="CV82" s="368"/>
      <c r="CW82" s="368"/>
      <c r="CX82" s="368"/>
      <c r="CY82" s="368"/>
      <c r="CZ82" s="368"/>
      <c r="DA82" s="368"/>
      <c r="DB82" s="368"/>
      <c r="DC82" s="368"/>
      <c r="DD82" s="368"/>
      <c r="DE82" s="368"/>
      <c r="DF82" s="368"/>
      <c r="DG82" s="368"/>
      <c r="DH82" s="368"/>
      <c r="DI82" s="368"/>
      <c r="DJ82" s="368"/>
      <c r="DK82" s="368"/>
      <c r="DL82" s="368"/>
      <c r="DM82" s="368"/>
      <c r="DN82" s="368"/>
      <c r="DO82" s="368"/>
      <c r="DP82" s="368"/>
      <c r="DQ82" s="368"/>
    </row>
    <row r="83" spans="1:121" s="525" customFormat="1" x14ac:dyDescent="0.25">
      <c r="A83" s="637"/>
      <c r="B83" s="952" t="s">
        <v>129</v>
      </c>
      <c r="C83" s="1090"/>
      <c r="D83" s="952"/>
      <c r="E83" s="1082"/>
      <c r="F83" s="952">
        <v>739161.34</v>
      </c>
      <c r="G83" s="952"/>
      <c r="H83" s="952"/>
      <c r="I83" s="952"/>
      <c r="J83" s="952"/>
      <c r="K83" s="952"/>
      <c r="L83" s="952">
        <v>760290.54</v>
      </c>
      <c r="M83" s="952"/>
      <c r="N83" s="952">
        <v>1430449.72</v>
      </c>
      <c r="O83" s="952"/>
      <c r="P83" s="952"/>
      <c r="Q83" s="952">
        <v>760593.86</v>
      </c>
      <c r="R83" s="952"/>
      <c r="S83" s="952"/>
      <c r="T83" s="952"/>
      <c r="U83" s="952"/>
      <c r="V83" s="952"/>
      <c r="W83" s="952"/>
      <c r="X83" s="952"/>
      <c r="Y83" s="952"/>
      <c r="Z83" s="952"/>
      <c r="AA83" s="952"/>
      <c r="AB83" s="952"/>
      <c r="AC83" s="952"/>
      <c r="AD83" s="952"/>
      <c r="AE83" s="952"/>
      <c r="AF83" s="952"/>
      <c r="AG83" s="951"/>
      <c r="AH83" s="951">
        <v>746853.96</v>
      </c>
      <c r="AI83" s="951"/>
      <c r="AJ83" s="951"/>
      <c r="AK83" s="953"/>
      <c r="AL83" s="953">
        <v>447573.71</v>
      </c>
      <c r="AM83" s="627">
        <f t="shared" si="11"/>
        <v>4884923.13</v>
      </c>
      <c r="AN83" s="392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8"/>
      <c r="BN83" s="368"/>
      <c r="BO83" s="368"/>
      <c r="BP83" s="368"/>
      <c r="BQ83" s="368"/>
      <c r="BR83" s="368"/>
      <c r="BS83" s="368"/>
      <c r="BT83" s="368"/>
      <c r="BU83" s="368"/>
      <c r="BV83" s="368"/>
      <c r="BW83" s="368"/>
      <c r="BX83" s="368"/>
      <c r="BY83" s="368"/>
      <c r="BZ83" s="368"/>
      <c r="CA83" s="368"/>
      <c r="CB83" s="368"/>
      <c r="CC83" s="368"/>
      <c r="CD83" s="368"/>
      <c r="CE83" s="368"/>
      <c r="CF83" s="368"/>
      <c r="CG83" s="368"/>
      <c r="CH83" s="368"/>
      <c r="CI83" s="368"/>
      <c r="CJ83" s="368"/>
      <c r="CK83" s="368"/>
      <c r="CL83" s="368"/>
      <c r="CM83" s="368"/>
      <c r="CN83" s="368"/>
      <c r="CO83" s="368"/>
      <c r="CP83" s="368"/>
      <c r="CQ83" s="368"/>
      <c r="CR83" s="368"/>
      <c r="CS83" s="368"/>
      <c r="CT83" s="368"/>
      <c r="CU83" s="368"/>
      <c r="CV83" s="368"/>
      <c r="CW83" s="368"/>
      <c r="CX83" s="368"/>
      <c r="CY83" s="368"/>
      <c r="CZ83" s="368"/>
      <c r="DA83" s="368"/>
      <c r="DB83" s="368"/>
      <c r="DC83" s="368"/>
      <c r="DD83" s="368"/>
      <c r="DE83" s="368"/>
      <c r="DF83" s="368"/>
      <c r="DG83" s="368"/>
      <c r="DH83" s="368"/>
      <c r="DI83" s="368"/>
      <c r="DJ83" s="368"/>
      <c r="DK83" s="368"/>
      <c r="DL83" s="368"/>
      <c r="DM83" s="368"/>
      <c r="DN83" s="368"/>
      <c r="DO83" s="368"/>
      <c r="DP83" s="368"/>
      <c r="DQ83" s="368"/>
    </row>
    <row r="84" spans="1:121" x14ac:dyDescent="0.25">
      <c r="A84" s="375" t="s">
        <v>512</v>
      </c>
      <c r="B84" s="373"/>
      <c r="C84" s="626">
        <f t="shared" ref="C84:AL84" si="12">SUM(C85:C86)</f>
        <v>449597.67</v>
      </c>
      <c r="D84" s="626">
        <f t="shared" si="12"/>
        <v>0</v>
      </c>
      <c r="E84" s="626">
        <f t="shared" si="12"/>
        <v>382846.42</v>
      </c>
      <c r="F84" s="626">
        <f t="shared" si="12"/>
        <v>0</v>
      </c>
      <c r="G84" s="626">
        <f t="shared" si="12"/>
        <v>0</v>
      </c>
      <c r="H84" s="626">
        <f t="shared" si="12"/>
        <v>0</v>
      </c>
      <c r="I84" s="626">
        <f t="shared" si="12"/>
        <v>0</v>
      </c>
      <c r="J84" s="626">
        <f t="shared" si="12"/>
        <v>0</v>
      </c>
      <c r="K84" s="626">
        <f t="shared" si="12"/>
        <v>0</v>
      </c>
      <c r="L84" s="626">
        <f t="shared" si="12"/>
        <v>0</v>
      </c>
      <c r="M84" s="626">
        <f t="shared" si="12"/>
        <v>0</v>
      </c>
      <c r="N84" s="626">
        <f t="shared" si="12"/>
        <v>281451.03000000003</v>
      </c>
      <c r="O84" s="626">
        <f t="shared" si="12"/>
        <v>0</v>
      </c>
      <c r="P84" s="626">
        <f t="shared" si="12"/>
        <v>0</v>
      </c>
      <c r="Q84" s="626">
        <f t="shared" si="12"/>
        <v>0</v>
      </c>
      <c r="R84" s="626">
        <f t="shared" si="12"/>
        <v>0</v>
      </c>
      <c r="S84" s="626">
        <f t="shared" si="12"/>
        <v>0</v>
      </c>
      <c r="T84" s="626">
        <f t="shared" si="12"/>
        <v>0</v>
      </c>
      <c r="U84" s="626">
        <f t="shared" si="12"/>
        <v>0</v>
      </c>
      <c r="V84" s="626">
        <f t="shared" si="12"/>
        <v>0</v>
      </c>
      <c r="W84" s="626">
        <f t="shared" si="12"/>
        <v>0</v>
      </c>
      <c r="X84" s="626">
        <f t="shared" si="12"/>
        <v>0</v>
      </c>
      <c r="Y84" s="626">
        <f t="shared" si="12"/>
        <v>0</v>
      </c>
      <c r="Z84" s="626">
        <f t="shared" si="12"/>
        <v>282249.71000000002</v>
      </c>
      <c r="AA84" s="626">
        <f t="shared" si="12"/>
        <v>567425.94999999995</v>
      </c>
      <c r="AB84" s="626">
        <f t="shared" si="12"/>
        <v>0</v>
      </c>
      <c r="AC84" s="626">
        <f t="shared" si="12"/>
        <v>209812.24</v>
      </c>
      <c r="AD84" s="626">
        <f t="shared" si="12"/>
        <v>0</v>
      </c>
      <c r="AE84" s="626">
        <f t="shared" si="12"/>
        <v>638850.35</v>
      </c>
      <c r="AF84" s="626">
        <f t="shared" si="12"/>
        <v>0</v>
      </c>
      <c r="AG84" s="626">
        <f t="shared" si="12"/>
        <v>0</v>
      </c>
      <c r="AH84" s="626">
        <f t="shared" si="12"/>
        <v>0</v>
      </c>
      <c r="AI84" s="626">
        <f t="shared" si="12"/>
        <v>297831.78000000003</v>
      </c>
      <c r="AJ84" s="626">
        <f t="shared" si="12"/>
        <v>151960.5</v>
      </c>
      <c r="AK84" s="626">
        <f t="shared" si="12"/>
        <v>151960.5</v>
      </c>
      <c r="AL84" s="626">
        <f t="shared" si="12"/>
        <v>0</v>
      </c>
      <c r="AM84" s="626">
        <f>SUM(C84:AL84)</f>
        <v>3413986.1500000004</v>
      </c>
      <c r="AN84" s="634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  <c r="CF84" s="368"/>
      <c r="CG84" s="368"/>
      <c r="CH84" s="368"/>
      <c r="CI84" s="368"/>
      <c r="CJ84" s="368"/>
      <c r="CK84" s="368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8"/>
      <c r="CX84" s="368"/>
      <c r="CY84" s="368"/>
      <c r="CZ84" s="368"/>
      <c r="DA84" s="368"/>
      <c r="DB84" s="368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8"/>
      <c r="DN84" s="368"/>
      <c r="DO84" s="368"/>
      <c r="DP84" s="368"/>
      <c r="DQ84" s="368"/>
    </row>
    <row r="85" spans="1:121" s="525" customFormat="1" x14ac:dyDescent="0.25">
      <c r="A85" s="637"/>
      <c r="B85" s="955" t="s">
        <v>75</v>
      </c>
      <c r="C85" s="955"/>
      <c r="D85" s="955"/>
      <c r="E85" s="1083">
        <v>78925.42</v>
      </c>
      <c r="F85" s="955"/>
      <c r="G85" s="955"/>
      <c r="H85" s="955"/>
      <c r="I85" s="955"/>
      <c r="J85" s="955"/>
      <c r="K85" s="955"/>
      <c r="L85" s="955"/>
      <c r="M85" s="955"/>
      <c r="N85" s="955">
        <v>281451.03000000003</v>
      </c>
      <c r="O85" s="955"/>
      <c r="P85" s="955"/>
      <c r="Q85" s="955"/>
      <c r="R85" s="955"/>
      <c r="S85" s="955"/>
      <c r="T85" s="955"/>
      <c r="U85" s="955"/>
      <c r="V85" s="955"/>
      <c r="W85" s="955"/>
      <c r="X85" s="955"/>
      <c r="Y85" s="955"/>
      <c r="Z85" s="955"/>
      <c r="AA85" s="955"/>
      <c r="AB85" s="955"/>
      <c r="AC85" s="955"/>
      <c r="AD85" s="955"/>
      <c r="AE85" s="955"/>
      <c r="AF85" s="955"/>
      <c r="AG85" s="954"/>
      <c r="AH85" s="954"/>
      <c r="AI85" s="954">
        <v>297831.78000000003</v>
      </c>
      <c r="AJ85" s="954"/>
      <c r="AK85" s="956"/>
      <c r="AL85" s="956"/>
      <c r="AM85" s="627">
        <f>SUM(C85:AL85)</f>
        <v>658208.23</v>
      </c>
      <c r="AN85" s="392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368"/>
      <c r="BC85" s="368"/>
      <c r="BD85" s="368"/>
      <c r="BE85" s="368"/>
      <c r="BF85" s="368"/>
      <c r="BG85" s="368"/>
      <c r="BH85" s="368"/>
      <c r="BI85" s="368"/>
      <c r="BJ85" s="368"/>
      <c r="BK85" s="368"/>
      <c r="BL85" s="368"/>
      <c r="BM85" s="368"/>
      <c r="BN85" s="368"/>
      <c r="BO85" s="368"/>
      <c r="BP85" s="368"/>
      <c r="BQ85" s="368"/>
      <c r="BR85" s="368"/>
      <c r="BS85" s="368"/>
      <c r="BT85" s="368"/>
      <c r="BU85" s="368"/>
      <c r="BV85" s="368"/>
      <c r="BW85" s="368"/>
      <c r="BX85" s="368"/>
      <c r="BY85" s="368"/>
      <c r="BZ85" s="368"/>
      <c r="CA85" s="368"/>
      <c r="CB85" s="368"/>
      <c r="CC85" s="368"/>
      <c r="CD85" s="368"/>
      <c r="CE85" s="368"/>
      <c r="CF85" s="368"/>
      <c r="CG85" s="368"/>
      <c r="CH85" s="368"/>
      <c r="CI85" s="368"/>
      <c r="CJ85" s="368"/>
      <c r="CK85" s="368"/>
      <c r="CL85" s="368"/>
      <c r="CM85" s="368"/>
      <c r="CN85" s="368"/>
      <c r="CO85" s="368"/>
      <c r="CP85" s="368"/>
      <c r="CQ85" s="368"/>
      <c r="CR85" s="368"/>
      <c r="CS85" s="368"/>
      <c r="CT85" s="368"/>
      <c r="CU85" s="368"/>
      <c r="CV85" s="368"/>
      <c r="CW85" s="368"/>
      <c r="CX85" s="368"/>
      <c r="CY85" s="368"/>
      <c r="CZ85" s="368"/>
      <c r="DA85" s="368"/>
      <c r="DB85" s="368"/>
      <c r="DC85" s="368"/>
      <c r="DD85" s="368"/>
      <c r="DE85" s="368"/>
      <c r="DF85" s="368"/>
      <c r="DG85" s="368"/>
      <c r="DH85" s="368"/>
      <c r="DI85" s="368"/>
      <c r="DJ85" s="368"/>
      <c r="DK85" s="368"/>
      <c r="DL85" s="368"/>
      <c r="DM85" s="368"/>
      <c r="DN85" s="368"/>
      <c r="DO85" s="368"/>
      <c r="DP85" s="368"/>
      <c r="DQ85" s="368"/>
    </row>
    <row r="86" spans="1:121" s="525" customFormat="1" x14ac:dyDescent="0.25">
      <c r="A86" s="637"/>
      <c r="B86" s="955" t="s">
        <v>165</v>
      </c>
      <c r="C86" s="955">
        <v>449597.67</v>
      </c>
      <c r="D86" s="955"/>
      <c r="E86" s="1083">
        <v>303921</v>
      </c>
      <c r="F86" s="955"/>
      <c r="G86" s="955"/>
      <c r="H86" s="955"/>
      <c r="I86" s="955"/>
      <c r="J86" s="955"/>
      <c r="K86" s="955"/>
      <c r="L86" s="955"/>
      <c r="M86" s="955"/>
      <c r="N86" s="955"/>
      <c r="O86" s="955"/>
      <c r="P86" s="955"/>
      <c r="Q86" s="955"/>
      <c r="R86" s="955"/>
      <c r="S86" s="955"/>
      <c r="T86" s="955"/>
      <c r="U86" s="955"/>
      <c r="V86" s="955"/>
      <c r="W86" s="955"/>
      <c r="X86" s="955"/>
      <c r="Y86" s="955"/>
      <c r="Z86" s="955">
        <v>282249.71000000002</v>
      </c>
      <c r="AA86" s="955">
        <v>567425.94999999995</v>
      </c>
      <c r="AB86" s="955"/>
      <c r="AC86" s="955">
        <v>209812.24</v>
      </c>
      <c r="AD86" s="955"/>
      <c r="AE86" s="955">
        <v>638850.35</v>
      </c>
      <c r="AF86" s="955"/>
      <c r="AG86" s="954"/>
      <c r="AH86" s="954"/>
      <c r="AI86" s="954"/>
      <c r="AJ86" s="954">
        <v>151960.5</v>
      </c>
      <c r="AK86" s="956">
        <v>151960.5</v>
      </c>
      <c r="AL86" s="956"/>
      <c r="AM86" s="627">
        <f>SUM(C86:AL86)</f>
        <v>2755777.92</v>
      </c>
      <c r="AN86" s="392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8"/>
      <c r="BS86" s="368"/>
      <c r="BT86" s="368"/>
      <c r="BU86" s="368"/>
      <c r="BV86" s="368"/>
      <c r="BW86" s="368"/>
      <c r="BX86" s="368"/>
      <c r="BY86" s="368"/>
      <c r="BZ86" s="368"/>
      <c r="CA86" s="368"/>
      <c r="CB86" s="368"/>
      <c r="CC86" s="368"/>
      <c r="CD86" s="368"/>
      <c r="CE86" s="368"/>
      <c r="CF86" s="368"/>
      <c r="CG86" s="368"/>
      <c r="CH86" s="368"/>
      <c r="CI86" s="368"/>
      <c r="CJ86" s="368"/>
      <c r="CK86" s="368"/>
      <c r="CL86" s="368"/>
      <c r="CM86" s="368"/>
      <c r="CN86" s="368"/>
      <c r="CO86" s="368"/>
      <c r="CP86" s="368"/>
      <c r="CQ86" s="368"/>
      <c r="CR86" s="368"/>
      <c r="CS86" s="368"/>
      <c r="CT86" s="368"/>
      <c r="CU86" s="368"/>
      <c r="CV86" s="368"/>
      <c r="CW86" s="368"/>
      <c r="CX86" s="368"/>
      <c r="CY86" s="368"/>
      <c r="CZ86" s="368"/>
      <c r="DA86" s="368"/>
      <c r="DB86" s="368"/>
      <c r="DC86" s="368"/>
      <c r="DD86" s="368"/>
      <c r="DE86" s="368"/>
      <c r="DF86" s="368"/>
      <c r="DG86" s="368"/>
      <c r="DH86" s="368"/>
      <c r="DI86" s="368"/>
      <c r="DJ86" s="368"/>
      <c r="DK86" s="368"/>
      <c r="DL86" s="368"/>
      <c r="DM86" s="368"/>
      <c r="DN86" s="368"/>
      <c r="DO86" s="368"/>
      <c r="DP86" s="368"/>
      <c r="DQ86" s="368"/>
    </row>
    <row r="87" spans="1:121" x14ac:dyDescent="0.25">
      <c r="A87" s="374" t="s">
        <v>539</v>
      </c>
      <c r="B87" s="373"/>
      <c r="C87" s="626">
        <f t="shared" ref="C87:AL87" si="13">SUM(C88:C98)</f>
        <v>528993.25</v>
      </c>
      <c r="D87" s="626">
        <f t="shared" si="13"/>
        <v>33906.71</v>
      </c>
      <c r="E87" s="626">
        <f t="shared" si="13"/>
        <v>33906.71</v>
      </c>
      <c r="F87" s="626">
        <f t="shared" si="13"/>
        <v>1416817.4900000002</v>
      </c>
      <c r="G87" s="626">
        <f t="shared" si="13"/>
        <v>0</v>
      </c>
      <c r="H87" s="626">
        <f t="shared" si="13"/>
        <v>2173205.8899999997</v>
      </c>
      <c r="I87" s="626">
        <f t="shared" si="13"/>
        <v>0</v>
      </c>
      <c r="J87" s="626">
        <f t="shared" si="13"/>
        <v>1762122.55</v>
      </c>
      <c r="K87" s="626">
        <f t="shared" si="13"/>
        <v>0</v>
      </c>
      <c r="L87" s="626">
        <f t="shared" si="13"/>
        <v>0</v>
      </c>
      <c r="M87" s="626">
        <f t="shared" si="13"/>
        <v>0</v>
      </c>
      <c r="N87" s="626">
        <f t="shared" si="13"/>
        <v>0</v>
      </c>
      <c r="O87" s="626">
        <f t="shared" si="13"/>
        <v>0</v>
      </c>
      <c r="P87" s="626">
        <f t="shared" si="13"/>
        <v>0</v>
      </c>
      <c r="Q87" s="626">
        <f t="shared" si="13"/>
        <v>0</v>
      </c>
      <c r="R87" s="626">
        <f t="shared" si="13"/>
        <v>0</v>
      </c>
      <c r="S87" s="626">
        <f t="shared" si="13"/>
        <v>0</v>
      </c>
      <c r="T87" s="626">
        <f t="shared" si="13"/>
        <v>0</v>
      </c>
      <c r="U87" s="626">
        <f t="shared" si="13"/>
        <v>961001.71</v>
      </c>
      <c r="V87" s="626">
        <f t="shared" si="13"/>
        <v>0</v>
      </c>
      <c r="W87" s="626">
        <f t="shared" si="13"/>
        <v>0</v>
      </c>
      <c r="X87" s="626">
        <f t="shared" si="13"/>
        <v>0</v>
      </c>
      <c r="Y87" s="626">
        <f t="shared" si="13"/>
        <v>977827.57999999984</v>
      </c>
      <c r="Z87" s="626">
        <f t="shared" si="13"/>
        <v>1054236.44</v>
      </c>
      <c r="AA87" s="626">
        <f t="shared" si="13"/>
        <v>1329907.1099999999</v>
      </c>
      <c r="AB87" s="626">
        <f t="shared" si="13"/>
        <v>336718.44</v>
      </c>
      <c r="AC87" s="626">
        <f t="shared" si="13"/>
        <v>1535113.56</v>
      </c>
      <c r="AD87" s="626">
        <f t="shared" si="13"/>
        <v>2746858.1</v>
      </c>
      <c r="AE87" s="626">
        <f t="shared" si="13"/>
        <v>995024.57</v>
      </c>
      <c r="AF87" s="626">
        <f t="shared" si="13"/>
        <v>0</v>
      </c>
      <c r="AG87" s="626">
        <f t="shared" si="13"/>
        <v>0</v>
      </c>
      <c r="AH87" s="626">
        <f t="shared" si="13"/>
        <v>883033.71</v>
      </c>
      <c r="AI87" s="626">
        <f t="shared" si="13"/>
        <v>1496953.62</v>
      </c>
      <c r="AJ87" s="626">
        <f t="shared" si="13"/>
        <v>147100</v>
      </c>
      <c r="AK87" s="626">
        <f t="shared" si="13"/>
        <v>301273.32</v>
      </c>
      <c r="AL87" s="626">
        <f t="shared" si="13"/>
        <v>947442.96</v>
      </c>
      <c r="AM87" s="626">
        <f>SUM(C87:AL87)</f>
        <v>19661443.720000003</v>
      </c>
      <c r="AN87" s="392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68"/>
      <c r="CQ87" s="368"/>
      <c r="CR87" s="368"/>
      <c r="CS87" s="368"/>
      <c r="CT87" s="368"/>
      <c r="CU87" s="368"/>
      <c r="CV87" s="368"/>
      <c r="CW87" s="368"/>
      <c r="CX87" s="368"/>
      <c r="CY87" s="368"/>
      <c r="CZ87" s="368"/>
      <c r="DA87" s="368"/>
      <c r="DB87" s="368"/>
      <c r="DC87" s="368"/>
      <c r="DD87" s="368"/>
      <c r="DE87" s="368"/>
      <c r="DF87" s="368"/>
      <c r="DG87" s="368"/>
      <c r="DH87" s="368"/>
      <c r="DI87" s="368"/>
      <c r="DJ87" s="368"/>
      <c r="DK87" s="368"/>
      <c r="DL87" s="368"/>
      <c r="DM87" s="368"/>
      <c r="DN87" s="368"/>
      <c r="DO87" s="368"/>
      <c r="DP87" s="368"/>
      <c r="DQ87" s="368"/>
    </row>
    <row r="88" spans="1:121" x14ac:dyDescent="0.25">
      <c r="A88" s="637"/>
      <c r="B88" s="958" t="s">
        <v>540</v>
      </c>
      <c r="C88" s="1091"/>
      <c r="D88" s="958"/>
      <c r="E88" s="958"/>
      <c r="F88" s="958">
        <v>15283.6</v>
      </c>
      <c r="G88" s="958"/>
      <c r="H88" s="958"/>
      <c r="I88" s="958"/>
      <c r="J88" s="958">
        <v>5980.54</v>
      </c>
      <c r="K88" s="958"/>
      <c r="L88" s="958"/>
      <c r="M88" s="958"/>
      <c r="N88" s="958"/>
      <c r="O88" s="958"/>
      <c r="P88" s="958"/>
      <c r="Q88" s="958"/>
      <c r="R88" s="958"/>
      <c r="S88" s="958"/>
      <c r="T88" s="958"/>
      <c r="U88" s="958"/>
      <c r="V88" s="958"/>
      <c r="W88" s="958"/>
      <c r="X88" s="958"/>
      <c r="Y88" s="958"/>
      <c r="Z88" s="958"/>
      <c r="AA88" s="958"/>
      <c r="AB88" s="958"/>
      <c r="AC88" s="958"/>
      <c r="AD88" s="958"/>
      <c r="AE88" s="958"/>
      <c r="AF88" s="958"/>
      <c r="AG88" s="957"/>
      <c r="AH88" s="957"/>
      <c r="AI88" s="957">
        <v>160466.25</v>
      </c>
      <c r="AJ88" s="957"/>
      <c r="AK88" s="959">
        <v>6645.04</v>
      </c>
      <c r="AL88" s="959">
        <v>20599.64</v>
      </c>
      <c r="AM88" s="627">
        <f>SUM(C88:AL88)</f>
        <v>208975.07</v>
      </c>
      <c r="AN88" s="392"/>
      <c r="AO88" s="368"/>
      <c r="AP88" s="368"/>
      <c r="AQ88" s="368"/>
      <c r="AR88" s="368"/>
      <c r="AS88" s="368"/>
      <c r="AT88" s="368"/>
      <c r="AU88" s="368"/>
      <c r="AV88" s="368"/>
      <c r="AW88" s="368"/>
      <c r="AX88" s="368"/>
      <c r="AY88" s="368"/>
      <c r="AZ88" s="368"/>
      <c r="BA88" s="368"/>
      <c r="BB88" s="368"/>
      <c r="BC88" s="368"/>
      <c r="BD88" s="368"/>
      <c r="BE88" s="368"/>
      <c r="BF88" s="368"/>
      <c r="BG88" s="368"/>
      <c r="BH88" s="368"/>
      <c r="BI88" s="368"/>
      <c r="BJ88" s="368"/>
      <c r="BK88" s="368"/>
      <c r="BL88" s="368"/>
      <c r="BM88" s="368"/>
      <c r="BN88" s="368"/>
      <c r="BO88" s="368"/>
      <c r="BP88" s="368"/>
      <c r="BQ88" s="368"/>
      <c r="BR88" s="368"/>
      <c r="BS88" s="368"/>
      <c r="BT88" s="368"/>
      <c r="BU88" s="368"/>
      <c r="BV88" s="368"/>
      <c r="BW88" s="368"/>
      <c r="BX88" s="368"/>
      <c r="BY88" s="368"/>
      <c r="BZ88" s="368"/>
      <c r="CA88" s="368"/>
      <c r="CB88" s="368"/>
      <c r="CC88" s="368"/>
      <c r="CD88" s="368"/>
      <c r="CE88" s="368"/>
      <c r="CF88" s="368"/>
      <c r="CG88" s="368"/>
      <c r="CH88" s="368"/>
      <c r="CI88" s="368"/>
      <c r="CJ88" s="368"/>
      <c r="CK88" s="368"/>
      <c r="CL88" s="368"/>
      <c r="CM88" s="368"/>
      <c r="CN88" s="368"/>
      <c r="CO88" s="368"/>
      <c r="CP88" s="368"/>
      <c r="CQ88" s="368"/>
      <c r="CR88" s="368"/>
      <c r="CS88" s="368"/>
      <c r="CT88" s="368"/>
      <c r="CU88" s="368"/>
      <c r="CV88" s="368"/>
      <c r="CW88" s="368"/>
      <c r="CX88" s="368"/>
      <c r="CY88" s="368"/>
      <c r="CZ88" s="368"/>
      <c r="DA88" s="368"/>
      <c r="DB88" s="368"/>
      <c r="DC88" s="368"/>
      <c r="DD88" s="368"/>
      <c r="DE88" s="368"/>
      <c r="DF88" s="368"/>
      <c r="DG88" s="368"/>
      <c r="DH88" s="368"/>
      <c r="DI88" s="368"/>
      <c r="DJ88" s="368"/>
      <c r="DK88" s="368"/>
      <c r="DL88" s="368"/>
      <c r="DM88" s="368"/>
      <c r="DN88" s="368"/>
      <c r="DO88" s="368"/>
      <c r="DP88" s="368"/>
      <c r="DQ88" s="368"/>
    </row>
    <row r="89" spans="1:121" x14ac:dyDescent="0.25">
      <c r="A89" s="637"/>
      <c r="B89" s="958" t="s">
        <v>1553</v>
      </c>
      <c r="C89" s="1091"/>
      <c r="D89" s="958"/>
      <c r="E89" s="958"/>
      <c r="F89" s="958"/>
      <c r="G89" s="958"/>
      <c r="H89" s="958"/>
      <c r="I89" s="958"/>
      <c r="J89" s="958"/>
      <c r="K89" s="958"/>
      <c r="L89" s="958"/>
      <c r="M89" s="958"/>
      <c r="N89" s="958"/>
      <c r="O89" s="958"/>
      <c r="P89" s="958"/>
      <c r="Q89" s="958"/>
      <c r="R89" s="958"/>
      <c r="S89" s="958"/>
      <c r="T89" s="958"/>
      <c r="U89" s="958">
        <v>148453.35</v>
      </c>
      <c r="V89" s="958"/>
      <c r="W89" s="958"/>
      <c r="X89" s="958"/>
      <c r="Y89" s="958">
        <v>296906.71000000002</v>
      </c>
      <c r="Z89" s="958"/>
      <c r="AA89" s="958"/>
      <c r="AB89" s="958"/>
      <c r="AC89" s="958"/>
      <c r="AD89" s="958"/>
      <c r="AE89" s="958"/>
      <c r="AF89" s="958"/>
      <c r="AG89" s="957"/>
      <c r="AH89" s="957"/>
      <c r="AI89" s="957">
        <v>178144.02</v>
      </c>
      <c r="AJ89" s="957">
        <v>72997.81</v>
      </c>
      <c r="AK89" s="959">
        <v>72997.81</v>
      </c>
      <c r="AL89" s="959"/>
      <c r="AM89" s="627">
        <f t="shared" ref="AM89:AM98" si="14">SUM(C89:AL89)</f>
        <v>769499.70000000019</v>
      </c>
      <c r="AN89" s="392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  <c r="BC89" s="368"/>
      <c r="BD89" s="368"/>
      <c r="BE89" s="368"/>
      <c r="BF89" s="368"/>
      <c r="BG89" s="368"/>
      <c r="BH89" s="368"/>
      <c r="BI89" s="368"/>
      <c r="BJ89" s="368"/>
      <c r="BK89" s="368"/>
      <c r="BL89" s="368"/>
      <c r="BM89" s="368"/>
      <c r="BN89" s="368"/>
      <c r="BO89" s="368"/>
      <c r="BP89" s="368"/>
      <c r="BQ89" s="368"/>
      <c r="BR89" s="368"/>
      <c r="BS89" s="368"/>
      <c r="BT89" s="368"/>
      <c r="BU89" s="368"/>
      <c r="BV89" s="368"/>
      <c r="BW89" s="368"/>
      <c r="BX89" s="368"/>
      <c r="BY89" s="368"/>
      <c r="BZ89" s="368"/>
      <c r="CA89" s="368"/>
      <c r="CB89" s="368"/>
      <c r="CC89" s="368"/>
      <c r="CD89" s="368"/>
      <c r="CE89" s="368"/>
      <c r="CF89" s="368"/>
      <c r="CG89" s="368"/>
      <c r="CH89" s="368"/>
      <c r="CI89" s="368"/>
      <c r="CJ89" s="368"/>
      <c r="CK89" s="368"/>
      <c r="CL89" s="368"/>
      <c r="CM89" s="368"/>
      <c r="CN89" s="368"/>
      <c r="CO89" s="368"/>
      <c r="CP89" s="368"/>
      <c r="CQ89" s="368"/>
      <c r="CR89" s="368"/>
      <c r="CS89" s="368"/>
      <c r="CT89" s="368"/>
      <c r="CU89" s="368"/>
      <c r="CV89" s="368"/>
      <c r="CW89" s="368"/>
      <c r="CX89" s="368"/>
      <c r="CY89" s="368"/>
      <c r="CZ89" s="368"/>
      <c r="DA89" s="368"/>
      <c r="DB89" s="368"/>
      <c r="DC89" s="368"/>
      <c r="DD89" s="368"/>
      <c r="DE89" s="368"/>
      <c r="DF89" s="368"/>
      <c r="DG89" s="368"/>
      <c r="DH89" s="368"/>
      <c r="DI89" s="368"/>
      <c r="DJ89" s="368"/>
      <c r="DK89" s="368"/>
      <c r="DL89" s="368"/>
      <c r="DM89" s="368"/>
      <c r="DN89" s="368"/>
      <c r="DO89" s="368"/>
      <c r="DP89" s="368"/>
      <c r="DQ89" s="368"/>
    </row>
    <row r="90" spans="1:121" s="525" customFormat="1" x14ac:dyDescent="0.25">
      <c r="A90" s="637"/>
      <c r="B90" s="958" t="s">
        <v>1608</v>
      </c>
      <c r="C90" s="1091">
        <v>271594.75</v>
      </c>
      <c r="D90" s="958"/>
      <c r="E90" s="958"/>
      <c r="F90" s="958">
        <v>1001300.29</v>
      </c>
      <c r="G90" s="958"/>
      <c r="H90" s="958">
        <v>830067.49</v>
      </c>
      <c r="I90" s="958"/>
      <c r="J90" s="958">
        <v>830067.49</v>
      </c>
      <c r="K90" s="958"/>
      <c r="L90" s="958"/>
      <c r="M90" s="958"/>
      <c r="N90" s="958"/>
      <c r="O90" s="958"/>
      <c r="P90" s="958"/>
      <c r="Q90" s="958"/>
      <c r="R90" s="958"/>
      <c r="S90" s="958"/>
      <c r="T90" s="958"/>
      <c r="U90" s="958">
        <v>271594.75</v>
      </c>
      <c r="V90" s="958"/>
      <c r="W90" s="958"/>
      <c r="X90" s="958"/>
      <c r="Y90" s="958">
        <v>271594.75</v>
      </c>
      <c r="Z90" s="958"/>
      <c r="AA90" s="958"/>
      <c r="AB90" s="958"/>
      <c r="AC90" s="958"/>
      <c r="AD90" s="958"/>
      <c r="AE90" s="958"/>
      <c r="AF90" s="958"/>
      <c r="AG90" s="957"/>
      <c r="AH90" s="957"/>
      <c r="AI90" s="957"/>
      <c r="AJ90" s="957"/>
      <c r="AK90" s="959"/>
      <c r="AL90" s="959"/>
      <c r="AM90" s="627">
        <f t="shared" si="14"/>
        <v>3476219.5200000005</v>
      </c>
      <c r="AN90" s="392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  <c r="BC90" s="368"/>
      <c r="BD90" s="368"/>
      <c r="BE90" s="368"/>
      <c r="BF90" s="368"/>
      <c r="BG90" s="368"/>
      <c r="BH90" s="368"/>
      <c r="BI90" s="368"/>
      <c r="BJ90" s="368"/>
      <c r="BK90" s="368"/>
      <c r="BL90" s="368"/>
      <c r="BM90" s="368"/>
      <c r="BN90" s="368"/>
      <c r="BO90" s="368"/>
      <c r="BP90" s="368"/>
      <c r="BQ90" s="368"/>
      <c r="BR90" s="368"/>
      <c r="BS90" s="368"/>
      <c r="BT90" s="368"/>
      <c r="BU90" s="368"/>
      <c r="BV90" s="368"/>
      <c r="BW90" s="368"/>
      <c r="BX90" s="368"/>
      <c r="BY90" s="368"/>
      <c r="BZ90" s="368"/>
      <c r="CA90" s="368"/>
      <c r="CB90" s="368"/>
      <c r="CC90" s="368"/>
      <c r="CD90" s="368"/>
      <c r="CE90" s="368"/>
      <c r="CF90" s="368"/>
      <c r="CG90" s="368"/>
      <c r="CH90" s="368"/>
      <c r="CI90" s="368"/>
      <c r="CJ90" s="368"/>
      <c r="CK90" s="368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8"/>
      <c r="CX90" s="368"/>
      <c r="CY90" s="368"/>
      <c r="CZ90" s="368"/>
      <c r="DA90" s="368"/>
      <c r="DB90" s="368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8"/>
      <c r="DN90" s="368"/>
      <c r="DO90" s="368"/>
      <c r="DP90" s="368"/>
      <c r="DQ90" s="368"/>
    </row>
    <row r="91" spans="1:121" x14ac:dyDescent="0.25">
      <c r="A91" s="637"/>
      <c r="B91" s="958" t="s">
        <v>851</v>
      </c>
      <c r="C91" s="1091">
        <v>67813.41</v>
      </c>
      <c r="D91" s="958">
        <v>33906.71</v>
      </c>
      <c r="E91" s="958">
        <v>33906.71</v>
      </c>
      <c r="F91" s="958">
        <v>67813.41</v>
      </c>
      <c r="G91" s="958"/>
      <c r="H91" s="958"/>
      <c r="I91" s="958"/>
      <c r="J91" s="958">
        <v>180892.27</v>
      </c>
      <c r="K91" s="958"/>
      <c r="L91" s="958"/>
      <c r="M91" s="958"/>
      <c r="N91" s="958"/>
      <c r="O91" s="958"/>
      <c r="P91" s="958"/>
      <c r="Q91" s="958"/>
      <c r="R91" s="958"/>
      <c r="S91" s="958"/>
      <c r="T91" s="958"/>
      <c r="U91" s="958"/>
      <c r="V91" s="958"/>
      <c r="W91" s="958"/>
      <c r="X91" s="958"/>
      <c r="Y91" s="958"/>
      <c r="Z91" s="958"/>
      <c r="AA91" s="958"/>
      <c r="AB91" s="958"/>
      <c r="AC91" s="958"/>
      <c r="AD91" s="958"/>
      <c r="AE91" s="958"/>
      <c r="AF91" s="958"/>
      <c r="AG91" s="957"/>
      <c r="AH91" s="957"/>
      <c r="AI91" s="957"/>
      <c r="AJ91" s="957"/>
      <c r="AK91" s="959"/>
      <c r="AL91" s="959"/>
      <c r="AM91" s="627">
        <f t="shared" si="14"/>
        <v>384332.51</v>
      </c>
      <c r="AN91" s="392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368"/>
      <c r="BC91" s="368"/>
      <c r="BD91" s="368"/>
      <c r="BE91" s="368"/>
      <c r="BF91" s="368"/>
      <c r="BG91" s="368"/>
      <c r="BH91" s="368"/>
      <c r="BI91" s="368"/>
      <c r="BJ91" s="368"/>
      <c r="BK91" s="368"/>
      <c r="BL91" s="368"/>
      <c r="BM91" s="368"/>
      <c r="BN91" s="368"/>
      <c r="BO91" s="368"/>
      <c r="BP91" s="368"/>
      <c r="BQ91" s="368"/>
      <c r="BR91" s="368"/>
      <c r="BS91" s="368"/>
      <c r="BT91" s="368"/>
      <c r="BU91" s="368"/>
      <c r="BV91" s="368"/>
      <c r="BW91" s="368"/>
      <c r="BX91" s="368"/>
      <c r="BY91" s="368"/>
      <c r="BZ91" s="368"/>
      <c r="CA91" s="368"/>
      <c r="CB91" s="368"/>
      <c r="CC91" s="368"/>
      <c r="CD91" s="368"/>
      <c r="CE91" s="368"/>
      <c r="CF91" s="368"/>
      <c r="CG91" s="368"/>
      <c r="CH91" s="368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8"/>
      <c r="DN91" s="368"/>
      <c r="DO91" s="368"/>
      <c r="DP91" s="368"/>
      <c r="DQ91" s="368"/>
    </row>
    <row r="92" spans="1:121" x14ac:dyDescent="0.25">
      <c r="A92" s="637"/>
      <c r="B92" s="958" t="s">
        <v>693</v>
      </c>
      <c r="C92" s="1091"/>
      <c r="D92" s="958"/>
      <c r="E92" s="958"/>
      <c r="F92" s="958"/>
      <c r="G92" s="958"/>
      <c r="H92" s="958"/>
      <c r="I92" s="958"/>
      <c r="J92" s="958">
        <v>27833.27</v>
      </c>
      <c r="K92" s="958"/>
      <c r="L92" s="958"/>
      <c r="M92" s="958"/>
      <c r="N92" s="958"/>
      <c r="O92" s="958"/>
      <c r="P92" s="958"/>
      <c r="Q92" s="958"/>
      <c r="R92" s="958"/>
      <c r="S92" s="958"/>
      <c r="T92" s="958"/>
      <c r="U92" s="958"/>
      <c r="V92" s="958"/>
      <c r="W92" s="958"/>
      <c r="X92" s="958"/>
      <c r="Y92" s="958"/>
      <c r="Z92" s="958"/>
      <c r="AA92" s="958"/>
      <c r="AB92" s="958"/>
      <c r="AC92" s="958"/>
      <c r="AD92" s="958"/>
      <c r="AE92" s="958"/>
      <c r="AF92" s="958"/>
      <c r="AG92" s="957"/>
      <c r="AH92" s="957"/>
      <c r="AI92" s="957"/>
      <c r="AJ92" s="957"/>
      <c r="AK92" s="959"/>
      <c r="AL92" s="959"/>
      <c r="AM92" s="627">
        <f t="shared" si="14"/>
        <v>27833.27</v>
      </c>
      <c r="AN92" s="392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  <c r="CS92" s="368"/>
      <c r="CT92" s="368"/>
      <c r="CU92" s="368"/>
      <c r="CV92" s="368"/>
      <c r="CW92" s="368"/>
      <c r="CX92" s="368"/>
      <c r="CY92" s="368"/>
      <c r="CZ92" s="368"/>
      <c r="DA92" s="368"/>
      <c r="DB92" s="368"/>
      <c r="DC92" s="368"/>
      <c r="DD92" s="368"/>
      <c r="DE92" s="368"/>
      <c r="DF92" s="368"/>
      <c r="DG92" s="368"/>
      <c r="DH92" s="368"/>
      <c r="DI92" s="368"/>
      <c r="DJ92" s="368"/>
      <c r="DK92" s="368"/>
      <c r="DL92" s="368"/>
      <c r="DM92" s="368"/>
      <c r="DN92" s="368"/>
      <c r="DO92" s="368"/>
      <c r="DP92" s="368"/>
      <c r="DQ92" s="368"/>
    </row>
    <row r="93" spans="1:121" x14ac:dyDescent="0.25">
      <c r="A93" s="637"/>
      <c r="B93" s="958" t="s">
        <v>1361</v>
      </c>
      <c r="C93" s="1091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8"/>
      <c r="P93" s="958"/>
      <c r="Q93" s="958"/>
      <c r="R93" s="958"/>
      <c r="S93" s="958"/>
      <c r="T93" s="958"/>
      <c r="U93" s="958">
        <v>146392.42000000001</v>
      </c>
      <c r="V93" s="958"/>
      <c r="W93" s="958"/>
      <c r="X93" s="958"/>
      <c r="Y93" s="958">
        <v>58556.97</v>
      </c>
      <c r="Z93" s="958">
        <v>365981.05</v>
      </c>
      <c r="AA93" s="958"/>
      <c r="AB93" s="958">
        <v>102474.69</v>
      </c>
      <c r="AC93" s="958">
        <v>658008.89</v>
      </c>
      <c r="AD93" s="958">
        <v>1024326.38</v>
      </c>
      <c r="AE93" s="958">
        <v>81053.48</v>
      </c>
      <c r="AF93" s="958"/>
      <c r="AG93" s="957"/>
      <c r="AH93" s="957"/>
      <c r="AI93" s="957"/>
      <c r="AJ93" s="957"/>
      <c r="AK93" s="959"/>
      <c r="AL93" s="959"/>
      <c r="AM93" s="627">
        <f t="shared" si="14"/>
        <v>2436793.88</v>
      </c>
      <c r="AN93" s="392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  <c r="CF93" s="368"/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  <c r="CS93" s="368"/>
      <c r="CT93" s="368"/>
      <c r="CU93" s="368"/>
      <c r="CV93" s="368"/>
      <c r="CW93" s="368"/>
      <c r="CX93" s="368"/>
      <c r="CY93" s="368"/>
      <c r="CZ93" s="368"/>
      <c r="DA93" s="368"/>
      <c r="DB93" s="368"/>
      <c r="DC93" s="368"/>
      <c r="DD93" s="368"/>
      <c r="DE93" s="368"/>
      <c r="DF93" s="368"/>
      <c r="DG93" s="368"/>
      <c r="DH93" s="368"/>
      <c r="DI93" s="368"/>
      <c r="DJ93" s="368"/>
      <c r="DK93" s="368"/>
      <c r="DL93" s="368"/>
      <c r="DM93" s="368"/>
      <c r="DN93" s="368"/>
      <c r="DO93" s="368"/>
      <c r="DP93" s="368"/>
      <c r="DQ93" s="368"/>
    </row>
    <row r="94" spans="1:121" x14ac:dyDescent="0.25">
      <c r="A94" s="637"/>
      <c r="B94" s="958" t="s">
        <v>1075</v>
      </c>
      <c r="C94" s="1091"/>
      <c r="D94" s="958"/>
      <c r="E94" s="958"/>
      <c r="F94" s="958"/>
      <c r="G94" s="958"/>
      <c r="H94" s="958"/>
      <c r="I94" s="958"/>
      <c r="J94" s="958"/>
      <c r="K94" s="958"/>
      <c r="L94" s="958"/>
      <c r="M94" s="958"/>
      <c r="N94" s="958"/>
      <c r="O94" s="958"/>
      <c r="P94" s="958"/>
      <c r="Q94" s="958"/>
      <c r="R94" s="958"/>
      <c r="S94" s="958"/>
      <c r="T94" s="958"/>
      <c r="U94" s="958"/>
      <c r="V94" s="958"/>
      <c r="W94" s="958"/>
      <c r="X94" s="958"/>
      <c r="Y94" s="958"/>
      <c r="Z94" s="958"/>
      <c r="AA94" s="958"/>
      <c r="AB94" s="958"/>
      <c r="AC94" s="958"/>
      <c r="AD94" s="958"/>
      <c r="AE94" s="958"/>
      <c r="AF94" s="958"/>
      <c r="AG94" s="957"/>
      <c r="AH94" s="957"/>
      <c r="AI94" s="957">
        <v>222306.56</v>
      </c>
      <c r="AJ94" s="957">
        <v>74102.19</v>
      </c>
      <c r="AK94" s="959"/>
      <c r="AL94" s="959"/>
      <c r="AM94" s="627">
        <f t="shared" si="14"/>
        <v>296408.75</v>
      </c>
      <c r="AN94" s="392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  <c r="CS94" s="368"/>
      <c r="CT94" s="368"/>
      <c r="CU94" s="368"/>
      <c r="CV94" s="368"/>
      <c r="CW94" s="368"/>
      <c r="CX94" s="368"/>
      <c r="CY94" s="368"/>
      <c r="CZ94" s="368"/>
      <c r="DA94" s="368"/>
      <c r="DB94" s="368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8"/>
      <c r="DN94" s="368"/>
      <c r="DO94" s="368"/>
      <c r="DP94" s="368"/>
      <c r="DQ94" s="368"/>
    </row>
    <row r="95" spans="1:121" s="608" customFormat="1" x14ac:dyDescent="0.25">
      <c r="A95" s="637"/>
      <c r="B95" s="958" t="s">
        <v>2015</v>
      </c>
      <c r="C95" s="1091"/>
      <c r="D95" s="958"/>
      <c r="E95" s="958"/>
      <c r="F95" s="958"/>
      <c r="G95" s="958"/>
      <c r="H95" s="958"/>
      <c r="I95" s="958"/>
      <c r="J95" s="958"/>
      <c r="K95" s="958"/>
      <c r="L95" s="958"/>
      <c r="M95" s="958"/>
      <c r="N95" s="958"/>
      <c r="O95" s="958"/>
      <c r="P95" s="958"/>
      <c r="Q95" s="958"/>
      <c r="R95" s="958"/>
      <c r="S95" s="958"/>
      <c r="T95" s="958"/>
      <c r="U95" s="958">
        <v>175328.1</v>
      </c>
      <c r="V95" s="958"/>
      <c r="W95" s="958"/>
      <c r="X95" s="958"/>
      <c r="Y95" s="958">
        <v>189972.33</v>
      </c>
      <c r="Z95" s="958">
        <v>292353.34999999998</v>
      </c>
      <c r="AA95" s="958">
        <v>292224.2</v>
      </c>
      <c r="AB95" s="958">
        <v>146200.87</v>
      </c>
      <c r="AC95" s="958">
        <v>292224.2</v>
      </c>
      <c r="AD95" s="958">
        <v>146152.48000000001</v>
      </c>
      <c r="AE95" s="958">
        <v>292353.34999999998</v>
      </c>
      <c r="AF95" s="958"/>
      <c r="AG95" s="957"/>
      <c r="AH95" s="957">
        <v>511113.27</v>
      </c>
      <c r="AI95" s="957"/>
      <c r="AJ95" s="957"/>
      <c r="AK95" s="959"/>
      <c r="AL95" s="959"/>
      <c r="AM95" s="627">
        <f t="shared" si="14"/>
        <v>2337922.15</v>
      </c>
      <c r="AN95" s="392"/>
      <c r="AO95" s="368"/>
      <c r="AP95" s="368"/>
      <c r="AQ95" s="368"/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368"/>
      <c r="BC95" s="368"/>
      <c r="BD95" s="368"/>
      <c r="BE95" s="368"/>
      <c r="BF95" s="368"/>
      <c r="BG95" s="368"/>
      <c r="BH95" s="368"/>
      <c r="BI95" s="368"/>
      <c r="BJ95" s="368"/>
      <c r="BK95" s="368"/>
      <c r="BL95" s="368"/>
      <c r="BM95" s="368"/>
      <c r="BN95" s="368"/>
      <c r="BO95" s="368"/>
      <c r="BP95" s="368"/>
      <c r="BQ95" s="368"/>
      <c r="BR95" s="368"/>
      <c r="BS95" s="368"/>
      <c r="BT95" s="368"/>
      <c r="BU95" s="368"/>
      <c r="BV95" s="368"/>
      <c r="BW95" s="368"/>
      <c r="BX95" s="368"/>
      <c r="BY95" s="368"/>
      <c r="BZ95" s="368"/>
      <c r="CA95" s="368"/>
      <c r="CB95" s="368"/>
      <c r="CC95" s="368"/>
      <c r="CD95" s="368"/>
      <c r="CE95" s="368"/>
      <c r="CF95" s="368"/>
      <c r="CG95" s="368"/>
      <c r="CH95" s="368"/>
      <c r="CI95" s="368"/>
      <c r="CJ95" s="368"/>
      <c r="CK95" s="368"/>
      <c r="CL95" s="368"/>
      <c r="CM95" s="368"/>
      <c r="CN95" s="368"/>
      <c r="CO95" s="368"/>
      <c r="CP95" s="368"/>
      <c r="CQ95" s="368"/>
      <c r="CR95" s="368"/>
      <c r="CS95" s="368"/>
      <c r="CT95" s="368"/>
      <c r="CU95" s="368"/>
      <c r="CV95" s="368"/>
      <c r="CW95" s="368"/>
      <c r="CX95" s="368"/>
      <c r="CY95" s="368"/>
      <c r="CZ95" s="368"/>
      <c r="DA95" s="368"/>
      <c r="DB95" s="368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8"/>
      <c r="DN95" s="368"/>
      <c r="DO95" s="368"/>
      <c r="DP95" s="368"/>
      <c r="DQ95" s="368"/>
    </row>
    <row r="96" spans="1:121" s="608" customFormat="1" x14ac:dyDescent="0.25">
      <c r="A96" s="637"/>
      <c r="B96" s="958" t="s">
        <v>1609</v>
      </c>
      <c r="C96" s="1091"/>
      <c r="D96" s="958"/>
      <c r="E96" s="958"/>
      <c r="F96" s="958"/>
      <c r="G96" s="958"/>
      <c r="H96" s="958"/>
      <c r="I96" s="958"/>
      <c r="J96" s="958"/>
      <c r="K96" s="958"/>
      <c r="L96" s="958"/>
      <c r="M96" s="958"/>
      <c r="N96" s="958"/>
      <c r="O96" s="958"/>
      <c r="P96" s="958"/>
      <c r="Q96" s="958"/>
      <c r="R96" s="958"/>
      <c r="S96" s="958"/>
      <c r="T96" s="958"/>
      <c r="U96" s="958">
        <v>219233.09</v>
      </c>
      <c r="V96" s="958"/>
      <c r="W96" s="958"/>
      <c r="X96" s="958"/>
      <c r="Y96" s="958">
        <v>160796.82</v>
      </c>
      <c r="Z96" s="958"/>
      <c r="AA96" s="958">
        <v>350928.28</v>
      </c>
      <c r="AB96" s="958">
        <v>87872.31</v>
      </c>
      <c r="AC96" s="958">
        <v>584880.47</v>
      </c>
      <c r="AD96" s="958">
        <v>1180477.2</v>
      </c>
      <c r="AE96" s="958">
        <v>6541.35</v>
      </c>
      <c r="AF96" s="958"/>
      <c r="AG96" s="957"/>
      <c r="AH96" s="957">
        <v>203002.23999999999</v>
      </c>
      <c r="AI96" s="957"/>
      <c r="AJ96" s="957"/>
      <c r="AK96" s="959"/>
      <c r="AL96" s="959"/>
      <c r="AM96" s="627">
        <f t="shared" si="14"/>
        <v>2793731.76</v>
      </c>
      <c r="AN96" s="392"/>
      <c r="AO96" s="368"/>
      <c r="AP96" s="368"/>
      <c r="AQ96" s="368"/>
      <c r="AR96" s="368"/>
      <c r="AS96" s="368"/>
      <c r="AT96" s="368"/>
      <c r="AU96" s="368"/>
      <c r="AV96" s="368"/>
      <c r="AW96" s="368"/>
      <c r="AX96" s="368"/>
      <c r="AY96" s="368"/>
      <c r="AZ96" s="368"/>
      <c r="BA96" s="368"/>
      <c r="BB96" s="368"/>
      <c r="BC96" s="368"/>
      <c r="BD96" s="368"/>
      <c r="BE96" s="368"/>
      <c r="BF96" s="368"/>
      <c r="BG96" s="368"/>
      <c r="BH96" s="368"/>
      <c r="BI96" s="368"/>
      <c r="BJ96" s="368"/>
      <c r="BK96" s="368"/>
      <c r="BL96" s="368"/>
      <c r="BM96" s="368"/>
      <c r="BN96" s="368"/>
      <c r="BO96" s="368"/>
      <c r="BP96" s="368"/>
      <c r="BQ96" s="368"/>
      <c r="BR96" s="368"/>
      <c r="BS96" s="368"/>
      <c r="BT96" s="368"/>
      <c r="BU96" s="368"/>
      <c r="BV96" s="368"/>
      <c r="BW96" s="368"/>
      <c r="BX96" s="368"/>
      <c r="BY96" s="368"/>
      <c r="BZ96" s="368"/>
      <c r="CA96" s="368"/>
      <c r="CB96" s="368"/>
      <c r="CC96" s="368"/>
      <c r="CD96" s="368"/>
      <c r="CE96" s="368"/>
      <c r="CF96" s="368"/>
      <c r="CG96" s="368"/>
      <c r="CH96" s="368"/>
      <c r="CI96" s="368"/>
      <c r="CJ96" s="368"/>
      <c r="CK96" s="368"/>
      <c r="CL96" s="368"/>
      <c r="CM96" s="368"/>
      <c r="CN96" s="368"/>
      <c r="CO96" s="368"/>
      <c r="CP96" s="368"/>
      <c r="CQ96" s="368"/>
      <c r="CR96" s="368"/>
      <c r="CS96" s="368"/>
      <c r="CT96" s="368"/>
      <c r="CU96" s="368"/>
      <c r="CV96" s="368"/>
      <c r="CW96" s="368"/>
      <c r="CX96" s="368"/>
      <c r="CY96" s="368"/>
      <c r="CZ96" s="368"/>
      <c r="DA96" s="368"/>
      <c r="DB96" s="368"/>
      <c r="DC96" s="368"/>
      <c r="DD96" s="368"/>
      <c r="DE96" s="368"/>
      <c r="DF96" s="368"/>
      <c r="DG96" s="368"/>
      <c r="DH96" s="368"/>
      <c r="DI96" s="368"/>
      <c r="DJ96" s="368"/>
      <c r="DK96" s="368"/>
      <c r="DL96" s="368"/>
      <c r="DM96" s="368"/>
      <c r="DN96" s="368"/>
      <c r="DO96" s="368"/>
      <c r="DP96" s="368"/>
      <c r="DQ96" s="368"/>
    </row>
    <row r="97" spans="1:121" s="608" customFormat="1" x14ac:dyDescent="0.25">
      <c r="A97" s="637"/>
      <c r="B97" s="958" t="s">
        <v>1291</v>
      </c>
      <c r="C97" s="1091">
        <v>189585.09</v>
      </c>
      <c r="D97" s="958"/>
      <c r="E97" s="958"/>
      <c r="F97" s="958">
        <v>163785.82999999999</v>
      </c>
      <c r="G97" s="958"/>
      <c r="H97" s="958">
        <v>1343138.4</v>
      </c>
      <c r="I97" s="958"/>
      <c r="J97" s="958">
        <v>717348.98</v>
      </c>
      <c r="K97" s="958"/>
      <c r="L97" s="958"/>
      <c r="M97" s="958"/>
      <c r="N97" s="958"/>
      <c r="O97" s="958"/>
      <c r="P97" s="958"/>
      <c r="Q97" s="958"/>
      <c r="R97" s="958"/>
      <c r="S97" s="958"/>
      <c r="T97" s="958"/>
      <c r="U97" s="958"/>
      <c r="V97" s="958"/>
      <c r="W97" s="958"/>
      <c r="X97" s="958"/>
      <c r="Y97" s="958"/>
      <c r="Z97" s="958"/>
      <c r="AA97" s="958"/>
      <c r="AB97" s="958"/>
      <c r="AC97" s="958"/>
      <c r="AD97" s="958"/>
      <c r="AE97" s="958"/>
      <c r="AF97" s="958"/>
      <c r="AG97" s="957"/>
      <c r="AH97" s="957"/>
      <c r="AI97" s="957">
        <v>672102.1</v>
      </c>
      <c r="AJ97" s="957"/>
      <c r="AK97" s="959"/>
      <c r="AL97" s="959">
        <v>148896.21</v>
      </c>
      <c r="AM97" s="627">
        <f t="shared" si="14"/>
        <v>3234856.61</v>
      </c>
      <c r="AN97" s="392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368"/>
      <c r="BC97" s="368"/>
      <c r="BD97" s="368"/>
      <c r="BE97" s="368"/>
      <c r="BF97" s="368"/>
      <c r="BG97" s="368"/>
      <c r="BH97" s="368"/>
      <c r="BI97" s="368"/>
      <c r="BJ97" s="368"/>
      <c r="BK97" s="368"/>
      <c r="BL97" s="368"/>
      <c r="BM97" s="368"/>
      <c r="BN97" s="368"/>
      <c r="BO97" s="368"/>
      <c r="BP97" s="368"/>
      <c r="BQ97" s="368"/>
      <c r="BR97" s="368"/>
      <c r="BS97" s="368"/>
      <c r="BT97" s="368"/>
      <c r="BU97" s="368"/>
      <c r="BV97" s="368"/>
      <c r="BW97" s="368"/>
      <c r="BX97" s="368"/>
      <c r="BY97" s="368"/>
      <c r="BZ97" s="368"/>
      <c r="CA97" s="368"/>
      <c r="CB97" s="368"/>
      <c r="CC97" s="368"/>
      <c r="CD97" s="368"/>
      <c r="CE97" s="368"/>
      <c r="CF97" s="368"/>
      <c r="CG97" s="368"/>
      <c r="CH97" s="368"/>
      <c r="CI97" s="368"/>
      <c r="CJ97" s="368"/>
      <c r="CK97" s="368"/>
      <c r="CL97" s="368"/>
      <c r="CM97" s="368"/>
      <c r="CN97" s="368"/>
      <c r="CO97" s="368"/>
      <c r="CP97" s="368"/>
      <c r="CQ97" s="368"/>
      <c r="CR97" s="368"/>
      <c r="CS97" s="368"/>
      <c r="CT97" s="368"/>
      <c r="CU97" s="368"/>
      <c r="CV97" s="368"/>
      <c r="CW97" s="368"/>
      <c r="CX97" s="368"/>
      <c r="CY97" s="368"/>
      <c r="CZ97" s="368"/>
      <c r="DA97" s="368"/>
      <c r="DB97" s="368"/>
      <c r="DC97" s="368"/>
      <c r="DD97" s="368"/>
      <c r="DE97" s="368"/>
      <c r="DF97" s="368"/>
      <c r="DG97" s="368"/>
      <c r="DH97" s="368"/>
      <c r="DI97" s="368"/>
      <c r="DJ97" s="368"/>
      <c r="DK97" s="368"/>
      <c r="DL97" s="368"/>
      <c r="DM97" s="368"/>
      <c r="DN97" s="368"/>
      <c r="DO97" s="368"/>
      <c r="DP97" s="368"/>
      <c r="DQ97" s="368"/>
    </row>
    <row r="98" spans="1:121" s="824" customFormat="1" x14ac:dyDescent="0.25">
      <c r="A98" s="637"/>
      <c r="B98" s="958" t="s">
        <v>1076</v>
      </c>
      <c r="C98" s="1091"/>
      <c r="D98" s="958"/>
      <c r="E98" s="958"/>
      <c r="F98" s="958">
        <v>168634.36</v>
      </c>
      <c r="G98" s="958"/>
      <c r="H98" s="958"/>
      <c r="I98" s="958"/>
      <c r="J98" s="958"/>
      <c r="K98" s="958"/>
      <c r="L98" s="958"/>
      <c r="M98" s="958"/>
      <c r="N98" s="958"/>
      <c r="O98" s="958"/>
      <c r="P98" s="958"/>
      <c r="Q98" s="958"/>
      <c r="R98" s="958"/>
      <c r="S98" s="958"/>
      <c r="T98" s="958"/>
      <c r="U98" s="958"/>
      <c r="V98" s="958"/>
      <c r="W98" s="958"/>
      <c r="X98" s="958"/>
      <c r="Y98" s="958"/>
      <c r="Z98" s="958">
        <v>395902.04</v>
      </c>
      <c r="AA98" s="958">
        <v>686754.63</v>
      </c>
      <c r="AB98" s="958">
        <v>170.57</v>
      </c>
      <c r="AC98" s="958"/>
      <c r="AD98" s="958">
        <v>395902.04</v>
      </c>
      <c r="AE98" s="958">
        <v>615076.39</v>
      </c>
      <c r="AF98" s="958"/>
      <c r="AG98" s="957"/>
      <c r="AH98" s="957">
        <v>168918.2</v>
      </c>
      <c r="AI98" s="957">
        <v>263934.69</v>
      </c>
      <c r="AJ98" s="957"/>
      <c r="AK98" s="959">
        <v>221630.47</v>
      </c>
      <c r="AL98" s="959">
        <v>777947.11</v>
      </c>
      <c r="AM98" s="627">
        <f t="shared" si="14"/>
        <v>3694870.5</v>
      </c>
      <c r="AN98" s="392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368"/>
      <c r="BC98" s="368"/>
      <c r="BD98" s="368"/>
      <c r="BE98" s="368"/>
      <c r="BF98" s="368"/>
      <c r="BG98" s="368"/>
      <c r="BH98" s="368"/>
      <c r="BI98" s="368"/>
      <c r="BJ98" s="368"/>
      <c r="BK98" s="368"/>
      <c r="BL98" s="368"/>
      <c r="BM98" s="368"/>
      <c r="BN98" s="368"/>
      <c r="BO98" s="368"/>
      <c r="BP98" s="368"/>
      <c r="BQ98" s="368"/>
      <c r="BR98" s="368"/>
      <c r="BS98" s="368"/>
      <c r="BT98" s="368"/>
      <c r="BU98" s="368"/>
      <c r="BV98" s="368"/>
      <c r="BW98" s="368"/>
      <c r="BX98" s="368"/>
      <c r="BY98" s="368"/>
      <c r="BZ98" s="368"/>
      <c r="CA98" s="368"/>
      <c r="CB98" s="368"/>
      <c r="CC98" s="368"/>
      <c r="CD98" s="368"/>
      <c r="CE98" s="368"/>
      <c r="CF98" s="368"/>
      <c r="CG98" s="368"/>
      <c r="CH98" s="368"/>
      <c r="CI98" s="368"/>
      <c r="CJ98" s="368"/>
      <c r="CK98" s="368"/>
      <c r="CL98" s="368"/>
      <c r="CM98" s="368"/>
      <c r="CN98" s="368"/>
      <c r="CO98" s="368"/>
      <c r="CP98" s="368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8"/>
      <c r="DB98" s="368"/>
      <c r="DC98" s="368"/>
      <c r="DD98" s="368"/>
      <c r="DE98" s="368"/>
      <c r="DF98" s="368"/>
      <c r="DG98" s="368"/>
      <c r="DH98" s="368"/>
      <c r="DI98" s="368"/>
      <c r="DJ98" s="368"/>
      <c r="DK98" s="368"/>
      <c r="DL98" s="368"/>
      <c r="DM98" s="368"/>
      <c r="DN98" s="368"/>
      <c r="DO98" s="368"/>
      <c r="DP98" s="368"/>
      <c r="DQ98" s="368"/>
    </row>
    <row r="99" spans="1:121" x14ac:dyDescent="0.25">
      <c r="A99" s="372" t="s">
        <v>181</v>
      </c>
      <c r="B99" s="373"/>
      <c r="C99" s="632">
        <f>C87+C84+C65+C63+C61+C59+C35+C22+C8</f>
        <v>18496135.529999997</v>
      </c>
      <c r="D99" s="632">
        <f t="shared" ref="D99:AL99" si="15">D87+D84+D65+D63+D61+D59+D35+D22+D8</f>
        <v>32122360.339999996</v>
      </c>
      <c r="E99" s="632">
        <f t="shared" si="15"/>
        <v>32330153.459999993</v>
      </c>
      <c r="F99" s="632">
        <f t="shared" si="15"/>
        <v>32147331.169999998</v>
      </c>
      <c r="G99" s="632">
        <f t="shared" si="15"/>
        <v>6482584.7200000007</v>
      </c>
      <c r="H99" s="632">
        <f t="shared" si="15"/>
        <v>21730835.009999998</v>
      </c>
      <c r="I99" s="632">
        <f t="shared" si="15"/>
        <v>18130108.519999996</v>
      </c>
      <c r="J99" s="632">
        <f t="shared" si="15"/>
        <v>50766565.540000007</v>
      </c>
      <c r="K99" s="632">
        <f t="shared" si="15"/>
        <v>3085229</v>
      </c>
      <c r="L99" s="632">
        <f t="shared" si="15"/>
        <v>30436072.5</v>
      </c>
      <c r="M99" s="632">
        <f t="shared" si="15"/>
        <v>1738444.4200000002</v>
      </c>
      <c r="N99" s="632">
        <f t="shared" si="15"/>
        <v>17240491.93</v>
      </c>
      <c r="O99" s="632">
        <f t="shared" si="15"/>
        <v>7762008.6299999999</v>
      </c>
      <c r="P99" s="632">
        <f t="shared" si="15"/>
        <v>31599497.09</v>
      </c>
      <c r="Q99" s="632">
        <f t="shared" si="15"/>
        <v>37293173.049999997</v>
      </c>
      <c r="R99" s="632">
        <f t="shared" si="15"/>
        <v>13879453.219999999</v>
      </c>
      <c r="S99" s="632">
        <f t="shared" si="15"/>
        <v>19758872.929999996</v>
      </c>
      <c r="T99" s="632">
        <f t="shared" si="15"/>
        <v>8862543.9199999981</v>
      </c>
      <c r="U99" s="632">
        <f t="shared" si="15"/>
        <v>80637158.690000013</v>
      </c>
      <c r="V99" s="632">
        <f t="shared" si="15"/>
        <v>28514817.360000003</v>
      </c>
      <c r="W99" s="632">
        <f t="shared" si="15"/>
        <v>34230628.5</v>
      </c>
      <c r="X99" s="632">
        <f t="shared" si="15"/>
        <v>62216389.129999995</v>
      </c>
      <c r="Y99" s="632">
        <f t="shared" si="15"/>
        <v>32338938.970000003</v>
      </c>
      <c r="Z99" s="632">
        <f t="shared" si="15"/>
        <v>19458002.84</v>
      </c>
      <c r="AA99" s="632">
        <f t="shared" si="15"/>
        <v>25855275.879999999</v>
      </c>
      <c r="AB99" s="632">
        <f t="shared" si="15"/>
        <v>1880180.56</v>
      </c>
      <c r="AC99" s="632">
        <f t="shared" si="15"/>
        <v>42020624.829999991</v>
      </c>
      <c r="AD99" s="632">
        <f t="shared" si="15"/>
        <v>53726299.340000004</v>
      </c>
      <c r="AE99" s="632">
        <f t="shared" si="15"/>
        <v>91307789.99000001</v>
      </c>
      <c r="AF99" s="632">
        <f t="shared" si="15"/>
        <v>0</v>
      </c>
      <c r="AG99" s="632">
        <f t="shared" si="15"/>
        <v>90999.22</v>
      </c>
      <c r="AH99" s="632">
        <f t="shared" si="15"/>
        <v>26703166.690000009</v>
      </c>
      <c r="AI99" s="632">
        <f t="shared" si="15"/>
        <v>23398456.339999996</v>
      </c>
      <c r="AJ99" s="632">
        <f t="shared" si="15"/>
        <v>10941922.07</v>
      </c>
      <c r="AK99" s="632">
        <f t="shared" si="15"/>
        <v>10479221.83</v>
      </c>
      <c r="AL99" s="632">
        <f t="shared" si="15"/>
        <v>17164736.609999999</v>
      </c>
      <c r="AM99" s="632">
        <f>AM87+AM84+AM65+AM63+AM61+AM59+AM35+AM22+AM8</f>
        <v>944826469.83000016</v>
      </c>
      <c r="AN99" s="392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8"/>
      <c r="BN99" s="368"/>
      <c r="BO99" s="368"/>
      <c r="BP99" s="368"/>
      <c r="BQ99" s="368"/>
      <c r="BR99" s="368"/>
      <c r="BS99" s="368"/>
      <c r="BT99" s="368"/>
      <c r="BU99" s="368"/>
      <c r="BV99" s="368"/>
      <c r="BW99" s="368"/>
      <c r="BX99" s="368"/>
      <c r="BY99" s="368"/>
      <c r="BZ99" s="368"/>
      <c r="CA99" s="368"/>
      <c r="CB99" s="368"/>
      <c r="CC99" s="368"/>
      <c r="CD99" s="368"/>
      <c r="CE99" s="368"/>
      <c r="CF99" s="368"/>
      <c r="CG99" s="368"/>
      <c r="CH99" s="368"/>
      <c r="CI99" s="368"/>
      <c r="CJ99" s="368"/>
      <c r="CK99" s="368"/>
      <c r="CL99" s="368"/>
      <c r="CM99" s="368"/>
      <c r="CN99" s="368"/>
      <c r="CO99" s="368"/>
      <c r="CP99" s="368"/>
      <c r="CQ99" s="368"/>
      <c r="CR99" s="368"/>
      <c r="CS99" s="368"/>
      <c r="CT99" s="368"/>
      <c r="CU99" s="368"/>
      <c r="CV99" s="368"/>
      <c r="CW99" s="368"/>
      <c r="CX99" s="368"/>
      <c r="CY99" s="368"/>
      <c r="CZ99" s="368"/>
      <c r="DA99" s="368"/>
      <c r="DB99" s="368"/>
      <c r="DC99" s="368"/>
      <c r="DD99" s="368"/>
      <c r="DE99" s="368"/>
      <c r="DF99" s="368"/>
      <c r="DG99" s="368"/>
      <c r="DH99" s="368"/>
      <c r="DI99" s="368"/>
      <c r="DJ99" s="368"/>
      <c r="DK99" s="368"/>
      <c r="DL99" s="368"/>
      <c r="DM99" s="368"/>
      <c r="DN99" s="368"/>
      <c r="DO99" s="368"/>
      <c r="DP99" s="368"/>
      <c r="DQ99" s="368"/>
    </row>
    <row r="100" spans="1:121" x14ac:dyDescent="0.25">
      <c r="A100" s="626"/>
      <c r="B100" s="629" t="s">
        <v>694</v>
      </c>
      <c r="C100" s="1092">
        <v>0</v>
      </c>
      <c r="D100" s="961">
        <v>1310485</v>
      </c>
      <c r="E100" s="1084">
        <v>1184333</v>
      </c>
      <c r="F100" s="961">
        <v>0</v>
      </c>
      <c r="G100" s="961">
        <v>2200012.0699999998</v>
      </c>
      <c r="H100" s="961">
        <v>0</v>
      </c>
      <c r="I100" s="961">
        <v>4100061.54</v>
      </c>
      <c r="J100" s="961">
        <v>0</v>
      </c>
      <c r="K100" s="961">
        <v>0</v>
      </c>
      <c r="L100" s="961">
        <v>0</v>
      </c>
      <c r="M100" s="961">
        <v>497920.08</v>
      </c>
      <c r="N100" s="961">
        <v>0</v>
      </c>
      <c r="O100" s="961">
        <v>1255925</v>
      </c>
      <c r="P100" s="961">
        <v>6107767.8899999997</v>
      </c>
      <c r="Q100" s="961">
        <v>0</v>
      </c>
      <c r="R100" s="961">
        <v>5807746.1600000001</v>
      </c>
      <c r="S100" s="961">
        <v>0</v>
      </c>
      <c r="T100" s="961">
        <v>1025517.15</v>
      </c>
      <c r="U100" s="961">
        <v>0</v>
      </c>
      <c r="V100" s="961">
        <v>6190688.25</v>
      </c>
      <c r="W100" s="961">
        <v>7736920.5800000001</v>
      </c>
      <c r="X100" s="961">
        <v>9547570.0800000001</v>
      </c>
      <c r="Y100" s="961">
        <v>0</v>
      </c>
      <c r="Z100" s="961">
        <v>839144.57</v>
      </c>
      <c r="AA100" s="961">
        <v>6081004.2599999998</v>
      </c>
      <c r="AB100" s="961">
        <v>0</v>
      </c>
      <c r="AC100" s="961">
        <v>0</v>
      </c>
      <c r="AD100" s="961">
        <v>0</v>
      </c>
      <c r="AE100" s="961">
        <v>17153883.149999999</v>
      </c>
      <c r="AF100" s="961">
        <v>0</v>
      </c>
      <c r="AG100" s="960">
        <v>0</v>
      </c>
      <c r="AH100" s="960">
        <v>0</v>
      </c>
      <c r="AI100" s="960">
        <v>2817605.5</v>
      </c>
      <c r="AJ100" s="960">
        <v>1000150.01</v>
      </c>
      <c r="AK100" s="962">
        <v>4824901.7699999996</v>
      </c>
      <c r="AL100" s="962">
        <v>884547.75</v>
      </c>
      <c r="AM100" s="627">
        <f>SUM(C100:AL100)</f>
        <v>80566183.810000002</v>
      </c>
      <c r="AN100" s="392"/>
      <c r="AO100" s="368"/>
      <c r="AP100" s="368"/>
      <c r="AQ100" s="368"/>
      <c r="AR100" s="368"/>
      <c r="AS100" s="368"/>
      <c r="AT100" s="368"/>
      <c r="AU100" s="368"/>
      <c r="AV100" s="368"/>
      <c r="AW100" s="368"/>
      <c r="AX100" s="368"/>
      <c r="AY100" s="368"/>
      <c r="AZ100" s="368"/>
      <c r="BA100" s="368"/>
      <c r="BB100" s="368"/>
      <c r="BC100" s="368"/>
      <c r="BD100" s="368"/>
      <c r="BE100" s="368"/>
      <c r="BF100" s="368"/>
      <c r="BG100" s="368"/>
      <c r="BH100" s="368"/>
      <c r="BI100" s="368"/>
      <c r="BJ100" s="368"/>
      <c r="BK100" s="368"/>
      <c r="BL100" s="368"/>
      <c r="BM100" s="368"/>
      <c r="BN100" s="368"/>
      <c r="BO100" s="368"/>
      <c r="BP100" s="368"/>
      <c r="BQ100" s="368"/>
      <c r="BR100" s="368"/>
      <c r="BS100" s="368"/>
      <c r="BT100" s="368"/>
      <c r="BU100" s="368"/>
      <c r="BV100" s="368"/>
      <c r="BW100" s="368"/>
      <c r="BX100" s="368"/>
      <c r="BY100" s="368"/>
      <c r="BZ100" s="368"/>
      <c r="CA100" s="368"/>
      <c r="CB100" s="368"/>
      <c r="CC100" s="368"/>
      <c r="CD100" s="368"/>
      <c r="CE100" s="368"/>
      <c r="CF100" s="368"/>
      <c r="CG100" s="368"/>
      <c r="CH100" s="368"/>
      <c r="CI100" s="368"/>
      <c r="CJ100" s="368"/>
      <c r="CK100" s="368"/>
      <c r="CL100" s="368"/>
      <c r="CM100" s="368"/>
      <c r="CN100" s="368"/>
      <c r="CO100" s="368"/>
      <c r="CP100" s="368"/>
      <c r="CQ100" s="368"/>
      <c r="CR100" s="368"/>
      <c r="CS100" s="368"/>
      <c r="CT100" s="368"/>
      <c r="CU100" s="368"/>
      <c r="CV100" s="368"/>
      <c r="CW100" s="368"/>
      <c r="CX100" s="368"/>
      <c r="CY100" s="368"/>
      <c r="CZ100" s="368"/>
      <c r="DA100" s="368"/>
      <c r="DB100" s="368"/>
      <c r="DC100" s="368"/>
      <c r="DD100" s="368"/>
      <c r="DE100" s="368"/>
      <c r="DF100" s="368"/>
      <c r="DG100" s="368"/>
      <c r="DH100" s="368"/>
      <c r="DI100" s="368"/>
      <c r="DJ100" s="368"/>
      <c r="DK100" s="368"/>
      <c r="DL100" s="368"/>
      <c r="DM100" s="368"/>
      <c r="DN100" s="368"/>
      <c r="DO100" s="368"/>
      <c r="DP100" s="368"/>
      <c r="DQ100" s="368"/>
    </row>
    <row r="101" spans="1:121" ht="15" hidden="1" customHeight="1" x14ac:dyDescent="0.25">
      <c r="A101" s="626"/>
      <c r="B101" s="636"/>
      <c r="C101" s="1092">
        <v>0</v>
      </c>
      <c r="D101" s="961">
        <v>1310485</v>
      </c>
      <c r="E101" s="1084">
        <v>1184333</v>
      </c>
      <c r="F101" s="961">
        <v>0</v>
      </c>
      <c r="G101" s="961">
        <v>2200012.0699999998</v>
      </c>
      <c r="H101" s="961">
        <v>0</v>
      </c>
      <c r="I101" s="961">
        <v>4100061.54</v>
      </c>
      <c r="J101" s="961">
        <v>0</v>
      </c>
      <c r="K101" s="961">
        <v>0</v>
      </c>
      <c r="L101" s="961">
        <v>0</v>
      </c>
      <c r="M101" s="961">
        <v>497920.08</v>
      </c>
      <c r="N101" s="961">
        <v>0</v>
      </c>
      <c r="O101" s="961">
        <v>1255925</v>
      </c>
      <c r="P101" s="961">
        <v>6107767.8899999997</v>
      </c>
      <c r="Q101" s="961">
        <v>0</v>
      </c>
      <c r="R101" s="961">
        <v>5807746.1600000001</v>
      </c>
      <c r="S101" s="961">
        <v>0</v>
      </c>
      <c r="T101" s="961">
        <v>1025517.15</v>
      </c>
      <c r="U101" s="961">
        <v>0</v>
      </c>
      <c r="V101" s="961">
        <v>6190688.25</v>
      </c>
      <c r="W101" s="961">
        <v>7736920.5800000001</v>
      </c>
      <c r="X101" s="961">
        <v>9547570.0800000001</v>
      </c>
      <c r="Y101" s="961">
        <v>0</v>
      </c>
      <c r="Z101" s="961">
        <v>839144.57</v>
      </c>
      <c r="AA101" s="961">
        <v>6081004.2599999998</v>
      </c>
      <c r="AB101" s="961">
        <v>0</v>
      </c>
      <c r="AC101" s="961">
        <v>0</v>
      </c>
      <c r="AD101" s="961">
        <v>0</v>
      </c>
      <c r="AE101" s="961">
        <v>17153883.149999999</v>
      </c>
      <c r="AF101" s="961">
        <v>0</v>
      </c>
      <c r="AG101" s="960">
        <v>0</v>
      </c>
      <c r="AH101" s="960">
        <v>0</v>
      </c>
      <c r="AI101" s="960">
        <v>2817605.5</v>
      </c>
      <c r="AJ101" s="960">
        <v>1000150.01</v>
      </c>
      <c r="AK101" s="962">
        <v>4824901.7699999996</v>
      </c>
      <c r="AL101" s="962">
        <v>884547.75</v>
      </c>
      <c r="AM101" s="627">
        <f t="shared" ref="AM101:AM104" si="16">SUM(C101:AL101)</f>
        <v>80566183.810000002</v>
      </c>
      <c r="AN101" s="392"/>
      <c r="AO101" s="368"/>
      <c r="AP101" s="368"/>
      <c r="AQ101" s="368"/>
      <c r="AR101" s="368"/>
      <c r="AS101" s="368"/>
      <c r="AT101" s="368"/>
      <c r="AU101" s="368"/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368"/>
      <c r="BJ101" s="368"/>
      <c r="BK101" s="368"/>
      <c r="BL101" s="368"/>
      <c r="BM101" s="368"/>
      <c r="BN101" s="368"/>
      <c r="BO101" s="368"/>
      <c r="BP101" s="368"/>
      <c r="BQ101" s="368"/>
      <c r="BR101" s="368"/>
      <c r="BS101" s="368"/>
      <c r="BT101" s="368"/>
      <c r="BU101" s="368"/>
      <c r="BV101" s="368"/>
      <c r="BW101" s="368"/>
      <c r="BX101" s="368"/>
      <c r="BY101" s="368"/>
      <c r="BZ101" s="368"/>
      <c r="CA101" s="368"/>
      <c r="CB101" s="368"/>
      <c r="CC101" s="368"/>
      <c r="CD101" s="368"/>
      <c r="CE101" s="368"/>
      <c r="CF101" s="368"/>
      <c r="CG101" s="368"/>
      <c r="CH101" s="368"/>
      <c r="CI101" s="368"/>
      <c r="CJ101" s="368"/>
      <c r="CK101" s="368"/>
      <c r="CL101" s="368"/>
      <c r="CM101" s="368"/>
      <c r="CN101" s="368"/>
      <c r="CO101" s="368"/>
      <c r="CP101" s="368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368"/>
      <c r="DE101" s="368"/>
      <c r="DF101" s="368"/>
      <c r="DG101" s="368"/>
      <c r="DH101" s="368"/>
      <c r="DI101" s="368"/>
      <c r="DJ101" s="368"/>
      <c r="DK101" s="368"/>
      <c r="DL101" s="368"/>
      <c r="DM101" s="368"/>
      <c r="DN101" s="368"/>
      <c r="DO101" s="368"/>
      <c r="DP101" s="368"/>
      <c r="DQ101" s="368"/>
    </row>
    <row r="102" spans="1:121" ht="30" x14ac:dyDescent="0.25">
      <c r="A102" s="626"/>
      <c r="B102" s="630" t="s">
        <v>1292</v>
      </c>
      <c r="C102" s="1092">
        <v>7047299.1200000001</v>
      </c>
      <c r="D102" s="961">
        <v>6482811.7599999998</v>
      </c>
      <c r="E102" s="1084">
        <v>9282242.75</v>
      </c>
      <c r="F102" s="961">
        <v>11508887.860000001</v>
      </c>
      <c r="G102" s="961">
        <v>13275648.189999999</v>
      </c>
      <c r="H102" s="961">
        <v>17658798.440000001</v>
      </c>
      <c r="I102" s="961">
        <v>21507639.850000001</v>
      </c>
      <c r="J102" s="961">
        <v>16266897.24</v>
      </c>
      <c r="K102" s="961">
        <v>2236869.34</v>
      </c>
      <c r="L102" s="961">
        <v>979679.52999999991</v>
      </c>
      <c r="M102" s="961">
        <v>3758312.05</v>
      </c>
      <c r="N102" s="961">
        <v>4924634.83</v>
      </c>
      <c r="O102" s="961">
        <v>1896238.77</v>
      </c>
      <c r="P102" s="961">
        <v>2479367.25</v>
      </c>
      <c r="Q102" s="961">
        <v>5339565.43</v>
      </c>
      <c r="R102" s="961">
        <v>835317.68</v>
      </c>
      <c r="S102" s="961">
        <v>5940744.4699999997</v>
      </c>
      <c r="T102" s="961">
        <v>619830.31999999995</v>
      </c>
      <c r="U102" s="961">
        <v>19627776.989999998</v>
      </c>
      <c r="V102" s="961">
        <v>4983510.16</v>
      </c>
      <c r="W102" s="961">
        <v>10901098.09</v>
      </c>
      <c r="X102" s="961">
        <v>14472885.390000001</v>
      </c>
      <c r="Y102" s="961">
        <v>4535809.92</v>
      </c>
      <c r="Z102" s="961">
        <v>2796493.74</v>
      </c>
      <c r="AA102" s="961">
        <v>8950882.1199999992</v>
      </c>
      <c r="AB102" s="961">
        <v>314100.32</v>
      </c>
      <c r="AC102" s="961">
        <v>7794728.4400000004</v>
      </c>
      <c r="AD102" s="961">
        <v>4772007.68</v>
      </c>
      <c r="AE102" s="961">
        <v>7307330.4000000004</v>
      </c>
      <c r="AF102" s="961">
        <v>479174.14</v>
      </c>
      <c r="AG102" s="960">
        <v>224699.24</v>
      </c>
      <c r="AH102" s="960">
        <v>6324985.3399999999</v>
      </c>
      <c r="AI102" s="960">
        <v>13321138.77</v>
      </c>
      <c r="AJ102" s="960">
        <v>1386934.94</v>
      </c>
      <c r="AK102" s="962">
        <v>3271683.48</v>
      </c>
      <c r="AL102" s="962">
        <v>4502875.54</v>
      </c>
      <c r="AM102" s="627">
        <f>SUM(C102:AL102)</f>
        <v>248008899.57999998</v>
      </c>
      <c r="AN102" s="392"/>
      <c r="AO102" s="368"/>
      <c r="AP102" s="368"/>
      <c r="AQ102" s="368"/>
      <c r="AR102" s="368"/>
      <c r="AS102" s="368"/>
      <c r="AT102" s="368"/>
      <c r="AU102" s="368"/>
      <c r="AV102" s="368"/>
      <c r="AW102" s="368"/>
      <c r="AX102" s="368"/>
      <c r="AY102" s="368"/>
      <c r="AZ102" s="368"/>
      <c r="BA102" s="368"/>
      <c r="BB102" s="368"/>
      <c r="BC102" s="368"/>
      <c r="BD102" s="368"/>
      <c r="BE102" s="368"/>
      <c r="BF102" s="368"/>
      <c r="BG102" s="368"/>
      <c r="BH102" s="368"/>
      <c r="BI102" s="368"/>
      <c r="BJ102" s="368"/>
      <c r="BK102" s="368"/>
      <c r="BL102" s="368"/>
      <c r="BM102" s="368"/>
      <c r="BN102" s="368"/>
      <c r="BO102" s="368"/>
      <c r="BP102" s="368"/>
      <c r="BQ102" s="368"/>
      <c r="BR102" s="368"/>
      <c r="BS102" s="368"/>
      <c r="BT102" s="368"/>
      <c r="BU102" s="368"/>
      <c r="BV102" s="368"/>
      <c r="BW102" s="368"/>
      <c r="BX102" s="368"/>
      <c r="BY102" s="368"/>
      <c r="BZ102" s="368"/>
      <c r="CA102" s="368"/>
      <c r="CB102" s="368"/>
      <c r="CC102" s="368"/>
      <c r="CD102" s="368"/>
      <c r="CE102" s="368"/>
      <c r="CF102" s="368"/>
      <c r="CG102" s="368"/>
      <c r="CH102" s="368"/>
      <c r="CI102" s="368"/>
      <c r="CJ102" s="368"/>
      <c r="CK102" s="368"/>
      <c r="CL102" s="368"/>
      <c r="CM102" s="368"/>
      <c r="CN102" s="368"/>
      <c r="CO102" s="368"/>
      <c r="CP102" s="368"/>
      <c r="CQ102" s="368"/>
      <c r="CR102" s="368"/>
      <c r="CS102" s="368"/>
      <c r="CT102" s="368"/>
      <c r="CU102" s="368"/>
      <c r="CV102" s="368"/>
      <c r="CW102" s="368"/>
      <c r="CX102" s="368"/>
      <c r="CY102" s="368"/>
      <c r="CZ102" s="368"/>
      <c r="DA102" s="368"/>
      <c r="DB102" s="368"/>
      <c r="DC102" s="368"/>
      <c r="DD102" s="368"/>
      <c r="DE102" s="368"/>
      <c r="DF102" s="368"/>
      <c r="DG102" s="368"/>
      <c r="DH102" s="368"/>
      <c r="DI102" s="368"/>
      <c r="DJ102" s="368"/>
      <c r="DK102" s="368"/>
      <c r="DL102" s="368"/>
      <c r="DM102" s="368"/>
      <c r="DN102" s="368"/>
      <c r="DO102" s="368"/>
      <c r="DP102" s="368"/>
      <c r="DQ102" s="368"/>
    </row>
    <row r="103" spans="1:121" hidden="1" x14ac:dyDescent="0.25">
      <c r="A103" s="637"/>
      <c r="B103" s="637" t="s">
        <v>408</v>
      </c>
      <c r="C103" s="638">
        <v>4881710.24</v>
      </c>
      <c r="D103" s="638">
        <v>3824942.93</v>
      </c>
      <c r="E103" s="638">
        <v>6306691.6799999997</v>
      </c>
      <c r="F103" s="638">
        <v>4989067.6900000004</v>
      </c>
      <c r="G103" s="638">
        <v>9493289.5399999991</v>
      </c>
      <c r="H103" s="638">
        <v>10928989.42</v>
      </c>
      <c r="I103" s="638">
        <v>7607311.0499999998</v>
      </c>
      <c r="J103" s="638">
        <v>10177637.27</v>
      </c>
      <c r="K103" s="638">
        <v>4379633.87</v>
      </c>
      <c r="L103" s="638">
        <v>636151.1</v>
      </c>
      <c r="M103" s="638">
        <v>4067552.46</v>
      </c>
      <c r="N103" s="638">
        <v>1499103.02</v>
      </c>
      <c r="O103" s="638">
        <v>2607494.5499999998</v>
      </c>
      <c r="P103" s="638">
        <v>3105922.11</v>
      </c>
      <c r="Q103" s="638">
        <v>4241020.04</v>
      </c>
      <c r="R103" s="638">
        <v>1942694.71</v>
      </c>
      <c r="S103" s="638">
        <v>2585162.64</v>
      </c>
      <c r="T103" s="638">
        <v>966320.37</v>
      </c>
      <c r="U103" s="638">
        <v>26613661.859999999</v>
      </c>
      <c r="V103" s="638">
        <v>4381687.18</v>
      </c>
      <c r="W103" s="638">
        <v>10385222.18</v>
      </c>
      <c r="X103" s="638">
        <v>16756703.84</v>
      </c>
      <c r="Y103" s="638">
        <v>3845469.47</v>
      </c>
      <c r="Z103" s="638">
        <v>1198852.05</v>
      </c>
      <c r="AA103" s="638">
        <v>8189611.6500000004</v>
      </c>
      <c r="AB103" s="638">
        <v>230911.9</v>
      </c>
      <c r="AC103" s="638">
        <v>3768394.64</v>
      </c>
      <c r="AD103" s="638">
        <v>4973828.87</v>
      </c>
      <c r="AE103" s="638">
        <v>9665245.8000000007</v>
      </c>
      <c r="AF103" s="638">
        <v>477400.99</v>
      </c>
      <c r="AG103" s="541">
        <v>188028.03</v>
      </c>
      <c r="AH103" s="541">
        <v>5687997.8600000003</v>
      </c>
      <c r="AI103" s="541">
        <v>7848804.4500000002</v>
      </c>
      <c r="AJ103" s="541">
        <v>2350175.0499999998</v>
      </c>
      <c r="AK103" s="540">
        <v>3637900.76</v>
      </c>
      <c r="AL103" s="540">
        <v>6423805.7800000003</v>
      </c>
      <c r="AM103" s="627">
        <f>SUM(C103:AL103)</f>
        <v>200864397.05000004</v>
      </c>
      <c r="AN103" s="392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  <c r="BC103" s="368"/>
      <c r="BD103" s="368"/>
      <c r="BE103" s="368"/>
      <c r="BF103" s="368"/>
      <c r="BG103" s="368"/>
      <c r="BH103" s="368"/>
      <c r="BI103" s="368"/>
      <c r="BJ103" s="368"/>
      <c r="BK103" s="368"/>
      <c r="BL103" s="368"/>
      <c r="BM103" s="368"/>
      <c r="BN103" s="368"/>
      <c r="BO103" s="368"/>
      <c r="BP103" s="368"/>
      <c r="BQ103" s="368"/>
      <c r="BR103" s="368"/>
      <c r="BS103" s="368"/>
      <c r="BT103" s="368"/>
      <c r="BU103" s="368"/>
      <c r="BV103" s="368"/>
      <c r="BW103" s="368"/>
      <c r="BX103" s="368"/>
      <c r="BY103" s="368"/>
      <c r="BZ103" s="368"/>
      <c r="CA103" s="368"/>
      <c r="CB103" s="368"/>
      <c r="CC103" s="368"/>
      <c r="CD103" s="368"/>
      <c r="CE103" s="368"/>
      <c r="CF103" s="368"/>
      <c r="CG103" s="368"/>
      <c r="CH103" s="368"/>
      <c r="CI103" s="368"/>
      <c r="CJ103" s="368"/>
      <c r="CK103" s="368"/>
      <c r="CL103" s="368"/>
      <c r="CM103" s="368"/>
      <c r="CN103" s="368"/>
      <c r="CO103" s="368"/>
      <c r="CP103" s="368"/>
      <c r="CQ103" s="368"/>
      <c r="CR103" s="368"/>
      <c r="CS103" s="368"/>
      <c r="CT103" s="368"/>
      <c r="CU103" s="368"/>
      <c r="CV103" s="368"/>
      <c r="CW103" s="368"/>
      <c r="CX103" s="368"/>
      <c r="CY103" s="368"/>
      <c r="CZ103" s="368"/>
      <c r="DA103" s="368"/>
      <c r="DB103" s="368"/>
      <c r="DC103" s="368"/>
      <c r="DD103" s="368"/>
      <c r="DE103" s="368"/>
      <c r="DF103" s="368"/>
      <c r="DG103" s="368"/>
      <c r="DH103" s="368"/>
      <c r="DI103" s="368"/>
      <c r="DJ103" s="368"/>
      <c r="DK103" s="368"/>
      <c r="DL103" s="368"/>
      <c r="DM103" s="368"/>
      <c r="DN103" s="368"/>
      <c r="DO103" s="368"/>
      <c r="DP103" s="368"/>
      <c r="DQ103" s="368"/>
    </row>
    <row r="104" spans="1:121" hidden="1" x14ac:dyDescent="0.25">
      <c r="A104" s="637" t="s">
        <v>695</v>
      </c>
      <c r="B104" s="637"/>
      <c r="C104" s="637"/>
      <c r="D104" s="637"/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T104" s="637"/>
      <c r="U104" s="637"/>
      <c r="V104" s="637"/>
      <c r="W104" s="637"/>
      <c r="X104" s="637"/>
      <c r="Y104" s="637"/>
      <c r="Z104" s="637"/>
      <c r="AA104" s="637"/>
      <c r="AB104" s="637"/>
      <c r="AC104" s="637"/>
      <c r="AD104" s="637"/>
      <c r="AE104" s="637"/>
      <c r="AF104" s="637"/>
      <c r="AG104" s="624"/>
      <c r="AH104" s="624"/>
      <c r="AI104" s="624"/>
      <c r="AJ104" s="624"/>
      <c r="AK104" s="625"/>
      <c r="AL104" s="625"/>
      <c r="AM104" s="627">
        <f t="shared" si="16"/>
        <v>0</v>
      </c>
      <c r="AN104" s="392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/>
      <c r="BG104" s="368"/>
      <c r="BH104" s="368"/>
      <c r="BI104" s="368"/>
      <c r="BJ104" s="368"/>
      <c r="BK104" s="368"/>
      <c r="BL104" s="368"/>
      <c r="BM104" s="368"/>
      <c r="BN104" s="368"/>
      <c r="BO104" s="368"/>
      <c r="BP104" s="368"/>
      <c r="BQ104" s="368"/>
      <c r="BR104" s="368"/>
      <c r="BS104" s="368"/>
      <c r="BT104" s="368"/>
      <c r="BU104" s="368"/>
      <c r="BV104" s="368"/>
      <c r="BW104" s="368"/>
      <c r="BX104" s="368"/>
      <c r="BY104" s="368"/>
      <c r="BZ104" s="368"/>
      <c r="CA104" s="368"/>
      <c r="CB104" s="368"/>
      <c r="CC104" s="368"/>
      <c r="CD104" s="368"/>
      <c r="CE104" s="368"/>
      <c r="CF104" s="368"/>
      <c r="CG104" s="368"/>
      <c r="CH104" s="368"/>
      <c r="CI104" s="368"/>
      <c r="CJ104" s="368"/>
      <c r="CK104" s="368"/>
      <c r="CL104" s="368"/>
      <c r="CM104" s="368"/>
      <c r="CN104" s="368"/>
      <c r="CO104" s="368"/>
      <c r="CP104" s="368"/>
      <c r="CQ104" s="368"/>
      <c r="CR104" s="368"/>
      <c r="CS104" s="368"/>
      <c r="CT104" s="368"/>
      <c r="CU104" s="368"/>
      <c r="CV104" s="368"/>
      <c r="CW104" s="368"/>
      <c r="CX104" s="368"/>
      <c r="CY104" s="368"/>
      <c r="CZ104" s="368"/>
      <c r="DA104" s="368"/>
      <c r="DB104" s="368"/>
      <c r="DC104" s="368"/>
      <c r="DD104" s="368"/>
      <c r="DE104" s="368"/>
      <c r="DF104" s="368"/>
      <c r="DG104" s="368"/>
      <c r="DH104" s="368"/>
      <c r="DI104" s="368"/>
      <c r="DJ104" s="368"/>
      <c r="DK104" s="368"/>
      <c r="DL104" s="368"/>
      <c r="DM104" s="368"/>
      <c r="DN104" s="368"/>
      <c r="DO104" s="368"/>
      <c r="DP104" s="368"/>
      <c r="DQ104" s="368"/>
    </row>
    <row r="105" spans="1:121" hidden="1" x14ac:dyDescent="0.25">
      <c r="A105" s="637"/>
      <c r="B105" s="637" t="s">
        <v>695</v>
      </c>
      <c r="C105" s="637">
        <v>20880.71</v>
      </c>
      <c r="D105" s="637">
        <v>17.55</v>
      </c>
      <c r="E105" s="637">
        <v>5632.5</v>
      </c>
      <c r="F105" s="637">
        <v>0</v>
      </c>
      <c r="G105" s="637">
        <v>0</v>
      </c>
      <c r="H105" s="637">
        <v>253.59</v>
      </c>
      <c r="I105" s="637">
        <v>0</v>
      </c>
      <c r="J105" s="637">
        <v>69489.399999999994</v>
      </c>
      <c r="K105" s="637">
        <v>-189.46</v>
      </c>
      <c r="L105" s="637">
        <v>-15570.51</v>
      </c>
      <c r="M105" s="637">
        <v>-52.18</v>
      </c>
      <c r="N105" s="637">
        <v>-2292.33</v>
      </c>
      <c r="O105" s="637">
        <v>-1649.75</v>
      </c>
      <c r="P105" s="637">
        <v>-9509.75</v>
      </c>
      <c r="Q105" s="637">
        <v>1960.51</v>
      </c>
      <c r="R105" s="637">
        <v>-58322.49</v>
      </c>
      <c r="S105" s="637">
        <v>-10590.42</v>
      </c>
      <c r="T105" s="637">
        <v>-207.69</v>
      </c>
      <c r="U105" s="637">
        <v>18821.64</v>
      </c>
      <c r="V105" s="637">
        <v>1139.8499999999999</v>
      </c>
      <c r="W105" s="637">
        <v>4050.66</v>
      </c>
      <c r="X105" s="637">
        <v>0</v>
      </c>
      <c r="Y105" s="637">
        <v>0</v>
      </c>
      <c r="Z105" s="637">
        <v>4582.1499999999996</v>
      </c>
      <c r="AA105" s="637">
        <v>21472.49</v>
      </c>
      <c r="AB105" s="637">
        <v>0</v>
      </c>
      <c r="AC105" s="637">
        <v>0</v>
      </c>
      <c r="AD105" s="637">
        <v>14081.42</v>
      </c>
      <c r="AE105" s="637">
        <v>0</v>
      </c>
      <c r="AF105" s="637">
        <v>0</v>
      </c>
      <c r="AG105" s="624">
        <v>0</v>
      </c>
      <c r="AH105" s="624">
        <v>0</v>
      </c>
      <c r="AI105" s="624">
        <v>0</v>
      </c>
      <c r="AJ105" s="624">
        <v>0</v>
      </c>
      <c r="AK105" s="625">
        <v>77.36</v>
      </c>
      <c r="AL105" s="625">
        <v>134.11000000000001</v>
      </c>
      <c r="AM105" s="627">
        <f>SUM(C105:AL105)</f>
        <v>64209.36</v>
      </c>
      <c r="AN105" s="392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368"/>
      <c r="BL105" s="368"/>
      <c r="BM105" s="368"/>
      <c r="BN105" s="368"/>
      <c r="BO105" s="368"/>
      <c r="BP105" s="368"/>
      <c r="BQ105" s="368"/>
      <c r="BR105" s="368"/>
      <c r="BS105" s="368"/>
      <c r="BT105" s="368"/>
      <c r="BU105" s="368"/>
      <c r="BV105" s="368"/>
      <c r="BW105" s="368"/>
      <c r="BX105" s="368"/>
      <c r="BY105" s="368"/>
      <c r="BZ105" s="368"/>
      <c r="CA105" s="368"/>
      <c r="CB105" s="368"/>
      <c r="CC105" s="368"/>
      <c r="CD105" s="368"/>
      <c r="CE105" s="368"/>
      <c r="CF105" s="368"/>
      <c r="CG105" s="368"/>
      <c r="CH105" s="368"/>
      <c r="CI105" s="368"/>
      <c r="CJ105" s="368"/>
      <c r="CK105" s="368"/>
      <c r="CL105" s="368"/>
      <c r="CM105" s="368"/>
      <c r="CN105" s="368"/>
      <c r="CO105" s="368"/>
      <c r="CP105" s="368"/>
      <c r="CQ105" s="368"/>
      <c r="CR105" s="368"/>
      <c r="CS105" s="368"/>
      <c r="CT105" s="368"/>
      <c r="CU105" s="368"/>
      <c r="CV105" s="368"/>
      <c r="CW105" s="368"/>
      <c r="CX105" s="368"/>
      <c r="CY105" s="368"/>
      <c r="CZ105" s="368"/>
      <c r="DA105" s="368"/>
      <c r="DB105" s="368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8"/>
      <c r="DN105" s="368"/>
      <c r="DO105" s="368"/>
      <c r="DP105" s="368"/>
      <c r="DQ105" s="368"/>
    </row>
    <row r="106" spans="1:121" x14ac:dyDescent="0.25">
      <c r="A106" s="631" t="s">
        <v>496</v>
      </c>
      <c r="B106" s="631"/>
      <c r="C106" s="632">
        <f>C99+C100+C102</f>
        <v>25543434.649999999</v>
      </c>
      <c r="D106" s="632">
        <f>D99+D100+D102</f>
        <v>39915657.099999994</v>
      </c>
      <c r="E106" s="632">
        <f t="shared" ref="E106:AL106" si="17">E99+E100+E102</f>
        <v>42796729.209999993</v>
      </c>
      <c r="F106" s="632">
        <f t="shared" si="17"/>
        <v>43656219.030000001</v>
      </c>
      <c r="G106" s="632">
        <f t="shared" si="17"/>
        <v>21958244.98</v>
      </c>
      <c r="H106" s="632">
        <f t="shared" si="17"/>
        <v>39389633.450000003</v>
      </c>
      <c r="I106" s="632">
        <f t="shared" si="17"/>
        <v>43737809.909999996</v>
      </c>
      <c r="J106" s="632">
        <f t="shared" si="17"/>
        <v>67033462.780000009</v>
      </c>
      <c r="K106" s="632">
        <f t="shared" si="17"/>
        <v>5322098.34</v>
      </c>
      <c r="L106" s="632">
        <f t="shared" si="17"/>
        <v>31415752.030000001</v>
      </c>
      <c r="M106" s="632">
        <f t="shared" si="17"/>
        <v>5994676.5499999998</v>
      </c>
      <c r="N106" s="632">
        <f t="shared" si="17"/>
        <v>22165126.759999998</v>
      </c>
      <c r="O106" s="632">
        <f t="shared" si="17"/>
        <v>10914172.399999999</v>
      </c>
      <c r="P106" s="632">
        <f t="shared" si="17"/>
        <v>40186632.229999997</v>
      </c>
      <c r="Q106" s="632">
        <f t="shared" si="17"/>
        <v>42632738.479999997</v>
      </c>
      <c r="R106" s="632">
        <f t="shared" si="17"/>
        <v>20522517.059999999</v>
      </c>
      <c r="S106" s="632">
        <f t="shared" si="17"/>
        <v>25699617.399999995</v>
      </c>
      <c r="T106" s="632">
        <f t="shared" si="17"/>
        <v>10507891.389999999</v>
      </c>
      <c r="U106" s="632">
        <f t="shared" si="17"/>
        <v>100264935.68000001</v>
      </c>
      <c r="V106" s="632">
        <f t="shared" si="17"/>
        <v>39689015.769999996</v>
      </c>
      <c r="W106" s="632">
        <f t="shared" si="17"/>
        <v>52868647.170000002</v>
      </c>
      <c r="X106" s="632">
        <f t="shared" si="17"/>
        <v>86236844.599999994</v>
      </c>
      <c r="Y106" s="632">
        <f t="shared" si="17"/>
        <v>36874748.890000001</v>
      </c>
      <c r="Z106" s="632">
        <f t="shared" si="17"/>
        <v>23093641.149999999</v>
      </c>
      <c r="AA106" s="632">
        <f t="shared" si="17"/>
        <v>40887162.259999998</v>
      </c>
      <c r="AB106" s="632">
        <f t="shared" si="17"/>
        <v>2194280.88</v>
      </c>
      <c r="AC106" s="632">
        <f t="shared" si="17"/>
        <v>49815353.269999988</v>
      </c>
      <c r="AD106" s="632">
        <f t="shared" si="17"/>
        <v>58498307.020000003</v>
      </c>
      <c r="AE106" s="632">
        <f t="shared" si="17"/>
        <v>115769003.54000002</v>
      </c>
      <c r="AF106" s="632">
        <f t="shared" si="17"/>
        <v>479174.14</v>
      </c>
      <c r="AG106" s="632">
        <f t="shared" si="17"/>
        <v>315698.45999999996</v>
      </c>
      <c r="AH106" s="632">
        <f t="shared" si="17"/>
        <v>33028152.030000009</v>
      </c>
      <c r="AI106" s="632">
        <f t="shared" si="17"/>
        <v>39537200.609999999</v>
      </c>
      <c r="AJ106" s="632">
        <f t="shared" si="17"/>
        <v>13329007.02</v>
      </c>
      <c r="AK106" s="632">
        <f t="shared" si="17"/>
        <v>18575807.079999998</v>
      </c>
      <c r="AL106" s="632">
        <f t="shared" si="17"/>
        <v>22552159.899999999</v>
      </c>
      <c r="AM106" s="632">
        <f>AM99+AM100+AM102</f>
        <v>1273401553.22</v>
      </c>
      <c r="AN106" s="392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368"/>
      <c r="BC106" s="368"/>
      <c r="BD106" s="368"/>
      <c r="BE106" s="368"/>
      <c r="BF106" s="368"/>
      <c r="BG106" s="368"/>
      <c r="BH106" s="368"/>
      <c r="BI106" s="368"/>
      <c r="BJ106" s="368"/>
      <c r="BK106" s="368"/>
      <c r="BL106" s="368"/>
      <c r="BM106" s="368"/>
      <c r="BN106" s="368"/>
      <c r="BO106" s="368"/>
      <c r="BP106" s="368"/>
      <c r="BQ106" s="368"/>
      <c r="BR106" s="368"/>
      <c r="BS106" s="368"/>
      <c r="BT106" s="368"/>
      <c r="BU106" s="368"/>
      <c r="BV106" s="368"/>
      <c r="BW106" s="368"/>
      <c r="BX106" s="368"/>
      <c r="BY106" s="368"/>
      <c r="BZ106" s="368"/>
      <c r="CA106" s="368"/>
      <c r="CB106" s="368"/>
      <c r="CC106" s="368"/>
      <c r="CD106" s="368"/>
      <c r="CE106" s="368"/>
      <c r="CF106" s="368"/>
      <c r="CG106" s="368"/>
      <c r="CH106" s="368"/>
      <c r="CI106" s="368"/>
      <c r="CJ106" s="368"/>
      <c r="CK106" s="368"/>
      <c r="CL106" s="368"/>
      <c r="CM106" s="368"/>
      <c r="CN106" s="368"/>
      <c r="CO106" s="368"/>
      <c r="CP106" s="368"/>
      <c r="CQ106" s="368"/>
      <c r="CR106" s="368"/>
      <c r="CS106" s="368"/>
      <c r="CT106" s="368"/>
      <c r="CU106" s="368"/>
      <c r="CV106" s="368"/>
      <c r="CW106" s="368"/>
      <c r="CX106" s="368"/>
      <c r="CY106" s="368"/>
      <c r="CZ106" s="368"/>
      <c r="DA106" s="368"/>
      <c r="DB106" s="368"/>
      <c r="DC106" s="368"/>
      <c r="DD106" s="368"/>
      <c r="DE106" s="368"/>
      <c r="DF106" s="368"/>
      <c r="DG106" s="368"/>
      <c r="DH106" s="368"/>
      <c r="DI106" s="368"/>
      <c r="DJ106" s="368"/>
      <c r="DK106" s="368"/>
      <c r="DL106" s="368"/>
      <c r="DM106" s="368"/>
      <c r="DN106" s="368"/>
      <c r="DO106" s="368"/>
      <c r="DP106" s="368"/>
      <c r="DQ106" s="368"/>
    </row>
    <row r="107" spans="1:121" x14ac:dyDescent="0.25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6"/>
      <c r="AH107" s="366"/>
      <c r="AI107" s="366"/>
      <c r="AJ107" s="366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8"/>
      <c r="BC107" s="368"/>
      <c r="BD107" s="368"/>
      <c r="BE107" s="368"/>
      <c r="BF107" s="368"/>
      <c r="BG107" s="368"/>
      <c r="BH107" s="368"/>
      <c r="BI107" s="368"/>
      <c r="BJ107" s="368"/>
      <c r="BK107" s="368"/>
      <c r="BL107" s="368"/>
      <c r="BM107" s="368"/>
      <c r="BN107" s="368"/>
      <c r="BO107" s="368"/>
      <c r="BP107" s="368"/>
      <c r="BQ107" s="368"/>
      <c r="BR107" s="368"/>
      <c r="BS107" s="368"/>
      <c r="BT107" s="368"/>
      <c r="BU107" s="368"/>
      <c r="BV107" s="368"/>
      <c r="BW107" s="368"/>
      <c r="BX107" s="368"/>
      <c r="BY107" s="368"/>
      <c r="BZ107" s="368"/>
      <c r="CA107" s="368"/>
      <c r="CB107" s="368"/>
      <c r="CC107" s="368"/>
      <c r="CD107" s="368"/>
      <c r="CE107" s="368"/>
      <c r="CF107" s="368"/>
      <c r="CG107" s="368"/>
      <c r="CH107" s="368"/>
      <c r="CI107" s="368"/>
      <c r="CJ107" s="368"/>
      <c r="CK107" s="368"/>
      <c r="CL107" s="368"/>
      <c r="CM107" s="368"/>
      <c r="CN107" s="368"/>
      <c r="CO107" s="368"/>
      <c r="CP107" s="368"/>
      <c r="CQ107" s="368"/>
      <c r="CR107" s="368"/>
      <c r="CS107" s="368"/>
      <c r="CT107" s="368"/>
      <c r="CU107" s="368"/>
      <c r="CV107" s="368"/>
      <c r="CW107" s="368"/>
      <c r="CX107" s="368"/>
      <c r="CY107" s="368"/>
      <c r="CZ107" s="368"/>
      <c r="DA107" s="368"/>
      <c r="DB107" s="368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368"/>
      <c r="DN107" s="368"/>
      <c r="DO107" s="368"/>
      <c r="DP107" s="368"/>
      <c r="DQ107" s="368"/>
    </row>
    <row r="108" spans="1:121" x14ac:dyDescent="0.25">
      <c r="A108" s="1328" t="s">
        <v>1293</v>
      </c>
      <c r="B108" s="1328"/>
      <c r="C108" s="1328"/>
      <c r="D108" s="1328"/>
      <c r="E108" s="1328"/>
      <c r="F108" s="1328"/>
      <c r="G108" s="1328"/>
      <c r="H108" s="1328"/>
      <c r="I108" s="1328"/>
      <c r="J108" s="1328"/>
      <c r="K108" s="1328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6"/>
      <c r="AH108" s="366"/>
      <c r="AI108" s="366"/>
      <c r="AJ108" s="366"/>
      <c r="AK108" s="368"/>
      <c r="AL108" s="368"/>
      <c r="AM108" s="368"/>
      <c r="AN108" s="368"/>
      <c r="AO108" s="368"/>
      <c r="AP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368"/>
      <c r="CP108" s="368"/>
      <c r="CQ108" s="368"/>
      <c r="CR108" s="368"/>
      <c r="CS108" s="368"/>
      <c r="CT108" s="368"/>
      <c r="CU108" s="368"/>
      <c r="CV108" s="368"/>
      <c r="CW108" s="368"/>
      <c r="CX108" s="368"/>
      <c r="CY108" s="368"/>
      <c r="CZ108" s="368"/>
      <c r="DA108" s="368"/>
      <c r="DB108" s="368"/>
      <c r="DC108" s="368"/>
      <c r="DD108" s="368"/>
      <c r="DE108" s="368"/>
      <c r="DF108" s="368"/>
      <c r="DG108" s="368"/>
      <c r="DH108" s="368"/>
      <c r="DI108" s="368"/>
      <c r="DJ108" s="368"/>
      <c r="DK108" s="368"/>
      <c r="DL108" s="368"/>
      <c r="DM108" s="368"/>
      <c r="DN108" s="368"/>
      <c r="DO108" s="368"/>
      <c r="DP108" s="368"/>
      <c r="DQ108" s="368"/>
    </row>
    <row r="109" spans="1:121" x14ac:dyDescent="0.25">
      <c r="A109" s="994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6"/>
      <c r="AH109" s="366"/>
      <c r="AI109" s="366"/>
      <c r="AJ109" s="366"/>
      <c r="AK109" s="368"/>
      <c r="AL109" s="368"/>
      <c r="AM109" s="368"/>
      <c r="AN109" s="368"/>
      <c r="AO109" s="368"/>
      <c r="AP109" s="368"/>
      <c r="AQ109" s="368"/>
      <c r="AR109" s="368"/>
      <c r="AS109" s="368"/>
      <c r="AT109" s="368"/>
      <c r="AU109" s="368"/>
      <c r="AV109" s="368"/>
      <c r="AW109" s="368"/>
      <c r="AX109" s="368"/>
      <c r="AY109" s="368"/>
      <c r="AZ109" s="368"/>
      <c r="BA109" s="368"/>
      <c r="BB109" s="368"/>
      <c r="BC109" s="368"/>
      <c r="BD109" s="368"/>
      <c r="BE109" s="368"/>
      <c r="BF109" s="368"/>
      <c r="BG109" s="368"/>
      <c r="BH109" s="368"/>
      <c r="BI109" s="368"/>
      <c r="BJ109" s="368"/>
      <c r="BK109" s="368"/>
      <c r="BL109" s="368"/>
      <c r="BM109" s="368"/>
      <c r="BN109" s="368"/>
      <c r="BO109" s="368"/>
      <c r="BP109" s="368"/>
      <c r="BQ109" s="368"/>
      <c r="BR109" s="368"/>
      <c r="BS109" s="368"/>
      <c r="BT109" s="368"/>
      <c r="BU109" s="368"/>
      <c r="BV109" s="368"/>
      <c r="BW109" s="368"/>
      <c r="BX109" s="368"/>
      <c r="BY109" s="368"/>
      <c r="BZ109" s="368"/>
      <c r="CA109" s="368"/>
      <c r="CB109" s="368"/>
      <c r="CC109" s="368"/>
      <c r="CD109" s="368"/>
      <c r="CE109" s="368"/>
      <c r="CF109" s="368"/>
      <c r="CG109" s="368"/>
      <c r="CH109" s="368"/>
      <c r="CI109" s="368"/>
      <c r="CJ109" s="368"/>
      <c r="CK109" s="368"/>
      <c r="CL109" s="368"/>
      <c r="CM109" s="368"/>
      <c r="CN109" s="368"/>
      <c r="CO109" s="368"/>
      <c r="CP109" s="368"/>
      <c r="CQ109" s="368"/>
      <c r="CR109" s="368"/>
      <c r="CS109" s="368"/>
      <c r="CT109" s="368"/>
      <c r="CU109" s="368"/>
      <c r="CV109" s="368"/>
      <c r="CW109" s="368"/>
      <c r="CX109" s="368"/>
      <c r="CY109" s="368"/>
      <c r="CZ109" s="368"/>
      <c r="DA109" s="368"/>
      <c r="DB109" s="368"/>
      <c r="DC109" s="368"/>
      <c r="DD109" s="368"/>
      <c r="DE109" s="368"/>
      <c r="DF109" s="368"/>
      <c r="DG109" s="368"/>
      <c r="DH109" s="368"/>
      <c r="DI109" s="368"/>
      <c r="DJ109" s="368"/>
      <c r="DK109" s="368"/>
      <c r="DL109" s="368"/>
      <c r="DM109" s="368"/>
      <c r="DN109" s="368"/>
      <c r="DO109" s="368"/>
      <c r="DP109" s="368"/>
      <c r="DQ109" s="368"/>
    </row>
    <row r="110" spans="1:121" x14ac:dyDescent="0.25">
      <c r="A110" s="367"/>
      <c r="B110" s="367"/>
      <c r="C110" s="1086"/>
      <c r="D110" s="1086"/>
      <c r="E110" s="1086"/>
      <c r="F110" s="1086"/>
      <c r="G110" s="1086"/>
      <c r="H110" s="1086"/>
      <c r="I110" s="1086"/>
      <c r="J110" s="1086"/>
      <c r="K110" s="1086"/>
      <c r="L110" s="1086"/>
      <c r="M110" s="1086"/>
      <c r="N110" s="1086"/>
      <c r="O110" s="1086"/>
      <c r="P110" s="1086"/>
      <c r="Q110" s="1086"/>
      <c r="R110" s="1086"/>
      <c r="S110" s="1086"/>
      <c r="T110" s="1086"/>
      <c r="U110" s="1086"/>
      <c r="V110" s="1086"/>
      <c r="W110" s="1086"/>
      <c r="X110" s="1086"/>
      <c r="Y110" s="1086"/>
      <c r="Z110" s="1086"/>
      <c r="AA110" s="1086"/>
      <c r="AB110" s="1086"/>
      <c r="AC110" s="1086"/>
      <c r="AD110" s="1086"/>
      <c r="AE110" s="1086"/>
      <c r="AF110" s="1086"/>
      <c r="AG110" s="1085"/>
      <c r="AH110" s="1085"/>
      <c r="AI110" s="1085"/>
      <c r="AJ110" s="1085"/>
      <c r="AK110" s="1087"/>
      <c r="AL110" s="1087"/>
      <c r="AM110" s="1087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  <c r="BC110" s="368"/>
      <c r="BD110" s="368"/>
      <c r="BE110" s="368"/>
      <c r="BF110" s="368"/>
      <c r="BG110" s="368"/>
      <c r="BH110" s="368"/>
      <c r="BI110" s="368"/>
      <c r="BJ110" s="368"/>
      <c r="BK110" s="368"/>
      <c r="BL110" s="368"/>
      <c r="BM110" s="368"/>
      <c r="BN110" s="368"/>
      <c r="BO110" s="368"/>
      <c r="BP110" s="368"/>
      <c r="BQ110" s="368"/>
      <c r="BR110" s="368"/>
      <c r="BS110" s="368"/>
      <c r="BT110" s="368"/>
      <c r="BU110" s="368"/>
      <c r="BV110" s="368"/>
      <c r="BW110" s="368"/>
      <c r="BX110" s="368"/>
      <c r="BY110" s="368"/>
      <c r="BZ110" s="368"/>
      <c r="CA110" s="368"/>
      <c r="CB110" s="368"/>
      <c r="CC110" s="368"/>
      <c r="CD110" s="368"/>
      <c r="CE110" s="368"/>
      <c r="CF110" s="368"/>
      <c r="CG110" s="368"/>
      <c r="CH110" s="368"/>
      <c r="CI110" s="368"/>
      <c r="CJ110" s="368"/>
      <c r="CK110" s="368"/>
      <c r="CL110" s="368"/>
      <c r="CM110" s="368"/>
      <c r="CN110" s="368"/>
      <c r="CO110" s="368"/>
      <c r="CP110" s="368"/>
      <c r="CQ110" s="368"/>
      <c r="CR110" s="368"/>
      <c r="CS110" s="368"/>
      <c r="CT110" s="368"/>
      <c r="CU110" s="368"/>
      <c r="CV110" s="368"/>
      <c r="CW110" s="368"/>
      <c r="CX110" s="368"/>
      <c r="CY110" s="368"/>
      <c r="CZ110" s="368"/>
      <c r="DA110" s="368"/>
      <c r="DB110" s="368"/>
      <c r="DC110" s="368"/>
      <c r="DD110" s="368"/>
      <c r="DE110" s="368"/>
      <c r="DF110" s="368"/>
      <c r="DG110" s="368"/>
      <c r="DH110" s="368"/>
      <c r="DI110" s="368"/>
      <c r="DJ110" s="368"/>
      <c r="DK110" s="368"/>
      <c r="DL110" s="368"/>
      <c r="DM110" s="368"/>
      <c r="DN110" s="368"/>
      <c r="DO110" s="368"/>
      <c r="DP110" s="368"/>
      <c r="DQ110" s="368"/>
    </row>
    <row r="111" spans="1:121" x14ac:dyDescent="0.25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8"/>
      <c r="AO111" s="368"/>
      <c r="AP111" s="368"/>
      <c r="AQ111" s="368"/>
      <c r="AR111" s="368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368"/>
      <c r="BC111" s="368"/>
      <c r="BD111" s="368"/>
      <c r="BE111" s="368"/>
      <c r="BF111" s="368"/>
      <c r="BG111" s="368"/>
      <c r="BH111" s="368"/>
      <c r="BI111" s="368"/>
      <c r="BJ111" s="368"/>
      <c r="BK111" s="368"/>
      <c r="BL111" s="368"/>
      <c r="BM111" s="368"/>
      <c r="BN111" s="368"/>
      <c r="BO111" s="368"/>
      <c r="BP111" s="368"/>
      <c r="BQ111" s="368"/>
      <c r="BR111" s="368"/>
      <c r="BS111" s="368"/>
      <c r="BT111" s="368"/>
      <c r="BU111" s="368"/>
      <c r="BV111" s="368"/>
      <c r="BW111" s="368"/>
      <c r="BX111" s="368"/>
      <c r="BY111" s="368"/>
      <c r="BZ111" s="368"/>
      <c r="CA111" s="368"/>
      <c r="CB111" s="368"/>
      <c r="CC111" s="368"/>
      <c r="CD111" s="368"/>
      <c r="CE111" s="368"/>
      <c r="CF111" s="368"/>
      <c r="CG111" s="368"/>
      <c r="CH111" s="368"/>
      <c r="CI111" s="368"/>
      <c r="CJ111" s="368"/>
      <c r="CK111" s="368"/>
      <c r="CL111" s="368"/>
      <c r="CM111" s="368"/>
      <c r="CN111" s="368"/>
      <c r="CO111" s="368"/>
      <c r="CP111" s="368"/>
      <c r="CQ111" s="368"/>
      <c r="CR111" s="368"/>
      <c r="CS111" s="368"/>
      <c r="CT111" s="368"/>
      <c r="CU111" s="368"/>
      <c r="CV111" s="368"/>
      <c r="CW111" s="368"/>
      <c r="CX111" s="368"/>
      <c r="CY111" s="368"/>
      <c r="CZ111" s="368"/>
      <c r="DA111" s="368"/>
      <c r="DB111" s="368"/>
      <c r="DC111" s="368"/>
      <c r="DD111" s="368"/>
      <c r="DE111" s="368"/>
      <c r="DF111" s="368"/>
      <c r="DG111" s="368"/>
      <c r="DH111" s="368"/>
      <c r="DI111" s="368"/>
      <c r="DJ111" s="368"/>
      <c r="DK111" s="368"/>
      <c r="DL111" s="368"/>
      <c r="DM111" s="368"/>
      <c r="DN111" s="368"/>
      <c r="DO111" s="368"/>
      <c r="DP111" s="368"/>
      <c r="DQ111" s="368"/>
    </row>
    <row r="112" spans="1:121" x14ac:dyDescent="0.25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8"/>
      <c r="AO112" s="368"/>
      <c r="AP112" s="368"/>
      <c r="AQ112" s="368"/>
      <c r="AR112" s="368"/>
      <c r="AS112" s="368"/>
      <c r="AT112" s="368"/>
      <c r="AU112" s="368"/>
      <c r="AV112" s="368"/>
      <c r="AW112" s="368"/>
      <c r="AX112" s="368"/>
      <c r="AY112" s="368"/>
      <c r="AZ112" s="368"/>
      <c r="BA112" s="368"/>
      <c r="BB112" s="368"/>
      <c r="BC112" s="368"/>
      <c r="BD112" s="368"/>
      <c r="BE112" s="368"/>
      <c r="BF112" s="368"/>
      <c r="BG112" s="368"/>
      <c r="BH112" s="368"/>
      <c r="BI112" s="368"/>
      <c r="BJ112" s="368"/>
      <c r="BK112" s="368"/>
      <c r="BL112" s="368"/>
      <c r="BM112" s="368"/>
      <c r="BN112" s="368"/>
      <c r="BO112" s="368"/>
      <c r="BP112" s="368"/>
      <c r="BQ112" s="368"/>
      <c r="BR112" s="368"/>
      <c r="BS112" s="368"/>
      <c r="BT112" s="368"/>
      <c r="BU112" s="368"/>
      <c r="BV112" s="368"/>
      <c r="BW112" s="368"/>
      <c r="BX112" s="368"/>
      <c r="BY112" s="368"/>
      <c r="BZ112" s="368"/>
      <c r="CA112" s="368"/>
      <c r="CB112" s="368"/>
      <c r="CC112" s="368"/>
      <c r="CD112" s="368"/>
      <c r="CE112" s="368"/>
      <c r="CF112" s="368"/>
      <c r="CG112" s="368"/>
      <c r="CH112" s="368"/>
      <c r="CI112" s="368"/>
      <c r="CJ112" s="368"/>
      <c r="CK112" s="368"/>
      <c r="CL112" s="368"/>
      <c r="CM112" s="368"/>
      <c r="CN112" s="368"/>
      <c r="CO112" s="368"/>
      <c r="CP112" s="368"/>
      <c r="CQ112" s="368"/>
      <c r="CR112" s="368"/>
      <c r="CS112" s="368"/>
      <c r="CT112" s="368"/>
      <c r="CU112" s="368"/>
      <c r="CV112" s="368"/>
      <c r="CW112" s="368"/>
      <c r="CX112" s="368"/>
      <c r="CY112" s="368"/>
      <c r="CZ112" s="368"/>
      <c r="DA112" s="368"/>
      <c r="DB112" s="368"/>
      <c r="DC112" s="368"/>
      <c r="DD112" s="368"/>
      <c r="DE112" s="368"/>
      <c r="DF112" s="368"/>
      <c r="DG112" s="368"/>
      <c r="DH112" s="368"/>
      <c r="DI112" s="368"/>
      <c r="DJ112" s="368"/>
      <c r="DK112" s="368"/>
      <c r="DL112" s="368"/>
      <c r="DM112" s="368"/>
      <c r="DN112" s="368"/>
      <c r="DO112" s="368"/>
      <c r="DP112" s="368"/>
      <c r="DQ112" s="368"/>
    </row>
    <row r="113" spans="1:121" x14ac:dyDescent="0.25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6"/>
      <c r="AH113" s="366"/>
      <c r="AI113" s="366"/>
      <c r="AJ113" s="366"/>
      <c r="AK113" s="368"/>
      <c r="AL113" s="368"/>
      <c r="AM113" s="368"/>
      <c r="AN113" s="368"/>
      <c r="AO113" s="368"/>
      <c r="AP113" s="368"/>
      <c r="AQ113" s="368"/>
      <c r="AR113" s="368"/>
      <c r="AS113" s="368"/>
      <c r="AT113" s="368"/>
      <c r="AU113" s="368"/>
      <c r="AV113" s="368"/>
      <c r="AW113" s="368"/>
      <c r="AX113" s="368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8"/>
      <c r="BK113" s="368"/>
      <c r="BL113" s="368"/>
      <c r="BM113" s="368"/>
      <c r="BN113" s="368"/>
      <c r="BO113" s="368"/>
      <c r="BP113" s="368"/>
      <c r="BQ113" s="368"/>
      <c r="BR113" s="368"/>
      <c r="BS113" s="368"/>
      <c r="BT113" s="368"/>
      <c r="BU113" s="368"/>
      <c r="BV113" s="368"/>
      <c r="BW113" s="368"/>
      <c r="BX113" s="368"/>
      <c r="BY113" s="368"/>
      <c r="BZ113" s="368"/>
      <c r="CA113" s="368"/>
      <c r="CB113" s="368"/>
      <c r="CC113" s="368"/>
      <c r="CD113" s="368"/>
      <c r="CE113" s="368"/>
      <c r="CF113" s="368"/>
      <c r="CG113" s="368"/>
      <c r="CH113" s="368"/>
      <c r="CI113" s="368"/>
      <c r="CJ113" s="368"/>
      <c r="CK113" s="368"/>
      <c r="CL113" s="368"/>
      <c r="CM113" s="368"/>
      <c r="CN113" s="368"/>
      <c r="CO113" s="368"/>
      <c r="CP113" s="368"/>
      <c r="CQ113" s="368"/>
      <c r="CR113" s="368"/>
      <c r="CS113" s="368"/>
      <c r="CT113" s="368"/>
      <c r="CU113" s="368"/>
      <c r="CV113" s="368"/>
      <c r="CW113" s="368"/>
      <c r="CX113" s="368"/>
      <c r="CY113" s="368"/>
      <c r="CZ113" s="368"/>
      <c r="DA113" s="368"/>
      <c r="DB113" s="368"/>
      <c r="DC113" s="368"/>
      <c r="DD113" s="368"/>
      <c r="DE113" s="368"/>
      <c r="DF113" s="368"/>
      <c r="DG113" s="368"/>
      <c r="DH113" s="368"/>
      <c r="DI113" s="368"/>
      <c r="DJ113" s="368"/>
      <c r="DK113" s="368"/>
      <c r="DL113" s="368"/>
      <c r="DM113" s="368"/>
      <c r="DN113" s="368"/>
      <c r="DO113" s="368"/>
      <c r="DP113" s="368"/>
      <c r="DQ113" s="368"/>
    </row>
    <row r="114" spans="1:121" x14ac:dyDescent="0.25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6"/>
      <c r="AH114" s="366"/>
      <c r="AI114" s="366"/>
      <c r="AJ114" s="366"/>
      <c r="AK114" s="368"/>
      <c r="AL114" s="368"/>
      <c r="AM114" s="368"/>
      <c r="AN114" s="368"/>
      <c r="AO114" s="368"/>
      <c r="AP114" s="368"/>
      <c r="AQ114" s="368"/>
      <c r="AR114" s="368"/>
      <c r="AS114" s="368"/>
      <c r="AT114" s="368"/>
      <c r="AU114" s="368"/>
      <c r="AV114" s="368"/>
      <c r="AW114" s="368"/>
      <c r="AX114" s="368"/>
      <c r="AY114" s="368"/>
      <c r="AZ114" s="368"/>
      <c r="BA114" s="368"/>
      <c r="BB114" s="368"/>
      <c r="BC114" s="368"/>
      <c r="BD114" s="368"/>
      <c r="BE114" s="368"/>
      <c r="BF114" s="368"/>
      <c r="BG114" s="368"/>
      <c r="BH114" s="368"/>
      <c r="BI114" s="368"/>
      <c r="BJ114" s="368"/>
      <c r="BK114" s="368"/>
      <c r="BL114" s="368"/>
      <c r="BM114" s="368"/>
      <c r="BN114" s="368"/>
      <c r="BO114" s="368"/>
      <c r="BP114" s="368"/>
      <c r="BQ114" s="368"/>
      <c r="BR114" s="368"/>
      <c r="BS114" s="368"/>
      <c r="BT114" s="368"/>
      <c r="BU114" s="368"/>
      <c r="BV114" s="368"/>
      <c r="BW114" s="368"/>
      <c r="BX114" s="368"/>
      <c r="BY114" s="368"/>
      <c r="BZ114" s="368"/>
      <c r="CA114" s="368"/>
      <c r="CB114" s="368"/>
      <c r="CC114" s="368"/>
      <c r="CD114" s="368"/>
      <c r="CE114" s="368"/>
      <c r="CF114" s="368"/>
      <c r="CG114" s="368"/>
      <c r="CH114" s="368"/>
      <c r="CI114" s="368"/>
      <c r="CJ114" s="368"/>
      <c r="CK114" s="368"/>
      <c r="CL114" s="368"/>
      <c r="CM114" s="368"/>
      <c r="CN114" s="368"/>
      <c r="CO114" s="368"/>
      <c r="CP114" s="368"/>
      <c r="CQ114" s="368"/>
      <c r="CR114" s="368"/>
      <c r="CS114" s="368"/>
      <c r="CT114" s="368"/>
      <c r="CU114" s="368"/>
      <c r="CV114" s="368"/>
      <c r="CW114" s="368"/>
      <c r="CX114" s="368"/>
      <c r="CY114" s="368"/>
      <c r="CZ114" s="368"/>
      <c r="DA114" s="368"/>
      <c r="DB114" s="368"/>
      <c r="DC114" s="368"/>
      <c r="DD114" s="368"/>
      <c r="DE114" s="368"/>
      <c r="DF114" s="368"/>
      <c r="DG114" s="368"/>
      <c r="DH114" s="368"/>
      <c r="DI114" s="368"/>
      <c r="DJ114" s="368"/>
      <c r="DK114" s="368"/>
      <c r="DL114" s="368"/>
      <c r="DM114" s="368"/>
      <c r="DN114" s="368"/>
      <c r="DO114" s="368"/>
      <c r="DP114" s="368"/>
      <c r="DQ114" s="368"/>
    </row>
    <row r="115" spans="1:121" x14ac:dyDescent="0.25">
      <c r="A115" s="367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6"/>
      <c r="AH115" s="366"/>
      <c r="AI115" s="366"/>
      <c r="AJ115" s="366"/>
      <c r="AK115" s="368"/>
      <c r="AL115" s="368"/>
      <c r="AM115" s="368"/>
      <c r="AN115" s="368"/>
      <c r="AO115" s="368"/>
      <c r="AP115" s="368"/>
      <c r="AQ115" s="368"/>
      <c r="AR115" s="368"/>
      <c r="AS115" s="368"/>
      <c r="AT115" s="368"/>
      <c r="AU115" s="368"/>
      <c r="AV115" s="368"/>
      <c r="AW115" s="368"/>
      <c r="AX115" s="368"/>
      <c r="AY115" s="368"/>
      <c r="AZ115" s="368"/>
      <c r="BA115" s="368"/>
      <c r="BB115" s="368"/>
      <c r="BC115" s="368"/>
      <c r="BD115" s="368"/>
      <c r="BE115" s="368"/>
      <c r="BF115" s="368"/>
      <c r="BG115" s="368"/>
      <c r="BH115" s="368"/>
      <c r="BI115" s="368"/>
      <c r="BJ115" s="368"/>
      <c r="BK115" s="368"/>
      <c r="BL115" s="368"/>
      <c r="BM115" s="368"/>
      <c r="BN115" s="368"/>
      <c r="BO115" s="368"/>
      <c r="BP115" s="368"/>
      <c r="BQ115" s="368"/>
      <c r="BR115" s="368"/>
      <c r="BS115" s="368"/>
      <c r="BT115" s="368"/>
      <c r="BU115" s="368"/>
      <c r="BV115" s="368"/>
      <c r="BW115" s="368"/>
      <c r="BX115" s="368"/>
      <c r="BY115" s="368"/>
      <c r="BZ115" s="368"/>
      <c r="CA115" s="368"/>
      <c r="CB115" s="368"/>
      <c r="CC115" s="368"/>
      <c r="CD115" s="368"/>
      <c r="CE115" s="368"/>
      <c r="CF115" s="368"/>
      <c r="CG115" s="368"/>
      <c r="CH115" s="368"/>
      <c r="CI115" s="368"/>
      <c r="CJ115" s="368"/>
      <c r="CK115" s="368"/>
      <c r="CL115" s="368"/>
      <c r="CM115" s="368"/>
      <c r="CN115" s="368"/>
      <c r="CO115" s="368"/>
      <c r="CP115" s="368"/>
      <c r="CQ115" s="368"/>
      <c r="CR115" s="368"/>
      <c r="CS115" s="368"/>
      <c r="CT115" s="368"/>
      <c r="CU115" s="368"/>
      <c r="CV115" s="368"/>
      <c r="CW115" s="368"/>
      <c r="CX115" s="368"/>
      <c r="CY115" s="368"/>
      <c r="CZ115" s="368"/>
      <c r="DA115" s="368"/>
      <c r="DB115" s="368"/>
      <c r="DC115" s="368"/>
      <c r="DD115" s="368"/>
      <c r="DE115" s="368"/>
      <c r="DF115" s="368"/>
      <c r="DG115" s="368"/>
      <c r="DH115" s="368"/>
      <c r="DI115" s="368"/>
      <c r="DJ115" s="368"/>
      <c r="DK115" s="368"/>
      <c r="DL115" s="368"/>
      <c r="DM115" s="368"/>
      <c r="DN115" s="368"/>
      <c r="DO115" s="368"/>
      <c r="DP115" s="368"/>
      <c r="DQ115" s="368"/>
    </row>
    <row r="116" spans="1:121" x14ac:dyDescent="0.25">
      <c r="A116" s="367"/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7"/>
      <c r="AG116" s="366"/>
      <c r="AH116" s="366"/>
      <c r="AI116" s="366"/>
      <c r="AJ116" s="366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8"/>
      <c r="BC116" s="368"/>
      <c r="BD116" s="368"/>
      <c r="BE116" s="368"/>
      <c r="BF116" s="368"/>
      <c r="BG116" s="368"/>
      <c r="BH116" s="368"/>
      <c r="BI116" s="368"/>
      <c r="BJ116" s="368"/>
      <c r="BK116" s="368"/>
      <c r="BL116" s="368"/>
      <c r="BM116" s="368"/>
      <c r="BN116" s="368"/>
      <c r="BO116" s="368"/>
      <c r="BP116" s="368"/>
      <c r="BQ116" s="368"/>
      <c r="BR116" s="368"/>
      <c r="BS116" s="368"/>
      <c r="BT116" s="368"/>
      <c r="BU116" s="368"/>
      <c r="BV116" s="368"/>
      <c r="BW116" s="368"/>
      <c r="BX116" s="368"/>
      <c r="BY116" s="368"/>
      <c r="BZ116" s="368"/>
      <c r="CA116" s="368"/>
      <c r="CB116" s="368"/>
      <c r="CC116" s="368"/>
      <c r="CD116" s="368"/>
      <c r="CE116" s="368"/>
      <c r="CF116" s="368"/>
      <c r="CG116" s="368"/>
      <c r="CH116" s="368"/>
      <c r="CI116" s="368"/>
      <c r="CJ116" s="368"/>
      <c r="CK116" s="368"/>
      <c r="CL116" s="368"/>
      <c r="CM116" s="368"/>
      <c r="CN116" s="368"/>
      <c r="CO116" s="368"/>
      <c r="CP116" s="368"/>
      <c r="CQ116" s="368"/>
      <c r="CR116" s="368"/>
      <c r="CS116" s="368"/>
      <c r="CT116" s="368"/>
      <c r="CU116" s="368"/>
      <c r="CV116" s="368"/>
      <c r="CW116" s="368"/>
      <c r="CX116" s="368"/>
      <c r="CY116" s="368"/>
      <c r="CZ116" s="368"/>
      <c r="DA116" s="368"/>
      <c r="DB116" s="368"/>
      <c r="DC116" s="368"/>
      <c r="DD116" s="368"/>
      <c r="DE116" s="368"/>
      <c r="DF116" s="368"/>
      <c r="DG116" s="368"/>
      <c r="DH116" s="368"/>
      <c r="DI116" s="368"/>
      <c r="DJ116" s="368"/>
      <c r="DK116" s="368"/>
      <c r="DL116" s="368"/>
      <c r="DM116" s="368"/>
      <c r="DN116" s="368"/>
      <c r="DO116" s="368"/>
      <c r="DP116" s="368"/>
      <c r="DQ116" s="368"/>
    </row>
    <row r="117" spans="1:121" x14ac:dyDescent="0.25">
      <c r="A117" s="367"/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  <c r="AF117" s="367"/>
      <c r="AG117" s="366"/>
      <c r="AH117" s="366"/>
      <c r="AI117" s="366"/>
      <c r="AJ117" s="366"/>
      <c r="AK117" s="368"/>
      <c r="AL117" s="368"/>
      <c r="AM117" s="368"/>
      <c r="AN117" s="368"/>
      <c r="AO117" s="368"/>
      <c r="AP117" s="368"/>
      <c r="AQ117" s="368"/>
      <c r="AR117" s="368"/>
      <c r="AS117" s="368"/>
      <c r="AT117" s="368"/>
      <c r="AU117" s="368"/>
      <c r="AV117" s="368"/>
      <c r="AW117" s="368"/>
      <c r="AX117" s="368"/>
      <c r="AY117" s="368"/>
      <c r="AZ117" s="368"/>
      <c r="BA117" s="368"/>
      <c r="BB117" s="368"/>
      <c r="BC117" s="368"/>
      <c r="BD117" s="368"/>
      <c r="BE117" s="368"/>
      <c r="BF117" s="368"/>
      <c r="BG117" s="368"/>
      <c r="BH117" s="368"/>
      <c r="BI117" s="368"/>
      <c r="BJ117" s="368"/>
      <c r="BK117" s="368"/>
      <c r="BL117" s="368"/>
      <c r="BM117" s="368"/>
      <c r="BN117" s="368"/>
      <c r="BO117" s="368"/>
      <c r="BP117" s="368"/>
      <c r="BQ117" s="368"/>
      <c r="BR117" s="368"/>
      <c r="BS117" s="368"/>
      <c r="BT117" s="368"/>
      <c r="BU117" s="368"/>
      <c r="BV117" s="368"/>
      <c r="BW117" s="368"/>
      <c r="BX117" s="368"/>
      <c r="BY117" s="368"/>
      <c r="BZ117" s="368"/>
      <c r="CA117" s="368"/>
      <c r="CB117" s="368"/>
      <c r="CC117" s="368"/>
      <c r="CD117" s="368"/>
      <c r="CE117" s="368"/>
      <c r="CF117" s="368"/>
      <c r="CG117" s="368"/>
      <c r="CH117" s="368"/>
      <c r="CI117" s="368"/>
      <c r="CJ117" s="368"/>
      <c r="CK117" s="368"/>
      <c r="CL117" s="368"/>
      <c r="CM117" s="368"/>
      <c r="CN117" s="368"/>
      <c r="CO117" s="368"/>
      <c r="CP117" s="368"/>
      <c r="CQ117" s="368"/>
      <c r="CR117" s="368"/>
      <c r="CS117" s="368"/>
      <c r="CT117" s="368"/>
      <c r="CU117" s="368"/>
      <c r="CV117" s="368"/>
      <c r="CW117" s="368"/>
      <c r="CX117" s="368"/>
      <c r="CY117" s="368"/>
      <c r="CZ117" s="368"/>
      <c r="DA117" s="368"/>
      <c r="DB117" s="368"/>
      <c r="DC117" s="368"/>
      <c r="DD117" s="368"/>
      <c r="DE117" s="368"/>
      <c r="DF117" s="368"/>
      <c r="DG117" s="368"/>
      <c r="DH117" s="368"/>
      <c r="DI117" s="368"/>
      <c r="DJ117" s="368"/>
      <c r="DK117" s="368"/>
      <c r="DL117" s="368"/>
      <c r="DM117" s="368"/>
      <c r="DN117" s="368"/>
      <c r="DO117" s="368"/>
      <c r="DP117" s="368"/>
      <c r="DQ117" s="368"/>
    </row>
    <row r="118" spans="1:121" x14ac:dyDescent="0.25">
      <c r="A118" s="367"/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367"/>
      <c r="AG118" s="366"/>
      <c r="AH118" s="366"/>
      <c r="AI118" s="366"/>
      <c r="AJ118" s="366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8"/>
      <c r="AU118" s="368"/>
      <c r="AV118" s="368"/>
      <c r="AW118" s="368"/>
      <c r="AX118" s="368"/>
      <c r="AY118" s="368"/>
      <c r="AZ118" s="368"/>
      <c r="BA118" s="368"/>
      <c r="BB118" s="368"/>
      <c r="BC118" s="368"/>
      <c r="BD118" s="368"/>
      <c r="BE118" s="368"/>
      <c r="BF118" s="368"/>
      <c r="BG118" s="368"/>
      <c r="BH118" s="368"/>
      <c r="BI118" s="368"/>
      <c r="BJ118" s="368"/>
      <c r="BK118" s="368"/>
      <c r="BL118" s="368"/>
      <c r="BM118" s="368"/>
      <c r="BN118" s="368"/>
      <c r="BO118" s="368"/>
      <c r="BP118" s="368"/>
      <c r="BQ118" s="368"/>
      <c r="BR118" s="368"/>
      <c r="BS118" s="368"/>
      <c r="BT118" s="368"/>
      <c r="BU118" s="368"/>
      <c r="BV118" s="368"/>
      <c r="BW118" s="368"/>
      <c r="BX118" s="368"/>
      <c r="BY118" s="368"/>
      <c r="BZ118" s="368"/>
      <c r="CA118" s="368"/>
      <c r="CB118" s="368"/>
      <c r="CC118" s="368"/>
      <c r="CD118" s="368"/>
      <c r="CE118" s="368"/>
      <c r="CF118" s="368"/>
      <c r="CG118" s="368"/>
      <c r="CH118" s="368"/>
      <c r="CI118" s="368"/>
      <c r="CJ118" s="368"/>
      <c r="CK118" s="368"/>
      <c r="CL118" s="368"/>
      <c r="CM118" s="368"/>
      <c r="CN118" s="368"/>
      <c r="CO118" s="368"/>
      <c r="CP118" s="368"/>
      <c r="CQ118" s="368"/>
      <c r="CR118" s="368"/>
      <c r="CS118" s="368"/>
      <c r="CT118" s="368"/>
      <c r="CU118" s="368"/>
      <c r="CV118" s="368"/>
      <c r="CW118" s="368"/>
      <c r="CX118" s="368"/>
      <c r="CY118" s="368"/>
      <c r="CZ118" s="368"/>
      <c r="DA118" s="368"/>
      <c r="DB118" s="368"/>
      <c r="DC118" s="368"/>
      <c r="DD118" s="368"/>
      <c r="DE118" s="368"/>
      <c r="DF118" s="368"/>
      <c r="DG118" s="368"/>
      <c r="DH118" s="368"/>
      <c r="DI118" s="368"/>
      <c r="DJ118" s="368"/>
      <c r="DK118" s="368"/>
      <c r="DL118" s="368"/>
      <c r="DM118" s="368"/>
      <c r="DN118" s="368"/>
      <c r="DO118" s="368"/>
      <c r="DP118" s="368"/>
      <c r="DQ118" s="368"/>
    </row>
    <row r="119" spans="1:121" x14ac:dyDescent="0.25">
      <c r="A119" s="367"/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6"/>
      <c r="AH119" s="366"/>
      <c r="AI119" s="366"/>
      <c r="AJ119" s="366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8"/>
      <c r="BA119" s="368"/>
      <c r="BB119" s="368"/>
      <c r="BC119" s="368"/>
      <c r="BD119" s="368"/>
      <c r="BE119" s="368"/>
      <c r="BF119" s="368"/>
      <c r="BG119" s="368"/>
      <c r="BH119" s="368"/>
      <c r="BI119" s="368"/>
      <c r="BJ119" s="368"/>
      <c r="BK119" s="368"/>
      <c r="BL119" s="368"/>
      <c r="BM119" s="368"/>
      <c r="BN119" s="368"/>
      <c r="BO119" s="368"/>
      <c r="BP119" s="368"/>
      <c r="BQ119" s="368"/>
      <c r="BR119" s="368"/>
      <c r="BS119" s="368"/>
      <c r="BT119" s="368"/>
      <c r="BU119" s="368"/>
      <c r="BV119" s="368"/>
      <c r="BW119" s="368"/>
      <c r="BX119" s="368"/>
      <c r="BY119" s="368"/>
      <c r="BZ119" s="368"/>
      <c r="CA119" s="368"/>
      <c r="CB119" s="368"/>
      <c r="CC119" s="368"/>
      <c r="CD119" s="368"/>
      <c r="CE119" s="368"/>
      <c r="CF119" s="368"/>
      <c r="CG119" s="368"/>
      <c r="CH119" s="368"/>
      <c r="CI119" s="368"/>
      <c r="CJ119" s="368"/>
      <c r="CK119" s="368"/>
      <c r="CL119" s="368"/>
      <c r="CM119" s="368"/>
      <c r="CN119" s="368"/>
      <c r="CO119" s="368"/>
      <c r="CP119" s="368"/>
      <c r="CQ119" s="368"/>
      <c r="CR119" s="368"/>
      <c r="CS119" s="368"/>
      <c r="CT119" s="368"/>
      <c r="CU119" s="368"/>
      <c r="CV119" s="368"/>
      <c r="CW119" s="368"/>
      <c r="CX119" s="368"/>
      <c r="CY119" s="368"/>
      <c r="CZ119" s="368"/>
      <c r="DA119" s="368"/>
      <c r="DB119" s="368"/>
      <c r="DC119" s="368"/>
      <c r="DD119" s="368"/>
      <c r="DE119" s="368"/>
      <c r="DF119" s="368"/>
      <c r="DG119" s="368"/>
      <c r="DH119" s="368"/>
      <c r="DI119" s="368"/>
      <c r="DJ119" s="368"/>
      <c r="DK119" s="368"/>
      <c r="DL119" s="368"/>
      <c r="DM119" s="368"/>
      <c r="DN119" s="368"/>
      <c r="DO119" s="368"/>
      <c r="DP119" s="368"/>
      <c r="DQ119" s="368"/>
    </row>
    <row r="120" spans="1:121" x14ac:dyDescent="0.25">
      <c r="A120" s="367"/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367"/>
      <c r="AG120" s="366"/>
      <c r="AH120" s="366"/>
      <c r="AI120" s="366"/>
      <c r="AJ120" s="366"/>
      <c r="AK120" s="368"/>
      <c r="AL120" s="368"/>
      <c r="AM120" s="368"/>
      <c r="AN120" s="368"/>
      <c r="AO120" s="368"/>
      <c r="AP120" s="368"/>
      <c r="AQ120" s="368"/>
      <c r="AR120" s="368"/>
      <c r="AS120" s="368"/>
      <c r="AT120" s="368"/>
      <c r="AU120" s="368"/>
      <c r="AV120" s="368"/>
      <c r="AW120" s="368"/>
      <c r="AX120" s="368"/>
      <c r="AY120" s="368"/>
      <c r="AZ120" s="368"/>
      <c r="BA120" s="368"/>
      <c r="BB120" s="368"/>
      <c r="BC120" s="368"/>
      <c r="BD120" s="368"/>
      <c r="BE120" s="368"/>
      <c r="BF120" s="368"/>
      <c r="BG120" s="368"/>
      <c r="BH120" s="368"/>
      <c r="BI120" s="368"/>
      <c r="BJ120" s="368"/>
      <c r="BK120" s="368"/>
      <c r="BL120" s="368"/>
      <c r="BM120" s="368"/>
      <c r="BN120" s="368"/>
      <c r="BO120" s="368"/>
      <c r="BP120" s="368"/>
      <c r="BQ120" s="368"/>
      <c r="BR120" s="368"/>
      <c r="BS120" s="368"/>
      <c r="BT120" s="368"/>
      <c r="BU120" s="368"/>
      <c r="BV120" s="368"/>
      <c r="BW120" s="368"/>
      <c r="BX120" s="368"/>
      <c r="BY120" s="368"/>
      <c r="BZ120" s="368"/>
      <c r="CA120" s="368"/>
      <c r="CB120" s="368"/>
      <c r="CC120" s="368"/>
      <c r="CD120" s="368"/>
      <c r="CE120" s="368"/>
      <c r="CF120" s="368"/>
      <c r="CG120" s="368"/>
      <c r="CH120" s="368"/>
      <c r="CI120" s="368"/>
      <c r="CJ120" s="368"/>
      <c r="CK120" s="368"/>
      <c r="CL120" s="368"/>
      <c r="CM120" s="368"/>
      <c r="CN120" s="368"/>
      <c r="CO120" s="368"/>
      <c r="CP120" s="368"/>
      <c r="CQ120" s="368"/>
      <c r="CR120" s="368"/>
      <c r="CS120" s="368"/>
      <c r="CT120" s="368"/>
      <c r="CU120" s="368"/>
      <c r="CV120" s="368"/>
      <c r="CW120" s="368"/>
      <c r="CX120" s="368"/>
      <c r="CY120" s="368"/>
      <c r="CZ120" s="368"/>
      <c r="DA120" s="368"/>
      <c r="DB120" s="368"/>
      <c r="DC120" s="368"/>
      <c r="DD120" s="368"/>
      <c r="DE120" s="368"/>
      <c r="DF120" s="368"/>
      <c r="DG120" s="368"/>
      <c r="DH120" s="368"/>
      <c r="DI120" s="368"/>
      <c r="DJ120" s="368"/>
      <c r="DK120" s="368"/>
      <c r="DL120" s="368"/>
      <c r="DM120" s="368"/>
      <c r="DN120" s="368"/>
      <c r="DO120" s="368"/>
      <c r="DP120" s="368"/>
      <c r="DQ120" s="368"/>
    </row>
    <row r="121" spans="1:121" x14ac:dyDescent="0.25">
      <c r="A121" s="367"/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  <c r="AF121" s="367"/>
      <c r="AG121" s="366"/>
      <c r="AH121" s="366"/>
      <c r="AI121" s="366"/>
      <c r="AJ121" s="366"/>
      <c r="AK121" s="368"/>
      <c r="AL121" s="368"/>
      <c r="AM121" s="368"/>
      <c r="AN121" s="368"/>
      <c r="AO121" s="368"/>
      <c r="AP121" s="368"/>
      <c r="AQ121" s="368"/>
      <c r="AR121" s="368"/>
      <c r="AS121" s="368"/>
      <c r="AT121" s="368"/>
      <c r="AU121" s="368"/>
      <c r="AV121" s="368"/>
      <c r="AW121" s="368"/>
      <c r="AX121" s="368"/>
      <c r="AY121" s="368"/>
      <c r="AZ121" s="368"/>
      <c r="BA121" s="368"/>
      <c r="BB121" s="368"/>
      <c r="BC121" s="368"/>
      <c r="BD121" s="368"/>
      <c r="BE121" s="368"/>
      <c r="BF121" s="368"/>
      <c r="BG121" s="368"/>
      <c r="BH121" s="368"/>
      <c r="BI121" s="368"/>
      <c r="BJ121" s="368"/>
      <c r="BK121" s="368"/>
      <c r="BL121" s="368"/>
      <c r="BM121" s="368"/>
      <c r="BN121" s="368"/>
      <c r="BO121" s="368"/>
      <c r="BP121" s="368"/>
      <c r="BQ121" s="368"/>
      <c r="BR121" s="368"/>
      <c r="BS121" s="368"/>
      <c r="BT121" s="368"/>
      <c r="BU121" s="368"/>
      <c r="BV121" s="368"/>
      <c r="BW121" s="368"/>
      <c r="BX121" s="368"/>
      <c r="BY121" s="368"/>
      <c r="BZ121" s="368"/>
      <c r="CA121" s="368"/>
      <c r="CB121" s="368"/>
      <c r="CC121" s="368"/>
      <c r="CD121" s="368"/>
      <c r="CE121" s="368"/>
      <c r="CF121" s="368"/>
      <c r="CG121" s="368"/>
      <c r="CH121" s="368"/>
      <c r="CI121" s="368"/>
      <c r="CJ121" s="368"/>
      <c r="CK121" s="368"/>
      <c r="CL121" s="368"/>
      <c r="CM121" s="368"/>
      <c r="CN121" s="368"/>
      <c r="CO121" s="368"/>
      <c r="CP121" s="368"/>
      <c r="CQ121" s="368"/>
      <c r="CR121" s="368"/>
      <c r="CS121" s="368"/>
      <c r="CT121" s="368"/>
      <c r="CU121" s="368"/>
      <c r="CV121" s="368"/>
      <c r="CW121" s="368"/>
      <c r="CX121" s="368"/>
      <c r="CY121" s="368"/>
      <c r="CZ121" s="368"/>
      <c r="DA121" s="368"/>
      <c r="DB121" s="368"/>
      <c r="DC121" s="368"/>
      <c r="DD121" s="368"/>
      <c r="DE121" s="368"/>
      <c r="DF121" s="368"/>
      <c r="DG121" s="368"/>
      <c r="DH121" s="368"/>
      <c r="DI121" s="368"/>
      <c r="DJ121" s="368"/>
      <c r="DK121" s="368"/>
      <c r="DL121" s="368"/>
      <c r="DM121" s="368"/>
      <c r="DN121" s="368"/>
      <c r="DO121" s="368"/>
      <c r="DP121" s="368"/>
      <c r="DQ121" s="368"/>
    </row>
    <row r="122" spans="1:121" x14ac:dyDescent="0.25">
      <c r="A122" s="367"/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7"/>
      <c r="AG122" s="366"/>
      <c r="AH122" s="366"/>
      <c r="AI122" s="366"/>
      <c r="AJ122" s="366"/>
      <c r="AK122" s="368"/>
      <c r="AL122" s="368"/>
      <c r="AM122" s="368"/>
      <c r="AN122" s="368"/>
      <c r="AO122" s="368"/>
      <c r="AP122" s="368"/>
      <c r="AQ122" s="368"/>
      <c r="AR122" s="368"/>
      <c r="AS122" s="368"/>
      <c r="AT122" s="368"/>
      <c r="AU122" s="368"/>
      <c r="AV122" s="368"/>
      <c r="AW122" s="368"/>
      <c r="AX122" s="368"/>
      <c r="AY122" s="368"/>
      <c r="AZ122" s="368"/>
      <c r="BA122" s="368"/>
      <c r="BB122" s="368"/>
      <c r="BC122" s="368"/>
      <c r="BD122" s="368"/>
      <c r="BE122" s="368"/>
      <c r="BF122" s="368"/>
      <c r="BG122" s="368"/>
      <c r="BH122" s="368"/>
      <c r="BI122" s="368"/>
      <c r="BJ122" s="368"/>
      <c r="BK122" s="368"/>
      <c r="BL122" s="368"/>
      <c r="BM122" s="368"/>
      <c r="BN122" s="368"/>
      <c r="BO122" s="368"/>
      <c r="BP122" s="368"/>
      <c r="BQ122" s="368"/>
      <c r="BR122" s="368"/>
      <c r="BS122" s="368"/>
      <c r="BT122" s="368"/>
      <c r="BU122" s="368"/>
      <c r="BV122" s="368"/>
      <c r="BW122" s="368"/>
      <c r="BX122" s="368"/>
      <c r="BY122" s="368"/>
      <c r="BZ122" s="368"/>
      <c r="CA122" s="368"/>
      <c r="CB122" s="368"/>
      <c r="CC122" s="368"/>
      <c r="CD122" s="368"/>
      <c r="CE122" s="368"/>
      <c r="CF122" s="368"/>
      <c r="CG122" s="368"/>
      <c r="CH122" s="368"/>
      <c r="CI122" s="368"/>
      <c r="CJ122" s="368"/>
      <c r="CK122" s="368"/>
      <c r="CL122" s="368"/>
      <c r="CM122" s="368"/>
      <c r="CN122" s="368"/>
      <c r="CO122" s="368"/>
      <c r="CP122" s="368"/>
      <c r="CQ122" s="368"/>
      <c r="CR122" s="368"/>
      <c r="CS122" s="368"/>
      <c r="CT122" s="368"/>
      <c r="CU122" s="368"/>
      <c r="CV122" s="368"/>
      <c r="CW122" s="368"/>
      <c r="CX122" s="368"/>
      <c r="CY122" s="368"/>
      <c r="CZ122" s="368"/>
      <c r="DA122" s="368"/>
      <c r="DB122" s="368"/>
      <c r="DC122" s="368"/>
      <c r="DD122" s="368"/>
      <c r="DE122" s="368"/>
      <c r="DF122" s="368"/>
      <c r="DG122" s="368"/>
      <c r="DH122" s="368"/>
      <c r="DI122" s="368"/>
      <c r="DJ122" s="368"/>
      <c r="DK122" s="368"/>
      <c r="DL122" s="368"/>
      <c r="DM122" s="368"/>
      <c r="DN122" s="368"/>
      <c r="DO122" s="368"/>
      <c r="DP122" s="368"/>
      <c r="DQ122" s="368"/>
    </row>
    <row r="123" spans="1:121" x14ac:dyDescent="0.25">
      <c r="A123" s="367"/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7"/>
      <c r="AF123" s="367"/>
      <c r="AG123" s="366"/>
      <c r="AH123" s="366"/>
      <c r="AI123" s="366"/>
      <c r="AJ123" s="366"/>
      <c r="AK123" s="368"/>
      <c r="AL123" s="368"/>
      <c r="AM123" s="368"/>
      <c r="AN123" s="368"/>
      <c r="AO123" s="368"/>
      <c r="AP123" s="368"/>
      <c r="AQ123" s="368"/>
      <c r="AR123" s="368"/>
      <c r="AS123" s="368"/>
      <c r="AT123" s="368"/>
      <c r="AU123" s="368"/>
      <c r="AV123" s="368"/>
      <c r="AW123" s="368"/>
      <c r="AX123" s="368"/>
      <c r="AY123" s="368"/>
      <c r="AZ123" s="368"/>
      <c r="BA123" s="368"/>
      <c r="BB123" s="368"/>
      <c r="BC123" s="368"/>
      <c r="BD123" s="368"/>
      <c r="BE123" s="368"/>
      <c r="BF123" s="368"/>
      <c r="BG123" s="368"/>
      <c r="BH123" s="368"/>
      <c r="BI123" s="368"/>
      <c r="BJ123" s="368"/>
      <c r="BK123" s="368"/>
      <c r="BL123" s="368"/>
      <c r="BM123" s="368"/>
      <c r="BN123" s="368"/>
      <c r="BO123" s="368"/>
      <c r="BP123" s="368"/>
      <c r="BQ123" s="368"/>
      <c r="BR123" s="368"/>
      <c r="BS123" s="368"/>
      <c r="BT123" s="368"/>
      <c r="BU123" s="368"/>
      <c r="BV123" s="368"/>
      <c r="BW123" s="368"/>
      <c r="BX123" s="368"/>
      <c r="BY123" s="368"/>
      <c r="BZ123" s="368"/>
      <c r="CA123" s="368"/>
      <c r="CB123" s="368"/>
      <c r="CC123" s="368"/>
      <c r="CD123" s="368"/>
      <c r="CE123" s="368"/>
      <c r="CF123" s="368"/>
      <c r="CG123" s="368"/>
      <c r="CH123" s="368"/>
      <c r="CI123" s="368"/>
      <c r="CJ123" s="368"/>
      <c r="CK123" s="368"/>
      <c r="CL123" s="368"/>
      <c r="CM123" s="368"/>
      <c r="CN123" s="368"/>
      <c r="CO123" s="368"/>
      <c r="CP123" s="368"/>
      <c r="CQ123" s="368"/>
      <c r="CR123" s="368"/>
      <c r="CS123" s="368"/>
      <c r="CT123" s="368"/>
      <c r="CU123" s="368"/>
      <c r="CV123" s="368"/>
      <c r="CW123" s="368"/>
      <c r="CX123" s="368"/>
      <c r="CY123" s="368"/>
      <c r="CZ123" s="368"/>
      <c r="DA123" s="368"/>
      <c r="DB123" s="368"/>
      <c r="DC123" s="368"/>
      <c r="DD123" s="368"/>
      <c r="DE123" s="368"/>
      <c r="DF123" s="368"/>
      <c r="DG123" s="368"/>
      <c r="DH123" s="368"/>
      <c r="DI123" s="368"/>
      <c r="DJ123" s="368"/>
      <c r="DK123" s="368"/>
      <c r="DL123" s="368"/>
      <c r="DM123" s="368"/>
      <c r="DN123" s="368"/>
      <c r="DO123" s="368"/>
      <c r="DP123" s="368"/>
      <c r="DQ123" s="368"/>
    </row>
    <row r="124" spans="1:121" x14ac:dyDescent="0.25">
      <c r="A124" s="367"/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66"/>
      <c r="AH124" s="366"/>
      <c r="AI124" s="366"/>
      <c r="AJ124" s="366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  <c r="AW124" s="368"/>
      <c r="AX124" s="368"/>
      <c r="AY124" s="368"/>
      <c r="AZ124" s="368"/>
      <c r="BA124" s="368"/>
      <c r="BB124" s="368"/>
      <c r="BC124" s="368"/>
      <c r="BD124" s="368"/>
      <c r="BE124" s="368"/>
      <c r="BF124" s="368"/>
      <c r="BG124" s="368"/>
      <c r="BH124" s="368"/>
      <c r="BI124" s="368"/>
      <c r="BJ124" s="368"/>
      <c r="BK124" s="368"/>
      <c r="BL124" s="368"/>
      <c r="BM124" s="368"/>
      <c r="BN124" s="368"/>
      <c r="BO124" s="368"/>
      <c r="BP124" s="368"/>
      <c r="BQ124" s="368"/>
      <c r="BR124" s="368"/>
      <c r="BS124" s="368"/>
      <c r="BT124" s="368"/>
      <c r="BU124" s="368"/>
      <c r="BV124" s="368"/>
      <c r="BW124" s="368"/>
      <c r="BX124" s="368"/>
      <c r="BY124" s="368"/>
      <c r="BZ124" s="368"/>
      <c r="CA124" s="368"/>
      <c r="CB124" s="368"/>
      <c r="CC124" s="368"/>
      <c r="CD124" s="368"/>
      <c r="CE124" s="368"/>
      <c r="CF124" s="368"/>
      <c r="CG124" s="368"/>
      <c r="CH124" s="368"/>
      <c r="CI124" s="368"/>
      <c r="CJ124" s="368"/>
      <c r="CK124" s="368"/>
      <c r="CL124" s="368"/>
      <c r="CM124" s="368"/>
      <c r="CN124" s="368"/>
      <c r="CO124" s="368"/>
      <c r="CP124" s="368"/>
      <c r="CQ124" s="368"/>
      <c r="CR124" s="368"/>
      <c r="CS124" s="368"/>
      <c r="CT124" s="368"/>
      <c r="CU124" s="368"/>
      <c r="CV124" s="368"/>
      <c r="CW124" s="368"/>
      <c r="CX124" s="368"/>
      <c r="CY124" s="368"/>
      <c r="CZ124" s="368"/>
      <c r="DA124" s="368"/>
      <c r="DB124" s="368"/>
      <c r="DC124" s="368"/>
      <c r="DD124" s="368"/>
      <c r="DE124" s="368"/>
      <c r="DF124" s="368"/>
      <c r="DG124" s="368"/>
      <c r="DH124" s="368"/>
      <c r="DI124" s="368"/>
      <c r="DJ124" s="368"/>
      <c r="DK124" s="368"/>
      <c r="DL124" s="368"/>
      <c r="DM124" s="368"/>
      <c r="DN124" s="368"/>
      <c r="DO124" s="368"/>
      <c r="DP124" s="368"/>
      <c r="DQ124" s="368"/>
    </row>
    <row r="125" spans="1:121" x14ac:dyDescent="0.25">
      <c r="A125" s="367"/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367"/>
      <c r="AF125" s="367"/>
      <c r="AG125" s="366"/>
      <c r="AH125" s="366"/>
      <c r="AI125" s="366"/>
      <c r="AJ125" s="366"/>
      <c r="AK125" s="368"/>
      <c r="AL125" s="368"/>
      <c r="AM125" s="368"/>
      <c r="AN125" s="368"/>
      <c r="AO125" s="368"/>
      <c r="AP125" s="368"/>
      <c r="AQ125" s="368"/>
      <c r="AR125" s="368"/>
      <c r="AS125" s="368"/>
      <c r="AT125" s="368"/>
      <c r="AU125" s="368"/>
      <c r="AV125" s="368"/>
      <c r="AW125" s="368"/>
      <c r="AX125" s="368"/>
      <c r="AY125" s="368"/>
      <c r="AZ125" s="368"/>
      <c r="BA125" s="368"/>
      <c r="BB125" s="368"/>
      <c r="BC125" s="368"/>
      <c r="BD125" s="368"/>
      <c r="BE125" s="368"/>
      <c r="BF125" s="368"/>
      <c r="BG125" s="368"/>
      <c r="BH125" s="368"/>
      <c r="BI125" s="368"/>
      <c r="BJ125" s="368"/>
      <c r="BK125" s="368"/>
      <c r="BL125" s="368"/>
      <c r="BM125" s="368"/>
      <c r="BN125" s="368"/>
      <c r="BO125" s="368"/>
      <c r="BP125" s="368"/>
      <c r="BQ125" s="368"/>
      <c r="BR125" s="368"/>
      <c r="BS125" s="368"/>
      <c r="BT125" s="368"/>
      <c r="BU125" s="368"/>
      <c r="BV125" s="368"/>
      <c r="BW125" s="368"/>
      <c r="BX125" s="368"/>
      <c r="BY125" s="368"/>
      <c r="BZ125" s="368"/>
      <c r="CA125" s="368"/>
      <c r="CB125" s="368"/>
      <c r="CC125" s="368"/>
      <c r="CD125" s="368"/>
      <c r="CE125" s="368"/>
      <c r="CF125" s="368"/>
      <c r="CG125" s="368"/>
      <c r="CH125" s="368"/>
      <c r="CI125" s="368"/>
      <c r="CJ125" s="368"/>
      <c r="CK125" s="368"/>
      <c r="CL125" s="368"/>
      <c r="CM125" s="368"/>
      <c r="CN125" s="368"/>
      <c r="CO125" s="368"/>
      <c r="CP125" s="368"/>
      <c r="CQ125" s="368"/>
      <c r="CR125" s="368"/>
      <c r="CS125" s="368"/>
      <c r="CT125" s="368"/>
      <c r="CU125" s="368"/>
      <c r="CV125" s="368"/>
      <c r="CW125" s="368"/>
      <c r="CX125" s="368"/>
      <c r="CY125" s="368"/>
      <c r="CZ125" s="368"/>
      <c r="DA125" s="368"/>
      <c r="DB125" s="368"/>
      <c r="DC125" s="368"/>
      <c r="DD125" s="368"/>
      <c r="DE125" s="368"/>
      <c r="DF125" s="368"/>
      <c r="DG125" s="368"/>
      <c r="DH125" s="368"/>
      <c r="DI125" s="368"/>
      <c r="DJ125" s="368"/>
      <c r="DK125" s="368"/>
      <c r="DL125" s="368"/>
      <c r="DM125" s="368"/>
      <c r="DN125" s="368"/>
      <c r="DO125" s="368"/>
      <c r="DP125" s="368"/>
      <c r="DQ125" s="368"/>
    </row>
    <row r="126" spans="1:121" x14ac:dyDescent="0.25">
      <c r="A126" s="367"/>
      <c r="B126" s="367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6"/>
      <c r="AH126" s="366"/>
      <c r="AI126" s="366"/>
      <c r="AJ126" s="366"/>
      <c r="AK126" s="368"/>
      <c r="AL126" s="368"/>
      <c r="AM126" s="368"/>
      <c r="AN126" s="368"/>
      <c r="AO126" s="368"/>
      <c r="AP126" s="368"/>
      <c r="AQ126" s="368"/>
      <c r="AR126" s="368"/>
      <c r="AS126" s="368"/>
      <c r="AT126" s="368"/>
      <c r="AU126" s="368"/>
      <c r="AV126" s="368"/>
      <c r="AW126" s="368"/>
      <c r="AX126" s="368"/>
      <c r="AY126" s="368"/>
      <c r="AZ126" s="368"/>
      <c r="BA126" s="368"/>
      <c r="BB126" s="368"/>
      <c r="BC126" s="368"/>
      <c r="BD126" s="368"/>
      <c r="BE126" s="368"/>
      <c r="BF126" s="368"/>
      <c r="BG126" s="368"/>
      <c r="BH126" s="368"/>
      <c r="BI126" s="368"/>
      <c r="BJ126" s="368"/>
      <c r="BK126" s="368"/>
      <c r="BL126" s="368"/>
      <c r="BM126" s="368"/>
      <c r="BN126" s="368"/>
      <c r="BO126" s="368"/>
      <c r="BP126" s="368"/>
      <c r="BQ126" s="368"/>
      <c r="BR126" s="368"/>
      <c r="BS126" s="368"/>
      <c r="BT126" s="368"/>
      <c r="BU126" s="368"/>
      <c r="BV126" s="368"/>
      <c r="BW126" s="368"/>
      <c r="BX126" s="368"/>
      <c r="BY126" s="368"/>
      <c r="BZ126" s="368"/>
      <c r="CA126" s="368"/>
      <c r="CB126" s="368"/>
      <c r="CC126" s="368"/>
      <c r="CD126" s="368"/>
      <c r="CE126" s="368"/>
      <c r="CF126" s="368"/>
      <c r="CG126" s="368"/>
      <c r="CH126" s="368"/>
      <c r="CI126" s="368"/>
      <c r="CJ126" s="368"/>
      <c r="CK126" s="368"/>
      <c r="CL126" s="368"/>
      <c r="CM126" s="368"/>
      <c r="CN126" s="368"/>
      <c r="CO126" s="368"/>
      <c r="CP126" s="368"/>
      <c r="CQ126" s="368"/>
      <c r="CR126" s="368"/>
      <c r="CS126" s="368"/>
      <c r="CT126" s="368"/>
      <c r="CU126" s="368"/>
      <c r="CV126" s="368"/>
      <c r="CW126" s="368"/>
      <c r="CX126" s="368"/>
      <c r="CY126" s="368"/>
      <c r="CZ126" s="368"/>
      <c r="DA126" s="368"/>
      <c r="DB126" s="368"/>
      <c r="DC126" s="368"/>
      <c r="DD126" s="368"/>
      <c r="DE126" s="368"/>
      <c r="DF126" s="368"/>
      <c r="DG126" s="368"/>
      <c r="DH126" s="368"/>
      <c r="DI126" s="368"/>
      <c r="DJ126" s="368"/>
      <c r="DK126" s="368"/>
      <c r="DL126" s="368"/>
      <c r="DM126" s="368"/>
      <c r="DN126" s="368"/>
      <c r="DO126" s="368"/>
      <c r="DP126" s="368"/>
      <c r="DQ126" s="368"/>
    </row>
    <row r="127" spans="1:121" x14ac:dyDescent="0.25">
      <c r="A127" s="367"/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F127" s="367"/>
      <c r="AG127" s="366"/>
      <c r="AH127" s="366"/>
      <c r="AI127" s="366"/>
      <c r="AJ127" s="366"/>
      <c r="AK127" s="368"/>
      <c r="AL127" s="368"/>
      <c r="AM127" s="368"/>
      <c r="AN127" s="368"/>
      <c r="AO127" s="368"/>
      <c r="AP127" s="368"/>
      <c r="AQ127" s="368"/>
      <c r="AR127" s="368"/>
      <c r="AS127" s="368"/>
      <c r="AT127" s="368"/>
      <c r="AU127" s="368"/>
      <c r="AV127" s="368"/>
      <c r="AW127" s="368"/>
      <c r="AX127" s="368"/>
      <c r="AY127" s="368"/>
      <c r="AZ127" s="368"/>
      <c r="BA127" s="368"/>
      <c r="BB127" s="368"/>
      <c r="BC127" s="368"/>
      <c r="BD127" s="368"/>
      <c r="BE127" s="368"/>
      <c r="BF127" s="368"/>
      <c r="BG127" s="368"/>
      <c r="BH127" s="368"/>
      <c r="BI127" s="368"/>
      <c r="BJ127" s="368"/>
      <c r="BK127" s="368"/>
      <c r="BL127" s="368"/>
      <c r="BM127" s="368"/>
      <c r="BN127" s="368"/>
      <c r="BO127" s="368"/>
      <c r="BP127" s="368"/>
      <c r="BQ127" s="368"/>
      <c r="BR127" s="368"/>
      <c r="BS127" s="368"/>
      <c r="BT127" s="368"/>
      <c r="BU127" s="368"/>
      <c r="BV127" s="368"/>
      <c r="BW127" s="368"/>
      <c r="BX127" s="368"/>
      <c r="BY127" s="368"/>
      <c r="BZ127" s="368"/>
      <c r="CA127" s="368"/>
      <c r="CB127" s="368"/>
      <c r="CC127" s="368"/>
      <c r="CD127" s="368"/>
      <c r="CE127" s="368"/>
      <c r="CF127" s="368"/>
      <c r="CG127" s="368"/>
      <c r="CH127" s="368"/>
      <c r="CI127" s="368"/>
      <c r="CJ127" s="368"/>
      <c r="CK127" s="368"/>
      <c r="CL127" s="368"/>
      <c r="CM127" s="368"/>
      <c r="CN127" s="368"/>
      <c r="CO127" s="368"/>
      <c r="CP127" s="368"/>
      <c r="CQ127" s="368"/>
      <c r="CR127" s="368"/>
      <c r="CS127" s="368"/>
      <c r="CT127" s="368"/>
      <c r="CU127" s="368"/>
      <c r="CV127" s="368"/>
      <c r="CW127" s="368"/>
      <c r="CX127" s="368"/>
      <c r="CY127" s="368"/>
      <c r="CZ127" s="368"/>
      <c r="DA127" s="368"/>
      <c r="DB127" s="368"/>
      <c r="DC127" s="368"/>
      <c r="DD127" s="368"/>
      <c r="DE127" s="368"/>
      <c r="DF127" s="368"/>
      <c r="DG127" s="368"/>
      <c r="DH127" s="368"/>
      <c r="DI127" s="368"/>
      <c r="DJ127" s="368"/>
      <c r="DK127" s="368"/>
      <c r="DL127" s="368"/>
      <c r="DM127" s="368"/>
      <c r="DN127" s="368"/>
      <c r="DO127" s="368"/>
      <c r="DP127" s="368"/>
      <c r="DQ127" s="368"/>
    </row>
    <row r="128" spans="1:121" x14ac:dyDescent="0.25">
      <c r="A128" s="367"/>
      <c r="B128" s="367"/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367"/>
      <c r="AD128" s="367"/>
      <c r="AE128" s="367"/>
      <c r="AF128" s="367"/>
      <c r="AG128" s="366"/>
      <c r="AH128" s="366"/>
      <c r="AI128" s="366"/>
      <c r="AJ128" s="366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  <c r="AW128" s="368"/>
      <c r="AX128" s="368"/>
      <c r="AY128" s="368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8"/>
      <c r="BJ128" s="368"/>
      <c r="BK128" s="368"/>
      <c r="BL128" s="368"/>
      <c r="BM128" s="368"/>
      <c r="BN128" s="368"/>
      <c r="BO128" s="368"/>
      <c r="BP128" s="368"/>
      <c r="BQ128" s="368"/>
      <c r="BR128" s="368"/>
      <c r="BS128" s="368"/>
      <c r="BT128" s="368"/>
      <c r="BU128" s="368"/>
      <c r="BV128" s="368"/>
      <c r="BW128" s="368"/>
      <c r="BX128" s="368"/>
      <c r="BY128" s="368"/>
      <c r="BZ128" s="368"/>
      <c r="CA128" s="368"/>
      <c r="CB128" s="368"/>
      <c r="CC128" s="368"/>
      <c r="CD128" s="368"/>
      <c r="CE128" s="368"/>
      <c r="CF128" s="368"/>
      <c r="CG128" s="368"/>
      <c r="CH128" s="368"/>
      <c r="CI128" s="368"/>
      <c r="CJ128" s="368"/>
      <c r="CK128" s="368"/>
      <c r="CL128" s="368"/>
      <c r="CM128" s="368"/>
      <c r="CN128" s="368"/>
      <c r="CO128" s="368"/>
      <c r="CP128" s="368"/>
      <c r="CQ128" s="368"/>
      <c r="CR128" s="368"/>
      <c r="CS128" s="368"/>
      <c r="CT128" s="368"/>
      <c r="CU128" s="368"/>
      <c r="CV128" s="368"/>
      <c r="CW128" s="368"/>
      <c r="CX128" s="368"/>
      <c r="CY128" s="368"/>
      <c r="CZ128" s="368"/>
      <c r="DA128" s="368"/>
      <c r="DB128" s="368"/>
      <c r="DC128" s="368"/>
      <c r="DD128" s="368"/>
      <c r="DE128" s="368"/>
      <c r="DF128" s="368"/>
      <c r="DG128" s="368"/>
      <c r="DH128" s="368"/>
      <c r="DI128" s="368"/>
      <c r="DJ128" s="368"/>
      <c r="DK128" s="368"/>
      <c r="DL128" s="368"/>
      <c r="DM128" s="368"/>
      <c r="DN128" s="368"/>
      <c r="DO128" s="368"/>
      <c r="DP128" s="368"/>
      <c r="DQ128" s="368"/>
    </row>
    <row r="129" spans="1:121" x14ac:dyDescent="0.25">
      <c r="A129" s="367"/>
      <c r="B129" s="367"/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F129" s="367"/>
      <c r="AG129" s="366"/>
      <c r="AH129" s="366"/>
      <c r="AI129" s="366"/>
      <c r="AJ129" s="366"/>
      <c r="AK129" s="368"/>
      <c r="AL129" s="368"/>
      <c r="AM129" s="368"/>
      <c r="AN129" s="368"/>
      <c r="AO129" s="368"/>
      <c r="AP129" s="368"/>
      <c r="AQ129" s="368"/>
      <c r="AR129" s="368"/>
      <c r="AS129" s="368"/>
      <c r="AT129" s="368"/>
      <c r="AU129" s="368"/>
      <c r="AV129" s="368"/>
      <c r="AW129" s="368"/>
      <c r="AX129" s="368"/>
      <c r="AY129" s="368"/>
      <c r="AZ129" s="368"/>
      <c r="BA129" s="368"/>
      <c r="BB129" s="368"/>
      <c r="BC129" s="368"/>
      <c r="BD129" s="368"/>
      <c r="BE129" s="368"/>
      <c r="BF129" s="368"/>
      <c r="BG129" s="368"/>
      <c r="BH129" s="368"/>
      <c r="BI129" s="368"/>
      <c r="BJ129" s="368"/>
      <c r="BK129" s="368"/>
      <c r="BL129" s="368"/>
      <c r="BM129" s="368"/>
      <c r="BN129" s="368"/>
      <c r="BO129" s="368"/>
      <c r="BP129" s="368"/>
      <c r="BQ129" s="368"/>
      <c r="BR129" s="368"/>
      <c r="BS129" s="368"/>
      <c r="BT129" s="368"/>
      <c r="BU129" s="368"/>
      <c r="BV129" s="368"/>
      <c r="BW129" s="368"/>
      <c r="BX129" s="368"/>
      <c r="BY129" s="368"/>
      <c r="BZ129" s="368"/>
      <c r="CA129" s="368"/>
      <c r="CB129" s="368"/>
      <c r="CC129" s="368"/>
      <c r="CD129" s="368"/>
      <c r="CE129" s="368"/>
      <c r="CF129" s="368"/>
      <c r="CG129" s="368"/>
      <c r="CH129" s="368"/>
      <c r="CI129" s="368"/>
      <c r="CJ129" s="368"/>
      <c r="CK129" s="368"/>
      <c r="CL129" s="368"/>
      <c r="CM129" s="368"/>
      <c r="CN129" s="368"/>
      <c r="CO129" s="368"/>
      <c r="CP129" s="368"/>
      <c r="CQ129" s="368"/>
      <c r="CR129" s="368"/>
      <c r="CS129" s="368"/>
      <c r="CT129" s="368"/>
      <c r="CU129" s="368"/>
      <c r="CV129" s="368"/>
      <c r="CW129" s="368"/>
      <c r="CX129" s="368"/>
      <c r="CY129" s="368"/>
      <c r="CZ129" s="368"/>
      <c r="DA129" s="368"/>
      <c r="DB129" s="368"/>
      <c r="DC129" s="368"/>
      <c r="DD129" s="368"/>
      <c r="DE129" s="368"/>
      <c r="DF129" s="368"/>
      <c r="DG129" s="368"/>
      <c r="DH129" s="368"/>
      <c r="DI129" s="368"/>
      <c r="DJ129" s="368"/>
      <c r="DK129" s="368"/>
      <c r="DL129" s="368"/>
      <c r="DM129" s="368"/>
      <c r="DN129" s="368"/>
      <c r="DO129" s="368"/>
      <c r="DP129" s="368"/>
      <c r="DQ129" s="368"/>
    </row>
    <row r="130" spans="1:121" x14ac:dyDescent="0.25">
      <c r="A130" s="36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7"/>
      <c r="AC130" s="367"/>
      <c r="AD130" s="367"/>
      <c r="AE130" s="367"/>
      <c r="AF130" s="367"/>
      <c r="AG130" s="366"/>
      <c r="AH130" s="366"/>
      <c r="AI130" s="366"/>
      <c r="AJ130" s="366"/>
      <c r="AK130" s="368"/>
      <c r="AL130" s="368"/>
      <c r="AM130" s="368"/>
      <c r="AN130" s="368"/>
      <c r="AO130" s="368"/>
      <c r="AP130" s="368"/>
      <c r="AQ130" s="368"/>
      <c r="AR130" s="368"/>
      <c r="AS130" s="368"/>
      <c r="AT130" s="368"/>
      <c r="AU130" s="368"/>
      <c r="AV130" s="368"/>
      <c r="AW130" s="368"/>
      <c r="AX130" s="368"/>
      <c r="AY130" s="368"/>
      <c r="AZ130" s="368"/>
      <c r="BA130" s="368"/>
      <c r="BB130" s="368"/>
      <c r="BC130" s="368"/>
      <c r="BD130" s="368"/>
      <c r="BE130" s="368"/>
      <c r="BF130" s="368"/>
      <c r="BG130" s="368"/>
      <c r="BH130" s="368"/>
      <c r="BI130" s="368"/>
      <c r="BJ130" s="368"/>
      <c r="BK130" s="368"/>
      <c r="BL130" s="368"/>
      <c r="BM130" s="368"/>
      <c r="BN130" s="368"/>
      <c r="BO130" s="368"/>
      <c r="BP130" s="368"/>
      <c r="BQ130" s="368"/>
      <c r="BR130" s="368"/>
      <c r="BS130" s="368"/>
      <c r="BT130" s="368"/>
      <c r="BU130" s="368"/>
      <c r="BV130" s="368"/>
      <c r="BW130" s="368"/>
      <c r="BX130" s="368"/>
      <c r="BY130" s="368"/>
      <c r="BZ130" s="368"/>
      <c r="CA130" s="368"/>
      <c r="CB130" s="368"/>
      <c r="CC130" s="368"/>
      <c r="CD130" s="368"/>
      <c r="CE130" s="368"/>
      <c r="CF130" s="368"/>
      <c r="CG130" s="368"/>
      <c r="CH130" s="368"/>
      <c r="CI130" s="368"/>
      <c r="CJ130" s="368"/>
      <c r="CK130" s="368"/>
      <c r="CL130" s="368"/>
      <c r="CM130" s="368"/>
      <c r="CN130" s="368"/>
      <c r="CO130" s="368"/>
      <c r="CP130" s="368"/>
      <c r="CQ130" s="368"/>
      <c r="CR130" s="368"/>
      <c r="CS130" s="368"/>
      <c r="CT130" s="368"/>
      <c r="CU130" s="368"/>
      <c r="CV130" s="368"/>
      <c r="CW130" s="368"/>
      <c r="CX130" s="368"/>
      <c r="CY130" s="368"/>
      <c r="CZ130" s="368"/>
      <c r="DA130" s="368"/>
      <c r="DB130" s="368"/>
      <c r="DC130" s="368"/>
      <c r="DD130" s="368"/>
      <c r="DE130" s="368"/>
      <c r="DF130" s="368"/>
      <c r="DG130" s="368"/>
      <c r="DH130" s="368"/>
      <c r="DI130" s="368"/>
      <c r="DJ130" s="368"/>
      <c r="DK130" s="368"/>
      <c r="DL130" s="368"/>
      <c r="DM130" s="368"/>
      <c r="DN130" s="368"/>
      <c r="DO130" s="368"/>
      <c r="DP130" s="368"/>
      <c r="DQ130" s="368"/>
    </row>
    <row r="131" spans="1:121" x14ac:dyDescent="0.25">
      <c r="A131" s="367"/>
      <c r="B131" s="367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F131" s="367"/>
      <c r="AG131" s="366"/>
      <c r="AH131" s="366"/>
      <c r="AI131" s="366"/>
      <c r="AJ131" s="366"/>
      <c r="AK131" s="368"/>
      <c r="AL131" s="368"/>
      <c r="AM131" s="368"/>
      <c r="AN131" s="368"/>
      <c r="AO131" s="368"/>
      <c r="AP131" s="368"/>
      <c r="AQ131" s="368"/>
      <c r="AR131" s="368"/>
      <c r="AS131" s="368"/>
      <c r="AT131" s="368"/>
      <c r="AU131" s="368"/>
      <c r="AV131" s="368"/>
      <c r="AW131" s="368"/>
      <c r="AX131" s="368"/>
      <c r="AY131" s="368"/>
      <c r="AZ131" s="368"/>
      <c r="BA131" s="368"/>
      <c r="BB131" s="368"/>
      <c r="BC131" s="368"/>
      <c r="BD131" s="368"/>
      <c r="BE131" s="368"/>
      <c r="BF131" s="368"/>
      <c r="BG131" s="368"/>
      <c r="BH131" s="368"/>
      <c r="BI131" s="368"/>
      <c r="BJ131" s="368"/>
      <c r="BK131" s="368"/>
      <c r="BL131" s="368"/>
      <c r="BM131" s="368"/>
      <c r="BN131" s="368"/>
      <c r="BO131" s="368"/>
      <c r="BP131" s="368"/>
      <c r="BQ131" s="368"/>
      <c r="BR131" s="368"/>
      <c r="BS131" s="368"/>
      <c r="BT131" s="368"/>
      <c r="BU131" s="368"/>
      <c r="BV131" s="368"/>
      <c r="BW131" s="368"/>
      <c r="BX131" s="368"/>
      <c r="BY131" s="368"/>
      <c r="BZ131" s="368"/>
      <c r="CA131" s="368"/>
      <c r="CB131" s="368"/>
      <c r="CC131" s="368"/>
      <c r="CD131" s="368"/>
      <c r="CE131" s="368"/>
      <c r="CF131" s="368"/>
      <c r="CG131" s="368"/>
      <c r="CH131" s="368"/>
      <c r="CI131" s="368"/>
      <c r="CJ131" s="368"/>
      <c r="CK131" s="368"/>
      <c r="CL131" s="368"/>
      <c r="CM131" s="368"/>
      <c r="CN131" s="368"/>
      <c r="CO131" s="368"/>
      <c r="CP131" s="368"/>
      <c r="CQ131" s="368"/>
      <c r="CR131" s="368"/>
      <c r="CS131" s="368"/>
      <c r="CT131" s="368"/>
      <c r="CU131" s="368"/>
      <c r="CV131" s="368"/>
      <c r="CW131" s="368"/>
      <c r="CX131" s="368"/>
      <c r="CY131" s="368"/>
      <c r="CZ131" s="368"/>
      <c r="DA131" s="368"/>
      <c r="DB131" s="368"/>
      <c r="DC131" s="368"/>
      <c r="DD131" s="368"/>
      <c r="DE131" s="368"/>
      <c r="DF131" s="368"/>
      <c r="DG131" s="368"/>
      <c r="DH131" s="368"/>
      <c r="DI131" s="368"/>
      <c r="DJ131" s="368"/>
      <c r="DK131" s="368"/>
      <c r="DL131" s="368"/>
      <c r="DM131" s="368"/>
      <c r="DN131" s="368"/>
      <c r="DO131" s="368"/>
      <c r="DP131" s="368"/>
      <c r="DQ131" s="368"/>
    </row>
    <row r="132" spans="1:121" x14ac:dyDescent="0.25">
      <c r="A132" s="367"/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F132" s="367"/>
      <c r="AG132" s="366"/>
      <c r="AH132" s="366"/>
      <c r="AI132" s="366"/>
      <c r="AJ132" s="366"/>
      <c r="AK132" s="368"/>
      <c r="AL132" s="368"/>
      <c r="AM132" s="368"/>
      <c r="AN132" s="368"/>
      <c r="AO132" s="368"/>
      <c r="AP132" s="368"/>
      <c r="AQ132" s="368"/>
      <c r="AR132" s="368"/>
      <c r="AS132" s="368"/>
      <c r="AT132" s="368"/>
      <c r="AU132" s="368"/>
      <c r="AV132" s="368"/>
      <c r="AW132" s="368"/>
      <c r="AX132" s="368"/>
      <c r="AY132" s="368"/>
      <c r="AZ132" s="368"/>
      <c r="BA132" s="368"/>
      <c r="BB132" s="368"/>
      <c r="BC132" s="368"/>
      <c r="BD132" s="368"/>
      <c r="BE132" s="368"/>
      <c r="BF132" s="368"/>
      <c r="BG132" s="368"/>
      <c r="BH132" s="368"/>
      <c r="BI132" s="368"/>
      <c r="BJ132" s="368"/>
      <c r="BK132" s="368"/>
      <c r="BL132" s="368"/>
      <c r="BM132" s="368"/>
      <c r="BN132" s="368"/>
      <c r="BO132" s="368"/>
      <c r="BP132" s="368"/>
      <c r="BQ132" s="368"/>
      <c r="BR132" s="368"/>
      <c r="BS132" s="368"/>
      <c r="BT132" s="368"/>
      <c r="BU132" s="368"/>
      <c r="BV132" s="368"/>
      <c r="BW132" s="368"/>
      <c r="BX132" s="368"/>
      <c r="BY132" s="368"/>
      <c r="BZ132" s="368"/>
      <c r="CA132" s="368"/>
      <c r="CB132" s="368"/>
      <c r="CC132" s="368"/>
      <c r="CD132" s="368"/>
      <c r="CE132" s="368"/>
      <c r="CF132" s="368"/>
      <c r="CG132" s="368"/>
      <c r="CH132" s="368"/>
      <c r="CI132" s="368"/>
      <c r="CJ132" s="368"/>
      <c r="CK132" s="368"/>
      <c r="CL132" s="368"/>
      <c r="CM132" s="368"/>
      <c r="CN132" s="368"/>
      <c r="CO132" s="368"/>
      <c r="CP132" s="368"/>
      <c r="CQ132" s="368"/>
      <c r="CR132" s="368"/>
      <c r="CS132" s="368"/>
      <c r="CT132" s="368"/>
      <c r="CU132" s="368"/>
      <c r="CV132" s="368"/>
      <c r="CW132" s="368"/>
      <c r="CX132" s="368"/>
      <c r="CY132" s="368"/>
      <c r="CZ132" s="368"/>
      <c r="DA132" s="368"/>
      <c r="DB132" s="368"/>
      <c r="DC132" s="368"/>
      <c r="DD132" s="368"/>
      <c r="DE132" s="368"/>
      <c r="DF132" s="368"/>
      <c r="DG132" s="368"/>
      <c r="DH132" s="368"/>
      <c r="DI132" s="368"/>
      <c r="DJ132" s="368"/>
      <c r="DK132" s="368"/>
      <c r="DL132" s="368"/>
      <c r="DM132" s="368"/>
      <c r="DN132" s="368"/>
      <c r="DO132" s="368"/>
      <c r="DP132" s="368"/>
      <c r="DQ132" s="368"/>
    </row>
    <row r="133" spans="1:121" x14ac:dyDescent="0.25">
      <c r="A133" s="367"/>
      <c r="B133" s="367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F133" s="367"/>
      <c r="AG133" s="366"/>
      <c r="AH133" s="366"/>
      <c r="AI133" s="366"/>
      <c r="AJ133" s="366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8"/>
      <c r="BF133" s="368"/>
      <c r="BG133" s="368"/>
      <c r="BH133" s="368"/>
      <c r="BI133" s="368"/>
      <c r="BJ133" s="368"/>
      <c r="BK133" s="368"/>
      <c r="BL133" s="368"/>
      <c r="BM133" s="368"/>
      <c r="BN133" s="368"/>
      <c r="BO133" s="368"/>
      <c r="BP133" s="368"/>
      <c r="BQ133" s="368"/>
      <c r="BR133" s="368"/>
      <c r="BS133" s="368"/>
      <c r="BT133" s="368"/>
      <c r="BU133" s="368"/>
      <c r="BV133" s="368"/>
      <c r="BW133" s="368"/>
      <c r="BX133" s="368"/>
      <c r="BY133" s="368"/>
      <c r="BZ133" s="368"/>
      <c r="CA133" s="368"/>
      <c r="CB133" s="368"/>
      <c r="CC133" s="368"/>
      <c r="CD133" s="368"/>
      <c r="CE133" s="368"/>
      <c r="CF133" s="368"/>
      <c r="CG133" s="368"/>
      <c r="CH133" s="368"/>
      <c r="CI133" s="368"/>
      <c r="CJ133" s="368"/>
      <c r="CK133" s="368"/>
      <c r="CL133" s="368"/>
      <c r="CM133" s="368"/>
      <c r="CN133" s="368"/>
      <c r="CO133" s="368"/>
      <c r="CP133" s="368"/>
      <c r="CQ133" s="368"/>
      <c r="CR133" s="368"/>
      <c r="CS133" s="368"/>
      <c r="CT133" s="368"/>
      <c r="CU133" s="368"/>
      <c r="CV133" s="368"/>
      <c r="CW133" s="368"/>
      <c r="CX133" s="368"/>
      <c r="CY133" s="368"/>
      <c r="CZ133" s="368"/>
      <c r="DA133" s="368"/>
      <c r="DB133" s="368"/>
      <c r="DC133" s="368"/>
      <c r="DD133" s="368"/>
      <c r="DE133" s="368"/>
      <c r="DF133" s="368"/>
      <c r="DG133" s="368"/>
      <c r="DH133" s="368"/>
      <c r="DI133" s="368"/>
      <c r="DJ133" s="368"/>
      <c r="DK133" s="368"/>
      <c r="DL133" s="368"/>
      <c r="DM133" s="368"/>
      <c r="DN133" s="368"/>
      <c r="DO133" s="368"/>
      <c r="DP133" s="368"/>
      <c r="DQ133" s="368"/>
    </row>
    <row r="134" spans="1:121" x14ac:dyDescent="0.25">
      <c r="A134" s="367"/>
      <c r="B134" s="367"/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7"/>
      <c r="Y134" s="367"/>
      <c r="Z134" s="367"/>
      <c r="AA134" s="367"/>
      <c r="AB134" s="367"/>
      <c r="AC134" s="367"/>
      <c r="AD134" s="367"/>
      <c r="AE134" s="367"/>
      <c r="AF134" s="367"/>
      <c r="AG134" s="366"/>
      <c r="AH134" s="366"/>
      <c r="AI134" s="366"/>
      <c r="AJ134" s="366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68"/>
      <c r="AY134" s="368"/>
      <c r="AZ134" s="368"/>
      <c r="BA134" s="368"/>
      <c r="BB134" s="368"/>
      <c r="BC134" s="368"/>
      <c r="BD134" s="368"/>
      <c r="BE134" s="368"/>
      <c r="BF134" s="368"/>
      <c r="BG134" s="368"/>
      <c r="BH134" s="368"/>
      <c r="BI134" s="368"/>
      <c r="BJ134" s="368"/>
      <c r="BK134" s="368"/>
      <c r="BL134" s="368"/>
      <c r="BM134" s="368"/>
      <c r="BN134" s="368"/>
      <c r="BO134" s="368"/>
      <c r="BP134" s="368"/>
      <c r="BQ134" s="368"/>
      <c r="BR134" s="368"/>
      <c r="BS134" s="368"/>
      <c r="BT134" s="368"/>
      <c r="BU134" s="368"/>
      <c r="BV134" s="368"/>
      <c r="BW134" s="368"/>
      <c r="BX134" s="368"/>
      <c r="BY134" s="368"/>
      <c r="BZ134" s="368"/>
      <c r="CA134" s="368"/>
      <c r="CB134" s="368"/>
      <c r="CC134" s="368"/>
      <c r="CD134" s="368"/>
      <c r="CE134" s="368"/>
      <c r="CF134" s="368"/>
      <c r="CG134" s="368"/>
      <c r="CH134" s="368"/>
      <c r="CI134" s="368"/>
      <c r="CJ134" s="368"/>
      <c r="CK134" s="368"/>
      <c r="CL134" s="368"/>
      <c r="CM134" s="368"/>
      <c r="CN134" s="368"/>
      <c r="CO134" s="368"/>
      <c r="CP134" s="368"/>
      <c r="CQ134" s="368"/>
      <c r="CR134" s="368"/>
      <c r="CS134" s="368"/>
      <c r="CT134" s="368"/>
      <c r="CU134" s="368"/>
      <c r="CV134" s="368"/>
      <c r="CW134" s="368"/>
      <c r="CX134" s="368"/>
      <c r="CY134" s="368"/>
      <c r="CZ134" s="368"/>
      <c r="DA134" s="368"/>
      <c r="DB134" s="368"/>
      <c r="DC134" s="368"/>
      <c r="DD134" s="368"/>
      <c r="DE134" s="368"/>
      <c r="DF134" s="368"/>
      <c r="DG134" s="368"/>
      <c r="DH134" s="368"/>
      <c r="DI134" s="368"/>
      <c r="DJ134" s="368"/>
      <c r="DK134" s="368"/>
      <c r="DL134" s="368"/>
      <c r="DM134" s="368"/>
      <c r="DN134" s="368"/>
      <c r="DO134" s="368"/>
      <c r="DP134" s="368"/>
      <c r="DQ134" s="368"/>
    </row>
    <row r="135" spans="1:121" x14ac:dyDescent="0.25">
      <c r="A135" s="367"/>
      <c r="B135" s="367"/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6"/>
      <c r="AH135" s="366"/>
      <c r="AI135" s="366"/>
      <c r="AJ135" s="366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  <c r="AZ135" s="368"/>
      <c r="BA135" s="368"/>
      <c r="BB135" s="368"/>
      <c r="BC135" s="368"/>
      <c r="BD135" s="368"/>
      <c r="BE135" s="368"/>
      <c r="BF135" s="368"/>
      <c r="BG135" s="368"/>
      <c r="BH135" s="368"/>
      <c r="BI135" s="368"/>
      <c r="BJ135" s="368"/>
      <c r="BK135" s="368"/>
      <c r="BL135" s="368"/>
      <c r="BM135" s="368"/>
      <c r="BN135" s="368"/>
      <c r="BO135" s="368"/>
      <c r="BP135" s="368"/>
      <c r="BQ135" s="368"/>
      <c r="BR135" s="368"/>
      <c r="BS135" s="368"/>
      <c r="BT135" s="368"/>
      <c r="BU135" s="368"/>
      <c r="BV135" s="368"/>
      <c r="BW135" s="368"/>
      <c r="BX135" s="368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368"/>
      <c r="CI135" s="368"/>
      <c r="CJ135" s="368"/>
      <c r="CK135" s="368"/>
      <c r="CL135" s="368"/>
      <c r="CM135" s="368"/>
      <c r="CN135" s="368"/>
      <c r="CO135" s="368"/>
      <c r="CP135" s="368"/>
      <c r="CQ135" s="368"/>
      <c r="CR135" s="368"/>
      <c r="CS135" s="368"/>
      <c r="CT135" s="368"/>
      <c r="CU135" s="368"/>
      <c r="CV135" s="368"/>
      <c r="CW135" s="368"/>
      <c r="CX135" s="368"/>
      <c r="CY135" s="368"/>
      <c r="CZ135" s="368"/>
      <c r="DA135" s="368"/>
      <c r="DB135" s="368"/>
      <c r="DC135" s="368"/>
      <c r="DD135" s="368"/>
      <c r="DE135" s="368"/>
      <c r="DF135" s="368"/>
      <c r="DG135" s="368"/>
      <c r="DH135" s="368"/>
      <c r="DI135" s="368"/>
      <c r="DJ135" s="368"/>
      <c r="DK135" s="368"/>
      <c r="DL135" s="368"/>
      <c r="DM135" s="368"/>
      <c r="DN135" s="368"/>
      <c r="DO135" s="368"/>
      <c r="DP135" s="368"/>
      <c r="DQ135" s="368"/>
    </row>
    <row r="136" spans="1:121" x14ac:dyDescent="0.25">
      <c r="A136" s="367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6"/>
      <c r="AH136" s="366"/>
      <c r="AI136" s="366"/>
      <c r="AJ136" s="366"/>
      <c r="AK136" s="368"/>
      <c r="AL136" s="368"/>
      <c r="AM136" s="368"/>
      <c r="AN136" s="368"/>
      <c r="AO136" s="368"/>
      <c r="AP136" s="368"/>
      <c r="AQ136" s="368"/>
      <c r="AR136" s="368"/>
      <c r="AS136" s="368"/>
      <c r="AT136" s="368"/>
      <c r="AU136" s="368"/>
      <c r="AV136" s="368"/>
      <c r="AW136" s="368"/>
      <c r="AX136" s="368"/>
      <c r="AY136" s="368"/>
      <c r="AZ136" s="368"/>
      <c r="BA136" s="368"/>
      <c r="BB136" s="368"/>
      <c r="BC136" s="368"/>
      <c r="BD136" s="368"/>
      <c r="BE136" s="368"/>
      <c r="BF136" s="368"/>
      <c r="BG136" s="368"/>
      <c r="BH136" s="368"/>
      <c r="BI136" s="368"/>
      <c r="BJ136" s="368"/>
      <c r="BK136" s="368"/>
      <c r="BL136" s="368"/>
      <c r="BM136" s="368"/>
      <c r="BN136" s="368"/>
      <c r="BO136" s="368"/>
      <c r="BP136" s="368"/>
      <c r="BQ136" s="368"/>
      <c r="BR136" s="368"/>
      <c r="BS136" s="368"/>
      <c r="BT136" s="368"/>
      <c r="BU136" s="368"/>
      <c r="BV136" s="368"/>
      <c r="BW136" s="368"/>
      <c r="BX136" s="368"/>
      <c r="BY136" s="368"/>
      <c r="BZ136" s="368"/>
      <c r="CA136" s="368"/>
      <c r="CB136" s="368"/>
      <c r="CC136" s="368"/>
      <c r="CD136" s="368"/>
      <c r="CE136" s="368"/>
      <c r="CF136" s="368"/>
      <c r="CG136" s="368"/>
      <c r="CH136" s="368"/>
      <c r="CI136" s="368"/>
      <c r="CJ136" s="368"/>
      <c r="CK136" s="368"/>
      <c r="CL136" s="368"/>
      <c r="CM136" s="368"/>
      <c r="CN136" s="368"/>
      <c r="CO136" s="368"/>
      <c r="CP136" s="368"/>
      <c r="CQ136" s="368"/>
      <c r="CR136" s="368"/>
      <c r="CS136" s="368"/>
      <c r="CT136" s="368"/>
      <c r="CU136" s="368"/>
      <c r="CV136" s="368"/>
      <c r="CW136" s="368"/>
      <c r="CX136" s="368"/>
      <c r="CY136" s="368"/>
      <c r="CZ136" s="368"/>
      <c r="DA136" s="368"/>
      <c r="DB136" s="368"/>
      <c r="DC136" s="368"/>
      <c r="DD136" s="368"/>
      <c r="DE136" s="368"/>
      <c r="DF136" s="368"/>
      <c r="DG136" s="368"/>
      <c r="DH136" s="368"/>
      <c r="DI136" s="368"/>
      <c r="DJ136" s="368"/>
      <c r="DK136" s="368"/>
      <c r="DL136" s="368"/>
      <c r="DM136" s="368"/>
      <c r="DN136" s="368"/>
      <c r="DO136" s="368"/>
      <c r="DP136" s="368"/>
      <c r="DQ136" s="368"/>
    </row>
    <row r="137" spans="1:121" x14ac:dyDescent="0.25">
      <c r="A137" s="367"/>
      <c r="B137" s="367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66"/>
      <c r="AH137" s="366"/>
      <c r="AI137" s="366"/>
      <c r="AJ137" s="366"/>
      <c r="AK137" s="368"/>
      <c r="AL137" s="368"/>
      <c r="AM137" s="368"/>
      <c r="AN137" s="368"/>
      <c r="AO137" s="368"/>
      <c r="AP137" s="368"/>
      <c r="AQ137" s="368"/>
      <c r="AR137" s="368"/>
      <c r="AS137" s="368"/>
      <c r="AT137" s="368"/>
      <c r="AU137" s="368"/>
      <c r="AV137" s="368"/>
      <c r="AW137" s="368"/>
      <c r="AX137" s="368"/>
      <c r="AY137" s="368"/>
      <c r="AZ137" s="368"/>
      <c r="BA137" s="368"/>
      <c r="BB137" s="368"/>
      <c r="BC137" s="368"/>
      <c r="BD137" s="368"/>
      <c r="BE137" s="368"/>
      <c r="BF137" s="368"/>
      <c r="BG137" s="368"/>
      <c r="BH137" s="368"/>
      <c r="BI137" s="368"/>
      <c r="BJ137" s="368"/>
      <c r="BK137" s="368"/>
      <c r="BL137" s="368"/>
      <c r="BM137" s="368"/>
      <c r="BN137" s="368"/>
      <c r="BO137" s="368"/>
      <c r="BP137" s="368"/>
      <c r="BQ137" s="368"/>
      <c r="BR137" s="368"/>
      <c r="BS137" s="368"/>
      <c r="BT137" s="368"/>
      <c r="BU137" s="368"/>
      <c r="BV137" s="368"/>
      <c r="BW137" s="368"/>
      <c r="BX137" s="368"/>
      <c r="BY137" s="368"/>
      <c r="BZ137" s="368"/>
      <c r="CA137" s="368"/>
      <c r="CB137" s="368"/>
      <c r="CC137" s="368"/>
      <c r="CD137" s="368"/>
      <c r="CE137" s="368"/>
      <c r="CF137" s="368"/>
      <c r="CG137" s="368"/>
      <c r="CH137" s="368"/>
      <c r="CI137" s="368"/>
      <c r="CJ137" s="368"/>
      <c r="CK137" s="368"/>
      <c r="CL137" s="368"/>
      <c r="CM137" s="368"/>
      <c r="CN137" s="368"/>
      <c r="CO137" s="368"/>
      <c r="CP137" s="368"/>
      <c r="CQ137" s="368"/>
      <c r="CR137" s="368"/>
      <c r="CS137" s="368"/>
      <c r="CT137" s="368"/>
      <c r="CU137" s="368"/>
      <c r="CV137" s="368"/>
      <c r="CW137" s="368"/>
      <c r="CX137" s="368"/>
      <c r="CY137" s="368"/>
      <c r="CZ137" s="368"/>
      <c r="DA137" s="368"/>
      <c r="DB137" s="368"/>
      <c r="DC137" s="368"/>
      <c r="DD137" s="368"/>
      <c r="DE137" s="368"/>
      <c r="DF137" s="368"/>
      <c r="DG137" s="368"/>
      <c r="DH137" s="368"/>
      <c r="DI137" s="368"/>
      <c r="DJ137" s="368"/>
      <c r="DK137" s="368"/>
      <c r="DL137" s="368"/>
      <c r="DM137" s="368"/>
      <c r="DN137" s="368"/>
      <c r="DO137" s="368"/>
      <c r="DP137" s="368"/>
      <c r="DQ137" s="368"/>
    </row>
    <row r="138" spans="1:121" x14ac:dyDescent="0.25">
      <c r="A138" s="367"/>
      <c r="B138" s="367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  <c r="AG138" s="366"/>
      <c r="AH138" s="366"/>
      <c r="AI138" s="366"/>
      <c r="AJ138" s="366"/>
      <c r="AK138" s="368"/>
      <c r="AL138" s="368"/>
      <c r="AM138" s="368"/>
      <c r="AN138" s="368"/>
      <c r="AO138" s="368"/>
      <c r="AP138" s="368"/>
      <c r="AQ138" s="368"/>
      <c r="AR138" s="368"/>
      <c r="AS138" s="368"/>
      <c r="AT138" s="368"/>
      <c r="AU138" s="368"/>
      <c r="AV138" s="368"/>
      <c r="AW138" s="368"/>
      <c r="AX138" s="368"/>
      <c r="AY138" s="368"/>
      <c r="AZ138" s="368"/>
      <c r="BA138" s="368"/>
      <c r="BB138" s="368"/>
      <c r="BC138" s="368"/>
      <c r="BD138" s="368"/>
      <c r="BE138" s="368"/>
      <c r="BF138" s="368"/>
      <c r="BG138" s="368"/>
      <c r="BH138" s="368"/>
      <c r="BI138" s="368"/>
      <c r="BJ138" s="368"/>
      <c r="BK138" s="368"/>
      <c r="BL138" s="368"/>
      <c r="BM138" s="368"/>
      <c r="BN138" s="368"/>
      <c r="BO138" s="368"/>
      <c r="BP138" s="368"/>
      <c r="BQ138" s="368"/>
      <c r="BR138" s="368"/>
      <c r="BS138" s="368"/>
      <c r="BT138" s="368"/>
      <c r="BU138" s="368"/>
      <c r="BV138" s="368"/>
      <c r="BW138" s="368"/>
      <c r="BX138" s="368"/>
      <c r="BY138" s="368"/>
      <c r="BZ138" s="368"/>
      <c r="CA138" s="368"/>
      <c r="CB138" s="368"/>
      <c r="CC138" s="368"/>
      <c r="CD138" s="368"/>
      <c r="CE138" s="368"/>
      <c r="CF138" s="368"/>
      <c r="CG138" s="368"/>
      <c r="CH138" s="368"/>
      <c r="CI138" s="368"/>
      <c r="CJ138" s="368"/>
      <c r="CK138" s="368"/>
      <c r="CL138" s="368"/>
      <c r="CM138" s="368"/>
      <c r="CN138" s="368"/>
      <c r="CO138" s="368"/>
      <c r="CP138" s="368"/>
      <c r="CQ138" s="368"/>
      <c r="CR138" s="368"/>
      <c r="CS138" s="368"/>
      <c r="CT138" s="368"/>
      <c r="CU138" s="368"/>
      <c r="CV138" s="368"/>
      <c r="CW138" s="368"/>
      <c r="CX138" s="368"/>
      <c r="CY138" s="368"/>
      <c r="CZ138" s="368"/>
      <c r="DA138" s="368"/>
      <c r="DB138" s="368"/>
      <c r="DC138" s="368"/>
      <c r="DD138" s="368"/>
      <c r="DE138" s="368"/>
      <c r="DF138" s="368"/>
      <c r="DG138" s="368"/>
      <c r="DH138" s="368"/>
      <c r="DI138" s="368"/>
      <c r="DJ138" s="368"/>
      <c r="DK138" s="368"/>
      <c r="DL138" s="368"/>
      <c r="DM138" s="368"/>
      <c r="DN138" s="368"/>
      <c r="DO138" s="368"/>
      <c r="DP138" s="368"/>
      <c r="DQ138" s="368"/>
    </row>
    <row r="139" spans="1:121" x14ac:dyDescent="0.25">
      <c r="A139" s="367"/>
      <c r="B139" s="367"/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7"/>
      <c r="N139" s="367"/>
      <c r="O139" s="367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  <c r="AA139" s="367"/>
      <c r="AB139" s="367"/>
      <c r="AC139" s="367"/>
      <c r="AD139" s="367"/>
      <c r="AE139" s="367"/>
      <c r="AF139" s="367"/>
      <c r="AG139" s="366"/>
      <c r="AH139" s="366"/>
      <c r="AI139" s="366"/>
      <c r="AJ139" s="366"/>
      <c r="AK139" s="368"/>
      <c r="AL139" s="368"/>
      <c r="AM139" s="368"/>
      <c r="AN139" s="368"/>
      <c r="AO139" s="368"/>
      <c r="AP139" s="368"/>
      <c r="AQ139" s="368"/>
      <c r="AR139" s="368"/>
      <c r="AS139" s="368"/>
      <c r="AT139" s="368"/>
      <c r="AU139" s="368"/>
      <c r="AV139" s="368"/>
      <c r="AW139" s="368"/>
      <c r="AX139" s="368"/>
      <c r="AY139" s="368"/>
      <c r="AZ139" s="368"/>
      <c r="BA139" s="368"/>
      <c r="BB139" s="368"/>
      <c r="BC139" s="368"/>
      <c r="BD139" s="368"/>
      <c r="BE139" s="368"/>
      <c r="BF139" s="368"/>
      <c r="BG139" s="368"/>
      <c r="BH139" s="368"/>
      <c r="BI139" s="368"/>
      <c r="BJ139" s="368"/>
      <c r="BK139" s="368"/>
      <c r="BL139" s="368"/>
      <c r="BM139" s="368"/>
      <c r="BN139" s="368"/>
      <c r="BO139" s="368"/>
      <c r="BP139" s="368"/>
      <c r="BQ139" s="368"/>
      <c r="BR139" s="368"/>
      <c r="BS139" s="368"/>
      <c r="BT139" s="368"/>
      <c r="BU139" s="368"/>
      <c r="BV139" s="368"/>
      <c r="BW139" s="368"/>
      <c r="BX139" s="368"/>
      <c r="BY139" s="368"/>
      <c r="BZ139" s="368"/>
      <c r="CA139" s="368"/>
      <c r="CB139" s="368"/>
      <c r="CC139" s="368"/>
      <c r="CD139" s="368"/>
      <c r="CE139" s="368"/>
      <c r="CF139" s="368"/>
      <c r="CG139" s="368"/>
      <c r="CH139" s="368"/>
      <c r="CI139" s="368"/>
      <c r="CJ139" s="368"/>
      <c r="CK139" s="368"/>
      <c r="CL139" s="368"/>
      <c r="CM139" s="368"/>
      <c r="CN139" s="368"/>
      <c r="CO139" s="368"/>
      <c r="CP139" s="368"/>
      <c r="CQ139" s="368"/>
      <c r="CR139" s="368"/>
      <c r="CS139" s="368"/>
      <c r="CT139" s="368"/>
      <c r="CU139" s="368"/>
      <c r="CV139" s="368"/>
      <c r="CW139" s="368"/>
      <c r="CX139" s="368"/>
      <c r="CY139" s="368"/>
      <c r="CZ139" s="368"/>
      <c r="DA139" s="368"/>
      <c r="DB139" s="368"/>
      <c r="DC139" s="368"/>
      <c r="DD139" s="368"/>
      <c r="DE139" s="368"/>
      <c r="DF139" s="368"/>
      <c r="DG139" s="368"/>
      <c r="DH139" s="368"/>
      <c r="DI139" s="368"/>
      <c r="DJ139" s="368"/>
      <c r="DK139" s="368"/>
      <c r="DL139" s="368"/>
      <c r="DM139" s="368"/>
      <c r="DN139" s="368"/>
      <c r="DO139" s="368"/>
      <c r="DP139" s="368"/>
      <c r="DQ139" s="368"/>
    </row>
    <row r="140" spans="1:121" x14ac:dyDescent="0.25">
      <c r="A140" s="367"/>
      <c r="B140" s="367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7"/>
      <c r="N140" s="367"/>
      <c r="O140" s="367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  <c r="AA140" s="367"/>
      <c r="AB140" s="367"/>
      <c r="AC140" s="367"/>
      <c r="AD140" s="367"/>
      <c r="AE140" s="367"/>
      <c r="AF140" s="367"/>
      <c r="AG140" s="366"/>
      <c r="AH140" s="366"/>
      <c r="AI140" s="366"/>
      <c r="AJ140" s="366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  <c r="BC140" s="368"/>
      <c r="BD140" s="368"/>
      <c r="BE140" s="368"/>
      <c r="BF140" s="368"/>
      <c r="BG140" s="368"/>
      <c r="BH140" s="368"/>
      <c r="BI140" s="368"/>
      <c r="BJ140" s="368"/>
      <c r="BK140" s="368"/>
      <c r="BL140" s="368"/>
      <c r="BM140" s="368"/>
      <c r="BN140" s="368"/>
      <c r="BO140" s="368"/>
      <c r="BP140" s="368"/>
      <c r="BQ140" s="368"/>
      <c r="BR140" s="368"/>
      <c r="BS140" s="368"/>
      <c r="BT140" s="368"/>
      <c r="BU140" s="368"/>
      <c r="BV140" s="368"/>
      <c r="BW140" s="368"/>
      <c r="BX140" s="368"/>
      <c r="BY140" s="368"/>
      <c r="BZ140" s="368"/>
      <c r="CA140" s="368"/>
      <c r="CB140" s="368"/>
      <c r="CC140" s="368"/>
      <c r="CD140" s="368"/>
      <c r="CE140" s="368"/>
      <c r="CF140" s="368"/>
      <c r="CG140" s="368"/>
      <c r="CH140" s="368"/>
      <c r="CI140" s="368"/>
      <c r="CJ140" s="368"/>
      <c r="CK140" s="368"/>
      <c r="CL140" s="368"/>
      <c r="CM140" s="368"/>
      <c r="CN140" s="368"/>
      <c r="CO140" s="368"/>
      <c r="CP140" s="368"/>
      <c r="CQ140" s="368"/>
      <c r="CR140" s="368"/>
      <c r="CS140" s="368"/>
      <c r="CT140" s="368"/>
      <c r="CU140" s="368"/>
      <c r="CV140" s="368"/>
      <c r="CW140" s="368"/>
      <c r="CX140" s="368"/>
      <c r="CY140" s="368"/>
      <c r="CZ140" s="368"/>
      <c r="DA140" s="368"/>
      <c r="DB140" s="368"/>
      <c r="DC140" s="368"/>
      <c r="DD140" s="368"/>
      <c r="DE140" s="368"/>
      <c r="DF140" s="368"/>
      <c r="DG140" s="368"/>
      <c r="DH140" s="368"/>
      <c r="DI140" s="368"/>
      <c r="DJ140" s="368"/>
      <c r="DK140" s="368"/>
      <c r="DL140" s="368"/>
      <c r="DM140" s="368"/>
      <c r="DN140" s="368"/>
      <c r="DO140" s="368"/>
      <c r="DP140" s="368"/>
      <c r="DQ140" s="368"/>
    </row>
    <row r="141" spans="1:121" x14ac:dyDescent="0.25">
      <c r="A141" s="367"/>
      <c r="B141" s="367"/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  <c r="M141" s="367"/>
      <c r="N141" s="367"/>
      <c r="O141" s="367"/>
      <c r="P141" s="367"/>
      <c r="Q141" s="367"/>
      <c r="R141" s="367"/>
      <c r="S141" s="367"/>
      <c r="T141" s="367"/>
      <c r="U141" s="367"/>
      <c r="V141" s="367"/>
      <c r="W141" s="367"/>
      <c r="X141" s="367"/>
      <c r="Y141" s="367"/>
      <c r="Z141" s="367"/>
      <c r="AA141" s="367"/>
      <c r="AB141" s="367"/>
      <c r="AC141" s="367"/>
      <c r="AD141" s="367"/>
      <c r="AE141" s="367"/>
      <c r="AF141" s="367"/>
      <c r="AG141" s="366"/>
      <c r="AH141" s="366"/>
      <c r="AI141" s="366"/>
      <c r="AJ141" s="366"/>
      <c r="AK141" s="368"/>
      <c r="AL141" s="368"/>
      <c r="AM141" s="368"/>
      <c r="AN141" s="368"/>
      <c r="AO141" s="368"/>
      <c r="AP141" s="368"/>
      <c r="AQ141" s="368"/>
      <c r="AR141" s="368"/>
      <c r="AS141" s="368"/>
      <c r="AT141" s="368"/>
      <c r="AU141" s="368"/>
      <c r="AV141" s="368"/>
      <c r="AW141" s="368"/>
      <c r="AX141" s="368"/>
      <c r="AY141" s="368"/>
      <c r="AZ141" s="368"/>
      <c r="BA141" s="368"/>
      <c r="BB141" s="368"/>
      <c r="BC141" s="368"/>
      <c r="BD141" s="368"/>
      <c r="BE141" s="368"/>
      <c r="BF141" s="368"/>
      <c r="BG141" s="368"/>
      <c r="BH141" s="368"/>
      <c r="BI141" s="368"/>
      <c r="BJ141" s="368"/>
      <c r="BK141" s="368"/>
      <c r="BL141" s="368"/>
      <c r="BM141" s="368"/>
      <c r="BN141" s="368"/>
      <c r="BO141" s="368"/>
      <c r="BP141" s="368"/>
      <c r="BQ141" s="368"/>
      <c r="BR141" s="368"/>
      <c r="BS141" s="368"/>
      <c r="BT141" s="368"/>
      <c r="BU141" s="368"/>
      <c r="BV141" s="368"/>
      <c r="BW141" s="368"/>
      <c r="BX141" s="368"/>
      <c r="BY141" s="368"/>
      <c r="BZ141" s="368"/>
      <c r="CA141" s="368"/>
      <c r="CB141" s="368"/>
      <c r="CC141" s="368"/>
      <c r="CD141" s="368"/>
      <c r="CE141" s="368"/>
      <c r="CF141" s="368"/>
      <c r="CG141" s="368"/>
      <c r="CH141" s="368"/>
      <c r="CI141" s="368"/>
      <c r="CJ141" s="368"/>
      <c r="CK141" s="368"/>
      <c r="CL141" s="368"/>
      <c r="CM141" s="368"/>
      <c r="CN141" s="368"/>
      <c r="CO141" s="368"/>
      <c r="CP141" s="368"/>
      <c r="CQ141" s="368"/>
      <c r="CR141" s="368"/>
      <c r="CS141" s="368"/>
      <c r="CT141" s="368"/>
      <c r="CU141" s="368"/>
      <c r="CV141" s="368"/>
      <c r="CW141" s="368"/>
      <c r="CX141" s="368"/>
      <c r="CY141" s="368"/>
      <c r="CZ141" s="368"/>
      <c r="DA141" s="368"/>
      <c r="DB141" s="368"/>
      <c r="DC141" s="368"/>
      <c r="DD141" s="368"/>
      <c r="DE141" s="368"/>
      <c r="DF141" s="368"/>
      <c r="DG141" s="368"/>
      <c r="DH141" s="368"/>
      <c r="DI141" s="368"/>
      <c r="DJ141" s="368"/>
      <c r="DK141" s="368"/>
      <c r="DL141" s="368"/>
      <c r="DM141" s="368"/>
      <c r="DN141" s="368"/>
      <c r="DO141" s="368"/>
      <c r="DP141" s="368"/>
      <c r="DQ141" s="368"/>
    </row>
    <row r="142" spans="1:121" x14ac:dyDescent="0.25">
      <c r="A142" s="367"/>
      <c r="B142" s="367"/>
      <c r="C142" s="367"/>
      <c r="D142" s="367"/>
      <c r="E142" s="367"/>
      <c r="F142" s="367"/>
      <c r="G142" s="367"/>
      <c r="H142" s="367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F142" s="367"/>
      <c r="AG142" s="366"/>
      <c r="AH142" s="366"/>
      <c r="AI142" s="366"/>
      <c r="AJ142" s="366"/>
      <c r="AK142" s="368"/>
      <c r="AL142" s="368"/>
      <c r="AM142" s="368"/>
      <c r="AN142" s="368"/>
      <c r="AO142" s="368"/>
      <c r="AP142" s="368"/>
      <c r="AQ142" s="368"/>
      <c r="AR142" s="368"/>
      <c r="AS142" s="368"/>
      <c r="AT142" s="368"/>
      <c r="AU142" s="368"/>
      <c r="AV142" s="368"/>
      <c r="AW142" s="368"/>
      <c r="AX142" s="368"/>
      <c r="AY142" s="368"/>
      <c r="AZ142" s="368"/>
      <c r="BA142" s="368"/>
      <c r="BB142" s="368"/>
      <c r="BC142" s="368"/>
      <c r="BD142" s="368"/>
      <c r="BE142" s="368"/>
      <c r="BF142" s="368"/>
      <c r="BG142" s="368"/>
      <c r="BH142" s="368"/>
      <c r="BI142" s="368"/>
      <c r="BJ142" s="368"/>
      <c r="BK142" s="368"/>
      <c r="BL142" s="368"/>
      <c r="BM142" s="368"/>
      <c r="BN142" s="368"/>
      <c r="BO142" s="368"/>
      <c r="BP142" s="368"/>
      <c r="BQ142" s="368"/>
      <c r="BR142" s="368"/>
      <c r="BS142" s="368"/>
      <c r="BT142" s="368"/>
      <c r="BU142" s="368"/>
      <c r="BV142" s="368"/>
      <c r="BW142" s="368"/>
      <c r="BX142" s="368"/>
      <c r="BY142" s="368"/>
      <c r="BZ142" s="368"/>
      <c r="CA142" s="368"/>
      <c r="CB142" s="368"/>
      <c r="CC142" s="368"/>
      <c r="CD142" s="368"/>
      <c r="CE142" s="368"/>
      <c r="CF142" s="368"/>
      <c r="CG142" s="368"/>
      <c r="CH142" s="368"/>
      <c r="CI142" s="368"/>
      <c r="CJ142" s="368"/>
      <c r="CK142" s="368"/>
      <c r="CL142" s="368"/>
      <c r="CM142" s="368"/>
      <c r="CN142" s="368"/>
      <c r="CO142" s="368"/>
      <c r="CP142" s="368"/>
      <c r="CQ142" s="368"/>
      <c r="CR142" s="368"/>
      <c r="CS142" s="368"/>
      <c r="CT142" s="368"/>
      <c r="CU142" s="368"/>
      <c r="CV142" s="368"/>
      <c r="CW142" s="368"/>
      <c r="CX142" s="368"/>
      <c r="CY142" s="368"/>
      <c r="CZ142" s="368"/>
      <c r="DA142" s="368"/>
      <c r="DB142" s="368"/>
      <c r="DC142" s="368"/>
      <c r="DD142" s="368"/>
      <c r="DE142" s="368"/>
      <c r="DF142" s="368"/>
      <c r="DG142" s="368"/>
      <c r="DH142" s="368"/>
      <c r="DI142" s="368"/>
      <c r="DJ142" s="368"/>
      <c r="DK142" s="368"/>
      <c r="DL142" s="368"/>
      <c r="DM142" s="368"/>
      <c r="DN142" s="368"/>
      <c r="DO142" s="368"/>
      <c r="DP142" s="368"/>
      <c r="DQ142" s="368"/>
    </row>
    <row r="143" spans="1:121" x14ac:dyDescent="0.25">
      <c r="A143" s="367"/>
      <c r="B143" s="367"/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F143" s="367"/>
      <c r="AG143" s="366"/>
      <c r="AH143" s="366"/>
      <c r="AI143" s="366"/>
      <c r="AJ143" s="366"/>
      <c r="AK143" s="368"/>
      <c r="AL143" s="368"/>
      <c r="AM143" s="368"/>
      <c r="AN143" s="368"/>
      <c r="AO143" s="368"/>
      <c r="AP143" s="368"/>
      <c r="AQ143" s="368"/>
      <c r="AR143" s="368"/>
      <c r="AS143" s="368"/>
      <c r="AT143" s="368"/>
      <c r="AU143" s="368"/>
      <c r="AV143" s="368"/>
      <c r="AW143" s="368"/>
      <c r="AX143" s="368"/>
      <c r="AY143" s="368"/>
      <c r="AZ143" s="368"/>
      <c r="BA143" s="368"/>
      <c r="BB143" s="368"/>
      <c r="BC143" s="368"/>
      <c r="BD143" s="368"/>
      <c r="BE143" s="368"/>
      <c r="BF143" s="368"/>
      <c r="BG143" s="368"/>
      <c r="BH143" s="368"/>
      <c r="BI143" s="368"/>
      <c r="BJ143" s="368"/>
      <c r="BK143" s="368"/>
      <c r="BL143" s="368"/>
      <c r="BM143" s="368"/>
      <c r="BN143" s="368"/>
      <c r="BO143" s="368"/>
      <c r="BP143" s="368"/>
      <c r="BQ143" s="368"/>
      <c r="BR143" s="368"/>
      <c r="BS143" s="368"/>
      <c r="BT143" s="368"/>
      <c r="BU143" s="368"/>
      <c r="BV143" s="368"/>
      <c r="BW143" s="368"/>
      <c r="BX143" s="368"/>
      <c r="BY143" s="368"/>
      <c r="BZ143" s="368"/>
      <c r="CA143" s="368"/>
      <c r="CB143" s="368"/>
      <c r="CC143" s="368"/>
      <c r="CD143" s="368"/>
      <c r="CE143" s="368"/>
      <c r="CF143" s="368"/>
      <c r="CG143" s="368"/>
      <c r="CH143" s="368"/>
      <c r="CI143" s="368"/>
      <c r="CJ143" s="368"/>
      <c r="CK143" s="368"/>
      <c r="CL143" s="368"/>
      <c r="CM143" s="368"/>
      <c r="CN143" s="368"/>
      <c r="CO143" s="368"/>
      <c r="CP143" s="368"/>
      <c r="CQ143" s="368"/>
      <c r="CR143" s="368"/>
      <c r="CS143" s="368"/>
      <c r="CT143" s="368"/>
      <c r="CU143" s="368"/>
      <c r="CV143" s="368"/>
      <c r="CW143" s="368"/>
      <c r="CX143" s="368"/>
      <c r="CY143" s="368"/>
      <c r="CZ143" s="368"/>
      <c r="DA143" s="368"/>
      <c r="DB143" s="368"/>
      <c r="DC143" s="368"/>
      <c r="DD143" s="368"/>
      <c r="DE143" s="368"/>
      <c r="DF143" s="368"/>
      <c r="DG143" s="368"/>
      <c r="DH143" s="368"/>
      <c r="DI143" s="368"/>
      <c r="DJ143" s="368"/>
      <c r="DK143" s="368"/>
      <c r="DL143" s="368"/>
      <c r="DM143" s="368"/>
      <c r="DN143" s="368"/>
      <c r="DO143" s="368"/>
      <c r="DP143" s="368"/>
      <c r="DQ143" s="368"/>
    </row>
    <row r="144" spans="1:121" x14ac:dyDescent="0.25">
      <c r="A144" s="367"/>
      <c r="B144" s="367"/>
      <c r="C144" s="367"/>
      <c r="D144" s="367"/>
      <c r="E144" s="367"/>
      <c r="F144" s="367"/>
      <c r="G144" s="367"/>
      <c r="H144" s="367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7"/>
      <c r="AC144" s="367"/>
      <c r="AD144" s="367"/>
      <c r="AE144" s="367"/>
      <c r="AF144" s="367"/>
      <c r="AG144" s="366"/>
      <c r="AH144" s="366"/>
      <c r="AI144" s="366"/>
      <c r="AJ144" s="366"/>
      <c r="AK144" s="368"/>
      <c r="AL144" s="368"/>
      <c r="AM144" s="368"/>
      <c r="AN144" s="368"/>
      <c r="AO144" s="368"/>
      <c r="AP144" s="368"/>
      <c r="AQ144" s="368"/>
      <c r="AR144" s="368"/>
      <c r="AS144" s="368"/>
      <c r="AT144" s="368"/>
      <c r="AU144" s="368"/>
      <c r="AV144" s="368"/>
      <c r="AW144" s="368"/>
      <c r="AX144" s="368"/>
      <c r="AY144" s="368"/>
      <c r="AZ144" s="368"/>
      <c r="BA144" s="368"/>
      <c r="BB144" s="368"/>
      <c r="BC144" s="368"/>
      <c r="BD144" s="368"/>
      <c r="BE144" s="368"/>
      <c r="BF144" s="368"/>
      <c r="BG144" s="368"/>
      <c r="BH144" s="368"/>
      <c r="BI144" s="368"/>
      <c r="BJ144" s="368"/>
      <c r="BK144" s="368"/>
      <c r="BL144" s="368"/>
      <c r="BM144" s="368"/>
      <c r="BN144" s="368"/>
      <c r="BO144" s="368"/>
      <c r="BP144" s="368"/>
      <c r="BQ144" s="368"/>
      <c r="BR144" s="368"/>
      <c r="BS144" s="368"/>
      <c r="BT144" s="368"/>
      <c r="BU144" s="368"/>
      <c r="BV144" s="368"/>
      <c r="BW144" s="368"/>
      <c r="BX144" s="368"/>
      <c r="BY144" s="368"/>
      <c r="BZ144" s="368"/>
      <c r="CA144" s="368"/>
      <c r="CB144" s="368"/>
      <c r="CC144" s="368"/>
      <c r="CD144" s="368"/>
      <c r="CE144" s="368"/>
      <c r="CF144" s="368"/>
      <c r="CG144" s="368"/>
      <c r="CH144" s="368"/>
      <c r="CI144" s="368"/>
      <c r="CJ144" s="368"/>
      <c r="CK144" s="368"/>
      <c r="CL144" s="368"/>
      <c r="CM144" s="368"/>
      <c r="CN144" s="368"/>
      <c r="CO144" s="368"/>
      <c r="CP144" s="368"/>
      <c r="CQ144" s="368"/>
      <c r="CR144" s="368"/>
      <c r="CS144" s="368"/>
      <c r="CT144" s="368"/>
      <c r="CU144" s="368"/>
      <c r="CV144" s="368"/>
      <c r="CW144" s="368"/>
      <c r="CX144" s="368"/>
      <c r="CY144" s="368"/>
      <c r="CZ144" s="368"/>
      <c r="DA144" s="368"/>
      <c r="DB144" s="368"/>
      <c r="DC144" s="368"/>
      <c r="DD144" s="368"/>
      <c r="DE144" s="368"/>
      <c r="DF144" s="368"/>
      <c r="DG144" s="368"/>
      <c r="DH144" s="368"/>
      <c r="DI144" s="368"/>
      <c r="DJ144" s="368"/>
      <c r="DK144" s="368"/>
      <c r="DL144" s="368"/>
      <c r="DM144" s="368"/>
      <c r="DN144" s="368"/>
      <c r="DO144" s="368"/>
      <c r="DP144" s="368"/>
      <c r="DQ144" s="368"/>
    </row>
    <row r="145" spans="1:121" x14ac:dyDescent="0.25">
      <c r="A145" s="367"/>
      <c r="B145" s="367"/>
      <c r="C145" s="367"/>
      <c r="D145" s="367"/>
      <c r="E145" s="367"/>
      <c r="F145" s="367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7"/>
      <c r="R145" s="367"/>
      <c r="S145" s="367"/>
      <c r="T145" s="367"/>
      <c r="U145" s="367"/>
      <c r="V145" s="367"/>
      <c r="W145" s="367"/>
      <c r="X145" s="367"/>
      <c r="Y145" s="367"/>
      <c r="Z145" s="367"/>
      <c r="AA145" s="367"/>
      <c r="AB145" s="367"/>
      <c r="AC145" s="367"/>
      <c r="AD145" s="367"/>
      <c r="AE145" s="367"/>
      <c r="AF145" s="367"/>
      <c r="AG145" s="366"/>
      <c r="AH145" s="366"/>
      <c r="AI145" s="366"/>
      <c r="AJ145" s="366"/>
      <c r="AK145" s="368"/>
      <c r="AL145" s="368"/>
      <c r="AM145" s="368"/>
      <c r="AN145" s="368"/>
      <c r="AO145" s="368"/>
      <c r="AP145" s="368"/>
      <c r="AQ145" s="368"/>
      <c r="AR145" s="368"/>
      <c r="AS145" s="368"/>
      <c r="AT145" s="368"/>
      <c r="AU145" s="368"/>
      <c r="AV145" s="368"/>
      <c r="AW145" s="368"/>
      <c r="AX145" s="368"/>
      <c r="AY145" s="368"/>
      <c r="AZ145" s="368"/>
      <c r="BA145" s="368"/>
      <c r="BB145" s="368"/>
      <c r="BC145" s="368"/>
      <c r="BD145" s="368"/>
      <c r="BE145" s="368"/>
      <c r="BF145" s="368"/>
      <c r="BG145" s="368"/>
      <c r="BH145" s="368"/>
      <c r="BI145" s="368"/>
      <c r="BJ145" s="368"/>
      <c r="BK145" s="368"/>
      <c r="BL145" s="368"/>
      <c r="BM145" s="368"/>
      <c r="BN145" s="368"/>
      <c r="BO145" s="368"/>
      <c r="BP145" s="368"/>
      <c r="BQ145" s="368"/>
      <c r="BR145" s="368"/>
      <c r="BS145" s="368"/>
      <c r="BT145" s="368"/>
      <c r="BU145" s="368"/>
      <c r="BV145" s="368"/>
      <c r="BW145" s="368"/>
      <c r="BX145" s="368"/>
      <c r="BY145" s="368"/>
      <c r="BZ145" s="368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8"/>
      <c r="CM145" s="368"/>
      <c r="CN145" s="368"/>
      <c r="CO145" s="368"/>
      <c r="CP145" s="368"/>
      <c r="CQ145" s="368"/>
      <c r="CR145" s="368"/>
      <c r="CS145" s="368"/>
      <c r="CT145" s="368"/>
      <c r="CU145" s="368"/>
      <c r="CV145" s="368"/>
      <c r="CW145" s="368"/>
      <c r="CX145" s="368"/>
      <c r="CY145" s="368"/>
      <c r="CZ145" s="368"/>
      <c r="DA145" s="368"/>
      <c r="DB145" s="368"/>
      <c r="DC145" s="368"/>
      <c r="DD145" s="368"/>
      <c r="DE145" s="368"/>
      <c r="DF145" s="368"/>
      <c r="DG145" s="368"/>
      <c r="DH145" s="368"/>
      <c r="DI145" s="368"/>
      <c r="DJ145" s="368"/>
      <c r="DK145" s="368"/>
      <c r="DL145" s="368"/>
      <c r="DM145" s="368"/>
      <c r="DN145" s="368"/>
      <c r="DO145" s="368"/>
      <c r="DP145" s="368"/>
      <c r="DQ145" s="368"/>
    </row>
    <row r="146" spans="1:121" x14ac:dyDescent="0.25">
      <c r="A146" s="367"/>
      <c r="B146" s="367"/>
      <c r="C146" s="367"/>
      <c r="D146" s="367"/>
      <c r="E146" s="367"/>
      <c r="F146" s="367"/>
      <c r="G146" s="367"/>
      <c r="H146" s="367"/>
      <c r="I146" s="367"/>
      <c r="J146" s="367"/>
      <c r="K146" s="367"/>
      <c r="L146" s="367"/>
      <c r="M146" s="367"/>
      <c r="N146" s="367"/>
      <c r="O146" s="367"/>
      <c r="P146" s="367"/>
      <c r="Q146" s="367"/>
      <c r="R146" s="367"/>
      <c r="S146" s="367"/>
      <c r="T146" s="367"/>
      <c r="U146" s="367"/>
      <c r="V146" s="367"/>
      <c r="W146" s="367"/>
      <c r="X146" s="367"/>
      <c r="Y146" s="367"/>
      <c r="Z146" s="367"/>
      <c r="AA146" s="367"/>
      <c r="AB146" s="367"/>
      <c r="AC146" s="367"/>
      <c r="AD146" s="367"/>
      <c r="AE146" s="367"/>
      <c r="AF146" s="367"/>
      <c r="AG146" s="366"/>
      <c r="AH146" s="366"/>
      <c r="AI146" s="366"/>
      <c r="AJ146" s="366"/>
      <c r="AK146" s="368"/>
      <c r="AL146" s="368"/>
      <c r="AM146" s="368"/>
      <c r="AN146" s="368"/>
      <c r="AO146" s="368"/>
      <c r="AP146" s="368"/>
      <c r="AQ146" s="368"/>
      <c r="AR146" s="368"/>
      <c r="AS146" s="368"/>
      <c r="AT146" s="368"/>
      <c r="AU146" s="368"/>
      <c r="AV146" s="368"/>
      <c r="AW146" s="368"/>
      <c r="AX146" s="368"/>
      <c r="AY146" s="368"/>
      <c r="AZ146" s="368"/>
      <c r="BA146" s="368"/>
      <c r="BB146" s="368"/>
      <c r="BC146" s="368"/>
      <c r="BD146" s="368"/>
      <c r="BE146" s="368"/>
      <c r="BF146" s="368"/>
      <c r="BG146" s="368"/>
      <c r="BH146" s="368"/>
      <c r="BI146" s="368"/>
      <c r="BJ146" s="368"/>
      <c r="BK146" s="368"/>
      <c r="BL146" s="368"/>
      <c r="BM146" s="368"/>
      <c r="BN146" s="368"/>
      <c r="BO146" s="368"/>
      <c r="BP146" s="368"/>
      <c r="BQ146" s="368"/>
      <c r="BR146" s="368"/>
      <c r="BS146" s="368"/>
      <c r="BT146" s="368"/>
      <c r="BU146" s="368"/>
      <c r="BV146" s="368"/>
      <c r="BW146" s="368"/>
      <c r="BX146" s="368"/>
      <c r="BY146" s="368"/>
      <c r="BZ146" s="368"/>
      <c r="CA146" s="368"/>
      <c r="CB146" s="368"/>
      <c r="CC146" s="368"/>
      <c r="CD146" s="368"/>
      <c r="CE146" s="368"/>
      <c r="CF146" s="368"/>
      <c r="CG146" s="368"/>
      <c r="CH146" s="368"/>
      <c r="CI146" s="368"/>
      <c r="CJ146" s="368"/>
      <c r="CK146" s="368"/>
      <c r="CL146" s="368"/>
      <c r="CM146" s="368"/>
      <c r="CN146" s="368"/>
      <c r="CO146" s="368"/>
      <c r="CP146" s="368"/>
      <c r="CQ146" s="368"/>
      <c r="CR146" s="368"/>
      <c r="CS146" s="368"/>
      <c r="CT146" s="368"/>
      <c r="CU146" s="368"/>
      <c r="CV146" s="368"/>
      <c r="CW146" s="368"/>
      <c r="CX146" s="368"/>
      <c r="CY146" s="368"/>
      <c r="CZ146" s="368"/>
      <c r="DA146" s="368"/>
      <c r="DB146" s="368"/>
      <c r="DC146" s="368"/>
      <c r="DD146" s="368"/>
      <c r="DE146" s="368"/>
      <c r="DF146" s="368"/>
      <c r="DG146" s="368"/>
      <c r="DH146" s="368"/>
      <c r="DI146" s="368"/>
      <c r="DJ146" s="368"/>
      <c r="DK146" s="368"/>
      <c r="DL146" s="368"/>
      <c r="DM146" s="368"/>
      <c r="DN146" s="368"/>
      <c r="DO146" s="368"/>
      <c r="DP146" s="368"/>
      <c r="DQ146" s="368"/>
    </row>
    <row r="147" spans="1:121" x14ac:dyDescent="0.25">
      <c r="A147" s="367"/>
      <c r="B147" s="367"/>
      <c r="C147" s="367"/>
      <c r="D147" s="367"/>
      <c r="E147" s="367"/>
      <c r="F147" s="367"/>
      <c r="G147" s="367"/>
      <c r="H147" s="367"/>
      <c r="I147" s="367"/>
      <c r="J147" s="367"/>
      <c r="K147" s="367"/>
      <c r="L147" s="367"/>
      <c r="M147" s="367"/>
      <c r="N147" s="367"/>
      <c r="O147" s="367"/>
      <c r="P147" s="367"/>
      <c r="Q147" s="367"/>
      <c r="R147" s="367"/>
      <c r="S147" s="367"/>
      <c r="T147" s="367"/>
      <c r="U147" s="367"/>
      <c r="V147" s="367"/>
      <c r="W147" s="367"/>
      <c r="X147" s="367"/>
      <c r="Y147" s="367"/>
      <c r="Z147" s="367"/>
      <c r="AA147" s="367"/>
      <c r="AB147" s="367"/>
      <c r="AC147" s="367"/>
      <c r="AD147" s="367"/>
      <c r="AE147" s="367"/>
      <c r="AF147" s="367"/>
      <c r="AG147" s="366"/>
      <c r="AH147" s="366"/>
      <c r="AI147" s="366"/>
      <c r="AJ147" s="366"/>
      <c r="AK147" s="368"/>
      <c r="AL147" s="368"/>
      <c r="AM147" s="368"/>
      <c r="AN147" s="368"/>
      <c r="AO147" s="368"/>
      <c r="AP147" s="368"/>
      <c r="AQ147" s="368"/>
      <c r="AR147" s="368"/>
      <c r="AS147" s="368"/>
      <c r="AT147" s="368"/>
      <c r="AU147" s="368"/>
      <c r="AV147" s="368"/>
      <c r="AW147" s="368"/>
      <c r="AX147" s="368"/>
      <c r="AY147" s="368"/>
      <c r="AZ147" s="368"/>
      <c r="BA147" s="368"/>
      <c r="BB147" s="368"/>
      <c r="BC147" s="368"/>
      <c r="BD147" s="368"/>
      <c r="BE147" s="368"/>
      <c r="BF147" s="368"/>
      <c r="BG147" s="368"/>
      <c r="BH147" s="368"/>
      <c r="BI147" s="368"/>
      <c r="BJ147" s="368"/>
      <c r="BK147" s="368"/>
      <c r="BL147" s="368"/>
      <c r="BM147" s="368"/>
      <c r="BN147" s="368"/>
      <c r="BO147" s="368"/>
      <c r="BP147" s="368"/>
      <c r="BQ147" s="368"/>
      <c r="BR147" s="368"/>
      <c r="BS147" s="368"/>
      <c r="BT147" s="368"/>
      <c r="BU147" s="368"/>
      <c r="BV147" s="368"/>
      <c r="BW147" s="368"/>
      <c r="BX147" s="368"/>
      <c r="BY147" s="368"/>
      <c r="BZ147" s="368"/>
      <c r="CA147" s="368"/>
      <c r="CB147" s="368"/>
      <c r="CC147" s="368"/>
      <c r="CD147" s="368"/>
      <c r="CE147" s="368"/>
      <c r="CF147" s="368"/>
      <c r="CG147" s="368"/>
      <c r="CH147" s="368"/>
      <c r="CI147" s="368"/>
      <c r="CJ147" s="368"/>
      <c r="CK147" s="368"/>
      <c r="CL147" s="368"/>
      <c r="CM147" s="368"/>
      <c r="CN147" s="368"/>
      <c r="CO147" s="368"/>
      <c r="CP147" s="368"/>
      <c r="CQ147" s="368"/>
      <c r="CR147" s="368"/>
      <c r="CS147" s="368"/>
      <c r="CT147" s="368"/>
      <c r="CU147" s="368"/>
      <c r="CV147" s="368"/>
      <c r="CW147" s="368"/>
      <c r="CX147" s="368"/>
      <c r="CY147" s="368"/>
      <c r="CZ147" s="368"/>
      <c r="DA147" s="368"/>
      <c r="DB147" s="368"/>
      <c r="DC147" s="368"/>
      <c r="DD147" s="368"/>
      <c r="DE147" s="368"/>
      <c r="DF147" s="368"/>
      <c r="DG147" s="368"/>
      <c r="DH147" s="368"/>
      <c r="DI147" s="368"/>
      <c r="DJ147" s="368"/>
      <c r="DK147" s="368"/>
      <c r="DL147" s="368"/>
      <c r="DM147" s="368"/>
      <c r="DN147" s="368"/>
      <c r="DO147" s="368"/>
      <c r="DP147" s="368"/>
      <c r="DQ147" s="368"/>
    </row>
    <row r="148" spans="1:121" x14ac:dyDescent="0.25">
      <c r="A148" s="367"/>
      <c r="B148" s="367"/>
      <c r="C148" s="367"/>
      <c r="D148" s="367"/>
      <c r="E148" s="367"/>
      <c r="F148" s="367"/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7"/>
      <c r="AB148" s="367"/>
      <c r="AC148" s="367"/>
      <c r="AD148" s="367"/>
      <c r="AE148" s="367"/>
      <c r="AF148" s="367"/>
      <c r="AG148" s="366"/>
      <c r="AH148" s="366"/>
      <c r="AI148" s="366"/>
      <c r="AJ148" s="366"/>
      <c r="AK148" s="368"/>
      <c r="AL148" s="368"/>
      <c r="AM148" s="368"/>
      <c r="AN148" s="368"/>
      <c r="AO148" s="368"/>
      <c r="AP148" s="368"/>
      <c r="AQ148" s="368"/>
      <c r="AR148" s="368"/>
      <c r="AS148" s="368"/>
      <c r="AT148" s="368"/>
      <c r="AU148" s="368"/>
      <c r="AV148" s="368"/>
      <c r="AW148" s="368"/>
      <c r="AX148" s="368"/>
      <c r="AY148" s="368"/>
      <c r="AZ148" s="368"/>
      <c r="BA148" s="368"/>
      <c r="BB148" s="368"/>
      <c r="BC148" s="368"/>
      <c r="BD148" s="368"/>
      <c r="BE148" s="368"/>
      <c r="BF148" s="368"/>
      <c r="BG148" s="368"/>
      <c r="BH148" s="368"/>
      <c r="BI148" s="368"/>
      <c r="BJ148" s="368"/>
      <c r="BK148" s="368"/>
      <c r="BL148" s="368"/>
      <c r="BM148" s="368"/>
      <c r="BN148" s="368"/>
      <c r="BO148" s="368"/>
      <c r="BP148" s="368"/>
      <c r="BQ148" s="368"/>
      <c r="BR148" s="368"/>
      <c r="BS148" s="368"/>
      <c r="BT148" s="368"/>
      <c r="BU148" s="368"/>
      <c r="BV148" s="368"/>
      <c r="BW148" s="368"/>
      <c r="BX148" s="368"/>
      <c r="BY148" s="368"/>
      <c r="BZ148" s="368"/>
      <c r="CA148" s="368"/>
      <c r="CB148" s="368"/>
      <c r="CC148" s="368"/>
      <c r="CD148" s="368"/>
      <c r="CE148" s="368"/>
      <c r="CF148" s="368"/>
      <c r="CG148" s="368"/>
      <c r="CH148" s="368"/>
      <c r="CI148" s="368"/>
      <c r="CJ148" s="368"/>
      <c r="CK148" s="368"/>
      <c r="CL148" s="368"/>
      <c r="CM148" s="368"/>
      <c r="CN148" s="368"/>
      <c r="CO148" s="368"/>
      <c r="CP148" s="368"/>
      <c r="CQ148" s="368"/>
      <c r="CR148" s="368"/>
      <c r="CS148" s="368"/>
      <c r="CT148" s="368"/>
      <c r="CU148" s="368"/>
      <c r="CV148" s="368"/>
      <c r="CW148" s="368"/>
      <c r="CX148" s="368"/>
      <c r="CY148" s="368"/>
      <c r="CZ148" s="368"/>
      <c r="DA148" s="368"/>
      <c r="DB148" s="368"/>
      <c r="DC148" s="368"/>
      <c r="DD148" s="368"/>
      <c r="DE148" s="368"/>
      <c r="DF148" s="368"/>
      <c r="DG148" s="368"/>
      <c r="DH148" s="368"/>
      <c r="DI148" s="368"/>
      <c r="DJ148" s="368"/>
      <c r="DK148" s="368"/>
      <c r="DL148" s="368"/>
      <c r="DM148" s="368"/>
      <c r="DN148" s="368"/>
      <c r="DO148" s="368"/>
      <c r="DP148" s="368"/>
      <c r="DQ148" s="368"/>
    </row>
    <row r="149" spans="1:121" x14ac:dyDescent="0.25">
      <c r="A149" s="367"/>
      <c r="B149" s="367"/>
      <c r="C149" s="367"/>
      <c r="D149" s="367"/>
      <c r="E149" s="367"/>
      <c r="F149" s="367"/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  <c r="Q149" s="367"/>
      <c r="R149" s="367"/>
      <c r="S149" s="367"/>
      <c r="T149" s="367"/>
      <c r="U149" s="367"/>
      <c r="V149" s="367"/>
      <c r="W149" s="367"/>
      <c r="X149" s="367"/>
      <c r="Y149" s="367"/>
      <c r="Z149" s="367"/>
      <c r="AA149" s="367"/>
      <c r="AB149" s="367"/>
      <c r="AC149" s="367"/>
      <c r="AD149" s="367"/>
      <c r="AE149" s="367"/>
      <c r="AF149" s="367"/>
      <c r="AG149" s="366"/>
      <c r="AH149" s="366"/>
      <c r="AI149" s="366"/>
      <c r="AJ149" s="366"/>
      <c r="AK149" s="368"/>
      <c r="AL149" s="368"/>
      <c r="AM149" s="368"/>
      <c r="AN149" s="368"/>
      <c r="AO149" s="368"/>
      <c r="AP149" s="368"/>
      <c r="AQ149" s="368"/>
      <c r="AR149" s="368"/>
      <c r="AS149" s="368"/>
      <c r="AT149" s="368"/>
      <c r="AU149" s="368"/>
      <c r="AV149" s="368"/>
      <c r="AW149" s="368"/>
      <c r="AX149" s="368"/>
      <c r="AY149" s="368"/>
      <c r="AZ149" s="368"/>
      <c r="BA149" s="368"/>
      <c r="BB149" s="368"/>
      <c r="BC149" s="368"/>
      <c r="BD149" s="368"/>
      <c r="BE149" s="368"/>
      <c r="BF149" s="368"/>
      <c r="BG149" s="368"/>
      <c r="BH149" s="368"/>
      <c r="BI149" s="368"/>
      <c r="BJ149" s="368"/>
      <c r="BK149" s="368"/>
      <c r="BL149" s="368"/>
      <c r="BM149" s="368"/>
      <c r="BN149" s="368"/>
      <c r="BO149" s="368"/>
      <c r="BP149" s="368"/>
      <c r="BQ149" s="368"/>
      <c r="BR149" s="368"/>
      <c r="BS149" s="368"/>
      <c r="BT149" s="368"/>
      <c r="BU149" s="368"/>
      <c r="BV149" s="368"/>
      <c r="BW149" s="368"/>
      <c r="BX149" s="368"/>
      <c r="BY149" s="368"/>
      <c r="BZ149" s="368"/>
      <c r="CA149" s="368"/>
      <c r="CB149" s="368"/>
      <c r="CC149" s="368"/>
      <c r="CD149" s="368"/>
      <c r="CE149" s="368"/>
      <c r="CF149" s="368"/>
      <c r="CG149" s="368"/>
      <c r="CH149" s="368"/>
      <c r="CI149" s="368"/>
      <c r="CJ149" s="368"/>
      <c r="CK149" s="368"/>
      <c r="CL149" s="368"/>
      <c r="CM149" s="368"/>
      <c r="CN149" s="368"/>
      <c r="CO149" s="368"/>
      <c r="CP149" s="368"/>
      <c r="CQ149" s="368"/>
      <c r="CR149" s="368"/>
      <c r="CS149" s="368"/>
      <c r="CT149" s="368"/>
      <c r="CU149" s="368"/>
      <c r="CV149" s="368"/>
      <c r="CW149" s="368"/>
      <c r="CX149" s="368"/>
      <c r="CY149" s="368"/>
      <c r="CZ149" s="368"/>
      <c r="DA149" s="368"/>
      <c r="DB149" s="368"/>
      <c r="DC149" s="368"/>
      <c r="DD149" s="368"/>
      <c r="DE149" s="368"/>
      <c r="DF149" s="368"/>
      <c r="DG149" s="368"/>
      <c r="DH149" s="368"/>
      <c r="DI149" s="368"/>
      <c r="DJ149" s="368"/>
      <c r="DK149" s="368"/>
      <c r="DL149" s="368"/>
      <c r="DM149" s="368"/>
      <c r="DN149" s="368"/>
      <c r="DO149" s="368"/>
      <c r="DP149" s="368"/>
      <c r="DQ149" s="368"/>
    </row>
    <row r="150" spans="1:121" x14ac:dyDescent="0.25">
      <c r="A150" s="367"/>
      <c r="B150" s="367"/>
      <c r="C150" s="367"/>
      <c r="D150" s="367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  <c r="AG150" s="366"/>
      <c r="AH150" s="366"/>
      <c r="AI150" s="366"/>
      <c r="AJ150" s="366"/>
      <c r="AK150" s="368"/>
      <c r="AL150" s="368"/>
      <c r="AM150" s="368"/>
      <c r="AN150" s="368"/>
      <c r="AO150" s="368"/>
      <c r="AP150" s="368"/>
      <c r="AQ150" s="368"/>
      <c r="AR150" s="368"/>
      <c r="AS150" s="368"/>
      <c r="AT150" s="368"/>
      <c r="AU150" s="368"/>
      <c r="AV150" s="368"/>
      <c r="AW150" s="368"/>
      <c r="AX150" s="368"/>
      <c r="AY150" s="368"/>
      <c r="AZ150" s="368"/>
      <c r="BA150" s="368"/>
      <c r="BB150" s="368"/>
      <c r="BC150" s="368"/>
      <c r="BD150" s="368"/>
      <c r="BE150" s="368"/>
      <c r="BF150" s="368"/>
      <c r="BG150" s="368"/>
      <c r="BH150" s="368"/>
      <c r="BI150" s="368"/>
      <c r="BJ150" s="368"/>
      <c r="BK150" s="368"/>
      <c r="BL150" s="368"/>
      <c r="BM150" s="368"/>
      <c r="BN150" s="368"/>
      <c r="BO150" s="368"/>
      <c r="BP150" s="368"/>
      <c r="BQ150" s="368"/>
      <c r="BR150" s="368"/>
      <c r="BS150" s="368"/>
      <c r="BT150" s="368"/>
      <c r="BU150" s="368"/>
      <c r="BV150" s="368"/>
      <c r="BW150" s="368"/>
      <c r="BX150" s="368"/>
      <c r="BY150" s="368"/>
      <c r="BZ150" s="368"/>
      <c r="CA150" s="368"/>
      <c r="CB150" s="368"/>
      <c r="CC150" s="368"/>
      <c r="CD150" s="368"/>
      <c r="CE150" s="368"/>
      <c r="CF150" s="368"/>
      <c r="CG150" s="368"/>
      <c r="CH150" s="368"/>
      <c r="CI150" s="368"/>
      <c r="CJ150" s="368"/>
      <c r="CK150" s="368"/>
      <c r="CL150" s="368"/>
      <c r="CM150" s="368"/>
      <c r="CN150" s="368"/>
      <c r="CO150" s="368"/>
      <c r="CP150" s="368"/>
      <c r="CQ150" s="368"/>
      <c r="CR150" s="368"/>
      <c r="CS150" s="368"/>
      <c r="CT150" s="368"/>
      <c r="CU150" s="368"/>
      <c r="CV150" s="368"/>
      <c r="CW150" s="368"/>
      <c r="CX150" s="368"/>
      <c r="CY150" s="368"/>
      <c r="CZ150" s="368"/>
      <c r="DA150" s="368"/>
      <c r="DB150" s="368"/>
      <c r="DC150" s="368"/>
      <c r="DD150" s="368"/>
      <c r="DE150" s="368"/>
      <c r="DF150" s="368"/>
      <c r="DG150" s="368"/>
      <c r="DH150" s="368"/>
      <c r="DI150" s="368"/>
      <c r="DJ150" s="368"/>
      <c r="DK150" s="368"/>
      <c r="DL150" s="368"/>
      <c r="DM150" s="368"/>
      <c r="DN150" s="368"/>
      <c r="DO150" s="368"/>
      <c r="DP150" s="368"/>
      <c r="DQ150" s="368"/>
    </row>
    <row r="151" spans="1:121" x14ac:dyDescent="0.25">
      <c r="A151" s="367"/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F151" s="367"/>
      <c r="AG151" s="366"/>
      <c r="AH151" s="366"/>
      <c r="AI151" s="366"/>
      <c r="AJ151" s="366"/>
      <c r="AK151" s="368"/>
      <c r="AL151" s="368"/>
      <c r="AM151" s="368"/>
      <c r="AN151" s="368"/>
      <c r="AO151" s="368"/>
      <c r="AP151" s="368"/>
      <c r="AQ151" s="368"/>
      <c r="AR151" s="368"/>
      <c r="AS151" s="368"/>
      <c r="AT151" s="368"/>
      <c r="AU151" s="368"/>
      <c r="AV151" s="368"/>
      <c r="AW151" s="368"/>
      <c r="AX151" s="368"/>
      <c r="AY151" s="368"/>
      <c r="AZ151" s="368"/>
      <c r="BA151" s="368"/>
      <c r="BB151" s="368"/>
      <c r="BC151" s="368"/>
      <c r="BD151" s="368"/>
      <c r="BE151" s="368"/>
      <c r="BF151" s="368"/>
      <c r="BG151" s="368"/>
      <c r="BH151" s="368"/>
      <c r="BI151" s="368"/>
      <c r="BJ151" s="368"/>
      <c r="BK151" s="368"/>
      <c r="BL151" s="368"/>
      <c r="BM151" s="368"/>
      <c r="BN151" s="368"/>
      <c r="BO151" s="368"/>
      <c r="BP151" s="368"/>
      <c r="BQ151" s="368"/>
      <c r="BR151" s="368"/>
      <c r="BS151" s="368"/>
      <c r="BT151" s="368"/>
      <c r="BU151" s="368"/>
      <c r="BV151" s="368"/>
      <c r="BW151" s="368"/>
      <c r="BX151" s="368"/>
      <c r="BY151" s="368"/>
      <c r="BZ151" s="368"/>
      <c r="CA151" s="368"/>
      <c r="CB151" s="368"/>
      <c r="CC151" s="368"/>
      <c r="CD151" s="368"/>
      <c r="CE151" s="368"/>
      <c r="CF151" s="368"/>
      <c r="CG151" s="368"/>
      <c r="CH151" s="368"/>
      <c r="CI151" s="368"/>
      <c r="CJ151" s="368"/>
      <c r="CK151" s="368"/>
      <c r="CL151" s="368"/>
      <c r="CM151" s="368"/>
      <c r="CN151" s="368"/>
      <c r="CO151" s="368"/>
      <c r="CP151" s="368"/>
      <c r="CQ151" s="368"/>
      <c r="CR151" s="368"/>
      <c r="CS151" s="368"/>
      <c r="CT151" s="368"/>
      <c r="CU151" s="368"/>
      <c r="CV151" s="368"/>
      <c r="CW151" s="368"/>
      <c r="CX151" s="368"/>
      <c r="CY151" s="368"/>
      <c r="CZ151" s="368"/>
      <c r="DA151" s="368"/>
      <c r="DB151" s="368"/>
      <c r="DC151" s="368"/>
      <c r="DD151" s="368"/>
      <c r="DE151" s="368"/>
      <c r="DF151" s="368"/>
      <c r="DG151" s="368"/>
      <c r="DH151" s="368"/>
      <c r="DI151" s="368"/>
      <c r="DJ151" s="368"/>
      <c r="DK151" s="368"/>
      <c r="DL151" s="368"/>
      <c r="DM151" s="368"/>
      <c r="DN151" s="368"/>
      <c r="DO151" s="368"/>
      <c r="DP151" s="368"/>
      <c r="DQ151" s="368"/>
    </row>
    <row r="152" spans="1:121" x14ac:dyDescent="0.25">
      <c r="A152" s="367"/>
      <c r="B152" s="367"/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  <c r="AA152" s="367"/>
      <c r="AB152" s="367"/>
      <c r="AC152" s="367"/>
      <c r="AD152" s="367"/>
      <c r="AE152" s="367"/>
      <c r="AF152" s="367"/>
      <c r="AG152" s="366"/>
      <c r="AH152" s="366"/>
      <c r="AI152" s="366"/>
      <c r="AJ152" s="366"/>
      <c r="AK152" s="368"/>
      <c r="AL152" s="368"/>
      <c r="AM152" s="368"/>
      <c r="AN152" s="368"/>
      <c r="AO152" s="368"/>
      <c r="AP152" s="368"/>
      <c r="AQ152" s="368"/>
      <c r="AR152" s="368"/>
      <c r="AS152" s="368"/>
      <c r="AT152" s="368"/>
      <c r="AU152" s="368"/>
      <c r="AV152" s="368"/>
      <c r="AW152" s="368"/>
      <c r="AX152" s="368"/>
      <c r="AY152" s="368"/>
      <c r="AZ152" s="368"/>
      <c r="BA152" s="368"/>
      <c r="BB152" s="368"/>
      <c r="BC152" s="368"/>
      <c r="BD152" s="368"/>
      <c r="BE152" s="368"/>
      <c r="BF152" s="368"/>
      <c r="BG152" s="368"/>
      <c r="BH152" s="368"/>
      <c r="BI152" s="368"/>
      <c r="BJ152" s="368"/>
      <c r="BK152" s="368"/>
      <c r="BL152" s="368"/>
      <c r="BM152" s="368"/>
      <c r="BN152" s="368"/>
      <c r="BO152" s="368"/>
      <c r="BP152" s="368"/>
      <c r="BQ152" s="368"/>
      <c r="BR152" s="368"/>
      <c r="BS152" s="368"/>
      <c r="BT152" s="368"/>
      <c r="BU152" s="368"/>
      <c r="BV152" s="368"/>
      <c r="BW152" s="368"/>
      <c r="BX152" s="368"/>
      <c r="BY152" s="368"/>
      <c r="BZ152" s="368"/>
      <c r="CA152" s="368"/>
      <c r="CB152" s="368"/>
      <c r="CC152" s="368"/>
      <c r="CD152" s="368"/>
      <c r="CE152" s="368"/>
      <c r="CF152" s="368"/>
      <c r="CG152" s="368"/>
      <c r="CH152" s="368"/>
      <c r="CI152" s="368"/>
      <c r="CJ152" s="368"/>
      <c r="CK152" s="368"/>
      <c r="CL152" s="368"/>
      <c r="CM152" s="368"/>
      <c r="CN152" s="368"/>
      <c r="CO152" s="368"/>
      <c r="CP152" s="368"/>
      <c r="CQ152" s="368"/>
      <c r="CR152" s="368"/>
      <c r="CS152" s="368"/>
      <c r="CT152" s="368"/>
      <c r="CU152" s="368"/>
      <c r="CV152" s="368"/>
      <c r="CW152" s="368"/>
      <c r="CX152" s="368"/>
      <c r="CY152" s="368"/>
      <c r="CZ152" s="368"/>
      <c r="DA152" s="368"/>
      <c r="DB152" s="368"/>
      <c r="DC152" s="368"/>
      <c r="DD152" s="368"/>
      <c r="DE152" s="368"/>
      <c r="DF152" s="368"/>
      <c r="DG152" s="368"/>
      <c r="DH152" s="368"/>
      <c r="DI152" s="368"/>
      <c r="DJ152" s="368"/>
      <c r="DK152" s="368"/>
      <c r="DL152" s="368"/>
      <c r="DM152" s="368"/>
      <c r="DN152" s="368"/>
      <c r="DO152" s="368"/>
      <c r="DP152" s="368"/>
      <c r="DQ152" s="368"/>
    </row>
    <row r="153" spans="1:121" x14ac:dyDescent="0.25">
      <c r="A153" s="367"/>
      <c r="B153" s="367"/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367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F153" s="367"/>
      <c r="AG153" s="366"/>
      <c r="AH153" s="366"/>
      <c r="AI153" s="366"/>
      <c r="AJ153" s="366"/>
      <c r="AK153" s="368"/>
      <c r="AL153" s="368"/>
      <c r="AM153" s="368"/>
      <c r="AN153" s="368"/>
      <c r="AO153" s="368"/>
      <c r="AP153" s="368"/>
      <c r="AQ153" s="368"/>
      <c r="AR153" s="368"/>
      <c r="AS153" s="368"/>
      <c r="AT153" s="368"/>
      <c r="AU153" s="368"/>
      <c r="AV153" s="368"/>
      <c r="AW153" s="368"/>
      <c r="AX153" s="368"/>
      <c r="AY153" s="368"/>
      <c r="AZ153" s="368"/>
      <c r="BA153" s="368"/>
      <c r="BB153" s="368"/>
      <c r="BC153" s="368"/>
      <c r="BD153" s="368"/>
      <c r="BE153" s="368"/>
      <c r="BF153" s="368"/>
      <c r="BG153" s="368"/>
      <c r="BH153" s="368"/>
      <c r="BI153" s="368"/>
      <c r="BJ153" s="368"/>
      <c r="BK153" s="368"/>
      <c r="BL153" s="368"/>
      <c r="BM153" s="368"/>
      <c r="BN153" s="368"/>
      <c r="BO153" s="368"/>
      <c r="BP153" s="368"/>
      <c r="BQ153" s="368"/>
      <c r="BR153" s="368"/>
      <c r="BS153" s="368"/>
      <c r="BT153" s="368"/>
      <c r="BU153" s="368"/>
      <c r="BV153" s="368"/>
      <c r="BW153" s="368"/>
      <c r="BX153" s="368"/>
      <c r="BY153" s="368"/>
      <c r="BZ153" s="368"/>
      <c r="CA153" s="368"/>
      <c r="CB153" s="368"/>
      <c r="CC153" s="368"/>
      <c r="CD153" s="368"/>
      <c r="CE153" s="368"/>
      <c r="CF153" s="368"/>
      <c r="CG153" s="368"/>
      <c r="CH153" s="368"/>
      <c r="CI153" s="368"/>
      <c r="CJ153" s="368"/>
      <c r="CK153" s="368"/>
      <c r="CL153" s="368"/>
      <c r="CM153" s="368"/>
      <c r="CN153" s="368"/>
      <c r="CO153" s="368"/>
      <c r="CP153" s="368"/>
      <c r="CQ153" s="368"/>
      <c r="CR153" s="368"/>
      <c r="CS153" s="368"/>
      <c r="CT153" s="368"/>
      <c r="CU153" s="368"/>
      <c r="CV153" s="368"/>
      <c r="CW153" s="368"/>
      <c r="CX153" s="368"/>
      <c r="CY153" s="368"/>
      <c r="CZ153" s="368"/>
      <c r="DA153" s="368"/>
      <c r="DB153" s="368"/>
      <c r="DC153" s="368"/>
      <c r="DD153" s="368"/>
      <c r="DE153" s="368"/>
      <c r="DF153" s="368"/>
      <c r="DG153" s="368"/>
      <c r="DH153" s="368"/>
      <c r="DI153" s="368"/>
      <c r="DJ153" s="368"/>
      <c r="DK153" s="368"/>
      <c r="DL153" s="368"/>
      <c r="DM153" s="368"/>
      <c r="DN153" s="368"/>
      <c r="DO153" s="368"/>
      <c r="DP153" s="368"/>
      <c r="DQ153" s="368"/>
    </row>
    <row r="154" spans="1:121" x14ac:dyDescent="0.25">
      <c r="A154" s="367"/>
      <c r="B154" s="367"/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F154" s="367"/>
      <c r="AG154" s="366"/>
      <c r="AH154" s="366"/>
      <c r="AI154" s="366"/>
      <c r="AJ154" s="366"/>
      <c r="AK154" s="368"/>
      <c r="AL154" s="368"/>
      <c r="AM154" s="368"/>
      <c r="AN154" s="368"/>
      <c r="AO154" s="368"/>
      <c r="AP154" s="368"/>
      <c r="AQ154" s="368"/>
      <c r="AR154" s="368"/>
      <c r="AS154" s="368"/>
      <c r="AT154" s="368"/>
      <c r="AU154" s="368"/>
      <c r="AV154" s="368"/>
      <c r="AW154" s="368"/>
      <c r="AX154" s="368"/>
      <c r="AY154" s="368"/>
      <c r="AZ154" s="368"/>
      <c r="BA154" s="368"/>
      <c r="BB154" s="368"/>
      <c r="BC154" s="368"/>
      <c r="BD154" s="368"/>
      <c r="BE154" s="368"/>
      <c r="BF154" s="368"/>
      <c r="BG154" s="368"/>
      <c r="BH154" s="368"/>
      <c r="BI154" s="368"/>
      <c r="BJ154" s="368"/>
      <c r="BK154" s="368"/>
      <c r="BL154" s="368"/>
      <c r="BM154" s="368"/>
      <c r="BN154" s="368"/>
      <c r="BO154" s="368"/>
      <c r="BP154" s="368"/>
      <c r="BQ154" s="368"/>
      <c r="BR154" s="368"/>
      <c r="BS154" s="368"/>
      <c r="BT154" s="368"/>
      <c r="BU154" s="368"/>
      <c r="BV154" s="368"/>
      <c r="BW154" s="368"/>
      <c r="BX154" s="368"/>
      <c r="BY154" s="368"/>
      <c r="BZ154" s="368"/>
      <c r="CA154" s="368"/>
      <c r="CB154" s="368"/>
      <c r="CC154" s="368"/>
      <c r="CD154" s="368"/>
      <c r="CE154" s="368"/>
      <c r="CF154" s="368"/>
      <c r="CG154" s="368"/>
      <c r="CH154" s="368"/>
      <c r="CI154" s="368"/>
      <c r="CJ154" s="368"/>
      <c r="CK154" s="368"/>
      <c r="CL154" s="368"/>
      <c r="CM154" s="368"/>
      <c r="CN154" s="368"/>
      <c r="CO154" s="368"/>
      <c r="CP154" s="368"/>
      <c r="CQ154" s="368"/>
      <c r="CR154" s="368"/>
      <c r="CS154" s="368"/>
      <c r="CT154" s="368"/>
      <c r="CU154" s="368"/>
      <c r="CV154" s="368"/>
      <c r="CW154" s="368"/>
      <c r="CX154" s="368"/>
      <c r="CY154" s="368"/>
      <c r="CZ154" s="368"/>
      <c r="DA154" s="368"/>
      <c r="DB154" s="368"/>
      <c r="DC154" s="368"/>
      <c r="DD154" s="368"/>
      <c r="DE154" s="368"/>
      <c r="DF154" s="368"/>
      <c r="DG154" s="368"/>
      <c r="DH154" s="368"/>
      <c r="DI154" s="368"/>
      <c r="DJ154" s="368"/>
      <c r="DK154" s="368"/>
      <c r="DL154" s="368"/>
      <c r="DM154" s="368"/>
      <c r="DN154" s="368"/>
      <c r="DO154" s="368"/>
      <c r="DP154" s="368"/>
      <c r="DQ154" s="368"/>
    </row>
    <row r="155" spans="1:121" x14ac:dyDescent="0.25">
      <c r="A155" s="367"/>
      <c r="B155" s="367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6"/>
      <c r="AH155" s="366"/>
      <c r="AI155" s="366"/>
      <c r="AJ155" s="366"/>
      <c r="AK155" s="368"/>
      <c r="AL155" s="368"/>
      <c r="AM155" s="368"/>
      <c r="AN155" s="368"/>
      <c r="AO155" s="368"/>
      <c r="AP155" s="368"/>
      <c r="AQ155" s="368"/>
      <c r="AR155" s="368"/>
      <c r="AS155" s="368"/>
      <c r="AT155" s="368"/>
      <c r="AU155" s="368"/>
      <c r="AV155" s="368"/>
      <c r="AW155" s="368"/>
      <c r="AX155" s="368"/>
      <c r="AY155" s="368"/>
      <c r="AZ155" s="368"/>
      <c r="BA155" s="368"/>
      <c r="BB155" s="368"/>
      <c r="BC155" s="368"/>
      <c r="BD155" s="368"/>
      <c r="BE155" s="368"/>
      <c r="BF155" s="368"/>
      <c r="BG155" s="368"/>
      <c r="BH155" s="368"/>
      <c r="BI155" s="368"/>
      <c r="BJ155" s="368"/>
      <c r="BK155" s="368"/>
      <c r="BL155" s="368"/>
      <c r="BM155" s="368"/>
      <c r="BN155" s="368"/>
      <c r="BO155" s="368"/>
      <c r="BP155" s="368"/>
      <c r="BQ155" s="368"/>
      <c r="BR155" s="368"/>
      <c r="BS155" s="368"/>
      <c r="BT155" s="368"/>
      <c r="BU155" s="368"/>
      <c r="BV155" s="368"/>
      <c r="BW155" s="368"/>
      <c r="BX155" s="368"/>
      <c r="BY155" s="368"/>
      <c r="BZ155" s="368"/>
      <c r="CA155" s="368"/>
      <c r="CB155" s="368"/>
      <c r="CC155" s="368"/>
      <c r="CD155" s="368"/>
      <c r="CE155" s="368"/>
      <c r="CF155" s="368"/>
      <c r="CG155" s="368"/>
      <c r="CH155" s="368"/>
      <c r="CI155" s="368"/>
      <c r="CJ155" s="368"/>
      <c r="CK155" s="368"/>
      <c r="CL155" s="368"/>
      <c r="CM155" s="368"/>
      <c r="CN155" s="368"/>
      <c r="CO155" s="368"/>
      <c r="CP155" s="368"/>
      <c r="CQ155" s="368"/>
      <c r="CR155" s="368"/>
      <c r="CS155" s="368"/>
      <c r="CT155" s="368"/>
      <c r="CU155" s="368"/>
      <c r="CV155" s="368"/>
      <c r="CW155" s="368"/>
      <c r="CX155" s="368"/>
      <c r="CY155" s="368"/>
      <c r="CZ155" s="368"/>
      <c r="DA155" s="368"/>
      <c r="DB155" s="368"/>
      <c r="DC155" s="368"/>
      <c r="DD155" s="368"/>
      <c r="DE155" s="368"/>
      <c r="DF155" s="368"/>
      <c r="DG155" s="368"/>
      <c r="DH155" s="368"/>
      <c r="DI155" s="368"/>
      <c r="DJ155" s="368"/>
      <c r="DK155" s="368"/>
      <c r="DL155" s="368"/>
      <c r="DM155" s="368"/>
      <c r="DN155" s="368"/>
      <c r="DO155" s="368"/>
      <c r="DP155" s="368"/>
      <c r="DQ155" s="368"/>
    </row>
    <row r="156" spans="1:121" x14ac:dyDescent="0.25">
      <c r="A156" s="367"/>
      <c r="B156" s="367"/>
      <c r="C156" s="367"/>
      <c r="D156" s="367"/>
      <c r="E156" s="367"/>
      <c r="F156" s="367"/>
      <c r="G156" s="367"/>
      <c r="H156" s="367"/>
      <c r="I156" s="367"/>
      <c r="J156" s="367"/>
      <c r="K156" s="367"/>
      <c r="L156" s="367"/>
      <c r="M156" s="367"/>
      <c r="N156" s="367"/>
      <c r="O156" s="367"/>
      <c r="P156" s="367"/>
      <c r="Q156" s="367"/>
      <c r="R156" s="367"/>
      <c r="S156" s="367"/>
      <c r="T156" s="367"/>
      <c r="U156" s="367"/>
      <c r="V156" s="367"/>
      <c r="W156" s="367"/>
      <c r="X156" s="367"/>
      <c r="Y156" s="367"/>
      <c r="Z156" s="367"/>
      <c r="AA156" s="367"/>
      <c r="AB156" s="367"/>
      <c r="AC156" s="367"/>
      <c r="AD156" s="367"/>
      <c r="AE156" s="367"/>
      <c r="AF156" s="367"/>
      <c r="AG156" s="366"/>
      <c r="AH156" s="366"/>
      <c r="AI156" s="366"/>
      <c r="AJ156" s="366"/>
      <c r="AK156" s="368"/>
      <c r="AL156" s="368"/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  <c r="AW156" s="368"/>
      <c r="AX156" s="368"/>
      <c r="AY156" s="368"/>
      <c r="AZ156" s="368"/>
      <c r="BA156" s="368"/>
      <c r="BB156" s="368"/>
      <c r="BC156" s="368"/>
      <c r="BD156" s="368"/>
      <c r="BE156" s="368"/>
      <c r="BF156" s="368"/>
      <c r="BG156" s="368"/>
      <c r="BH156" s="368"/>
      <c r="BI156" s="368"/>
      <c r="BJ156" s="368"/>
      <c r="BK156" s="368"/>
      <c r="BL156" s="368"/>
      <c r="BM156" s="368"/>
      <c r="BN156" s="368"/>
      <c r="BO156" s="368"/>
      <c r="BP156" s="368"/>
      <c r="BQ156" s="368"/>
      <c r="BR156" s="368"/>
      <c r="BS156" s="368"/>
      <c r="BT156" s="368"/>
      <c r="BU156" s="368"/>
      <c r="BV156" s="368"/>
      <c r="BW156" s="368"/>
      <c r="BX156" s="368"/>
      <c r="BY156" s="368"/>
      <c r="BZ156" s="368"/>
      <c r="CA156" s="368"/>
      <c r="CB156" s="368"/>
      <c r="CC156" s="368"/>
      <c r="CD156" s="368"/>
      <c r="CE156" s="368"/>
      <c r="CF156" s="368"/>
      <c r="CG156" s="368"/>
      <c r="CH156" s="368"/>
      <c r="CI156" s="368"/>
      <c r="CJ156" s="368"/>
      <c r="CK156" s="368"/>
      <c r="CL156" s="368"/>
      <c r="CM156" s="368"/>
      <c r="CN156" s="368"/>
      <c r="CO156" s="368"/>
      <c r="CP156" s="368"/>
      <c r="CQ156" s="368"/>
      <c r="CR156" s="368"/>
      <c r="CS156" s="368"/>
      <c r="CT156" s="368"/>
      <c r="CU156" s="368"/>
      <c r="CV156" s="368"/>
      <c r="CW156" s="368"/>
      <c r="CX156" s="368"/>
      <c r="CY156" s="368"/>
      <c r="CZ156" s="368"/>
      <c r="DA156" s="368"/>
      <c r="DB156" s="368"/>
      <c r="DC156" s="368"/>
      <c r="DD156" s="368"/>
      <c r="DE156" s="368"/>
      <c r="DF156" s="368"/>
      <c r="DG156" s="368"/>
      <c r="DH156" s="368"/>
      <c r="DI156" s="368"/>
      <c r="DJ156" s="368"/>
      <c r="DK156" s="368"/>
      <c r="DL156" s="368"/>
      <c r="DM156" s="368"/>
      <c r="DN156" s="368"/>
      <c r="DO156" s="368"/>
      <c r="DP156" s="368"/>
      <c r="DQ156" s="368"/>
    </row>
    <row r="157" spans="1:121" x14ac:dyDescent="0.25">
      <c r="A157" s="367"/>
      <c r="B157" s="367"/>
      <c r="C157" s="367"/>
      <c r="D157" s="367"/>
      <c r="E157" s="367"/>
      <c r="F157" s="367"/>
      <c r="G157" s="367"/>
      <c r="H157" s="367"/>
      <c r="I157" s="367"/>
      <c r="J157" s="367"/>
      <c r="K157" s="367"/>
      <c r="L157" s="367"/>
      <c r="M157" s="367"/>
      <c r="N157" s="367"/>
      <c r="O157" s="367"/>
      <c r="P157" s="367"/>
      <c r="Q157" s="367"/>
      <c r="R157" s="367"/>
      <c r="S157" s="367"/>
      <c r="T157" s="367"/>
      <c r="U157" s="367"/>
      <c r="V157" s="367"/>
      <c r="W157" s="367"/>
      <c r="X157" s="367"/>
      <c r="Y157" s="367"/>
      <c r="Z157" s="367"/>
      <c r="AA157" s="367"/>
      <c r="AB157" s="367"/>
      <c r="AC157" s="367"/>
      <c r="AD157" s="367"/>
      <c r="AE157" s="367"/>
      <c r="AF157" s="367"/>
      <c r="AG157" s="366"/>
      <c r="AH157" s="366"/>
      <c r="AI157" s="366"/>
      <c r="AJ157" s="366"/>
      <c r="AK157" s="368"/>
      <c r="AL157" s="368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  <c r="AW157" s="368"/>
      <c r="AX157" s="368"/>
      <c r="AY157" s="368"/>
      <c r="AZ157" s="368"/>
      <c r="BA157" s="368"/>
      <c r="BB157" s="368"/>
      <c r="BC157" s="368"/>
      <c r="BD157" s="368"/>
      <c r="BE157" s="368"/>
      <c r="BF157" s="368"/>
      <c r="BG157" s="368"/>
      <c r="BH157" s="368"/>
      <c r="BI157" s="368"/>
      <c r="BJ157" s="368"/>
      <c r="BK157" s="368"/>
      <c r="BL157" s="368"/>
      <c r="BM157" s="368"/>
      <c r="BN157" s="368"/>
      <c r="BO157" s="368"/>
      <c r="BP157" s="368"/>
      <c r="BQ157" s="368"/>
      <c r="BR157" s="368"/>
      <c r="BS157" s="368"/>
      <c r="BT157" s="368"/>
      <c r="BU157" s="368"/>
      <c r="BV157" s="368"/>
      <c r="BW157" s="368"/>
      <c r="BX157" s="368"/>
      <c r="BY157" s="368"/>
      <c r="BZ157" s="368"/>
      <c r="CA157" s="368"/>
      <c r="CB157" s="368"/>
      <c r="CC157" s="368"/>
      <c r="CD157" s="368"/>
      <c r="CE157" s="368"/>
      <c r="CF157" s="368"/>
      <c r="CG157" s="368"/>
      <c r="CH157" s="368"/>
      <c r="CI157" s="368"/>
      <c r="CJ157" s="368"/>
      <c r="CK157" s="368"/>
      <c r="CL157" s="368"/>
      <c r="CM157" s="368"/>
      <c r="CN157" s="368"/>
      <c r="CO157" s="368"/>
      <c r="CP157" s="368"/>
      <c r="CQ157" s="368"/>
      <c r="CR157" s="368"/>
      <c r="CS157" s="368"/>
      <c r="CT157" s="368"/>
      <c r="CU157" s="368"/>
      <c r="CV157" s="368"/>
      <c r="CW157" s="368"/>
      <c r="CX157" s="368"/>
      <c r="CY157" s="368"/>
      <c r="CZ157" s="368"/>
      <c r="DA157" s="368"/>
      <c r="DB157" s="368"/>
      <c r="DC157" s="368"/>
      <c r="DD157" s="368"/>
      <c r="DE157" s="368"/>
      <c r="DF157" s="368"/>
      <c r="DG157" s="368"/>
      <c r="DH157" s="368"/>
      <c r="DI157" s="368"/>
      <c r="DJ157" s="368"/>
      <c r="DK157" s="368"/>
      <c r="DL157" s="368"/>
      <c r="DM157" s="368"/>
      <c r="DN157" s="368"/>
      <c r="DO157" s="368"/>
      <c r="DP157" s="368"/>
      <c r="DQ157" s="368"/>
    </row>
    <row r="158" spans="1:121" x14ac:dyDescent="0.25">
      <c r="A158" s="367"/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F158" s="367"/>
      <c r="AG158" s="366"/>
      <c r="AH158" s="366"/>
      <c r="AI158" s="366"/>
      <c r="AJ158" s="366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  <c r="AW158" s="368"/>
      <c r="AX158" s="368"/>
      <c r="AY158" s="368"/>
      <c r="AZ158" s="368"/>
      <c r="BA158" s="368"/>
      <c r="BB158" s="368"/>
      <c r="BC158" s="368"/>
      <c r="BD158" s="368"/>
      <c r="BE158" s="368"/>
      <c r="BF158" s="368"/>
      <c r="BG158" s="368"/>
      <c r="BH158" s="368"/>
      <c r="BI158" s="368"/>
      <c r="BJ158" s="368"/>
      <c r="BK158" s="368"/>
      <c r="BL158" s="368"/>
      <c r="BM158" s="368"/>
      <c r="BN158" s="368"/>
      <c r="BO158" s="368"/>
      <c r="BP158" s="368"/>
      <c r="BQ158" s="368"/>
      <c r="BR158" s="368"/>
      <c r="BS158" s="368"/>
      <c r="BT158" s="368"/>
      <c r="BU158" s="368"/>
      <c r="BV158" s="368"/>
      <c r="BW158" s="368"/>
      <c r="BX158" s="368"/>
      <c r="BY158" s="368"/>
      <c r="BZ158" s="368"/>
      <c r="CA158" s="368"/>
      <c r="CB158" s="368"/>
      <c r="CC158" s="368"/>
      <c r="CD158" s="368"/>
      <c r="CE158" s="368"/>
      <c r="CF158" s="368"/>
      <c r="CG158" s="368"/>
      <c r="CH158" s="368"/>
      <c r="CI158" s="368"/>
      <c r="CJ158" s="368"/>
      <c r="CK158" s="368"/>
      <c r="CL158" s="368"/>
      <c r="CM158" s="368"/>
      <c r="CN158" s="368"/>
      <c r="CO158" s="368"/>
      <c r="CP158" s="368"/>
      <c r="CQ158" s="368"/>
      <c r="CR158" s="368"/>
      <c r="CS158" s="368"/>
      <c r="CT158" s="368"/>
      <c r="CU158" s="368"/>
      <c r="CV158" s="368"/>
      <c r="CW158" s="368"/>
      <c r="CX158" s="368"/>
      <c r="CY158" s="368"/>
      <c r="CZ158" s="368"/>
      <c r="DA158" s="368"/>
      <c r="DB158" s="368"/>
      <c r="DC158" s="368"/>
      <c r="DD158" s="368"/>
      <c r="DE158" s="368"/>
      <c r="DF158" s="368"/>
      <c r="DG158" s="368"/>
      <c r="DH158" s="368"/>
      <c r="DI158" s="368"/>
      <c r="DJ158" s="368"/>
      <c r="DK158" s="368"/>
      <c r="DL158" s="368"/>
      <c r="DM158" s="368"/>
      <c r="DN158" s="368"/>
      <c r="DO158" s="368"/>
      <c r="DP158" s="368"/>
      <c r="DQ158" s="368"/>
    </row>
    <row r="159" spans="1:121" x14ac:dyDescent="0.25">
      <c r="A159" s="367"/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  <c r="AA159" s="367"/>
      <c r="AB159" s="367"/>
      <c r="AC159" s="367"/>
      <c r="AD159" s="367"/>
      <c r="AE159" s="367"/>
      <c r="AF159" s="367"/>
      <c r="AG159" s="366"/>
      <c r="AH159" s="366"/>
      <c r="AI159" s="366"/>
      <c r="AJ159" s="366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  <c r="CS159" s="368"/>
      <c r="CT159" s="368"/>
      <c r="CU159" s="368"/>
      <c r="CV159" s="368"/>
      <c r="CW159" s="368"/>
      <c r="CX159" s="368"/>
      <c r="CY159" s="368"/>
      <c r="CZ159" s="368"/>
      <c r="DA159" s="368"/>
      <c r="DB159" s="368"/>
      <c r="DC159" s="368"/>
      <c r="DD159" s="368"/>
      <c r="DE159" s="368"/>
      <c r="DF159" s="368"/>
      <c r="DG159" s="368"/>
      <c r="DH159" s="368"/>
      <c r="DI159" s="368"/>
      <c r="DJ159" s="368"/>
      <c r="DK159" s="368"/>
      <c r="DL159" s="368"/>
      <c r="DM159" s="368"/>
      <c r="DN159" s="368"/>
      <c r="DO159" s="368"/>
      <c r="DP159" s="368"/>
      <c r="DQ159" s="368"/>
    </row>
    <row r="160" spans="1:121" x14ac:dyDescent="0.25">
      <c r="A160" s="367"/>
      <c r="B160" s="367"/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  <c r="M160" s="367"/>
      <c r="N160" s="367"/>
      <c r="O160" s="367"/>
      <c r="P160" s="367"/>
      <c r="Q160" s="367"/>
      <c r="R160" s="367"/>
      <c r="S160" s="367"/>
      <c r="T160" s="367"/>
      <c r="U160" s="367"/>
      <c r="V160" s="367"/>
      <c r="W160" s="367"/>
      <c r="X160" s="367"/>
      <c r="Y160" s="367"/>
      <c r="Z160" s="367"/>
      <c r="AA160" s="367"/>
      <c r="AB160" s="367"/>
      <c r="AC160" s="367"/>
      <c r="AD160" s="367"/>
      <c r="AE160" s="367"/>
      <c r="AF160" s="367"/>
      <c r="AG160" s="366"/>
      <c r="AH160" s="366"/>
      <c r="AI160" s="366"/>
      <c r="AJ160" s="366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8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  <c r="CS160" s="368"/>
      <c r="CT160" s="368"/>
      <c r="CU160" s="368"/>
      <c r="CV160" s="368"/>
      <c r="CW160" s="368"/>
      <c r="CX160" s="368"/>
      <c r="CY160" s="368"/>
      <c r="CZ160" s="368"/>
      <c r="DA160" s="368"/>
      <c r="DB160" s="368"/>
      <c r="DC160" s="368"/>
      <c r="DD160" s="368"/>
      <c r="DE160" s="368"/>
      <c r="DF160" s="368"/>
      <c r="DG160" s="368"/>
      <c r="DH160" s="368"/>
      <c r="DI160" s="368"/>
      <c r="DJ160" s="368"/>
      <c r="DK160" s="368"/>
      <c r="DL160" s="368"/>
      <c r="DM160" s="368"/>
      <c r="DN160" s="368"/>
      <c r="DO160" s="368"/>
      <c r="DP160" s="368"/>
      <c r="DQ160" s="368"/>
    </row>
    <row r="161" spans="1:121" x14ac:dyDescent="0.25">
      <c r="A161" s="367"/>
      <c r="B161" s="367"/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7"/>
      <c r="AC161" s="367"/>
      <c r="AD161" s="367"/>
      <c r="AE161" s="367"/>
      <c r="AF161" s="367"/>
      <c r="AG161" s="366"/>
      <c r="AH161" s="366"/>
      <c r="AI161" s="366"/>
      <c r="AJ161" s="366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8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8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  <c r="CS161" s="368"/>
      <c r="CT161" s="368"/>
      <c r="CU161" s="368"/>
      <c r="CV161" s="368"/>
      <c r="CW161" s="368"/>
      <c r="CX161" s="368"/>
      <c r="CY161" s="368"/>
      <c r="CZ161" s="368"/>
      <c r="DA161" s="368"/>
      <c r="DB161" s="368"/>
      <c r="DC161" s="368"/>
      <c r="DD161" s="368"/>
      <c r="DE161" s="368"/>
      <c r="DF161" s="368"/>
      <c r="DG161" s="368"/>
      <c r="DH161" s="368"/>
      <c r="DI161" s="368"/>
      <c r="DJ161" s="368"/>
      <c r="DK161" s="368"/>
      <c r="DL161" s="368"/>
      <c r="DM161" s="368"/>
      <c r="DN161" s="368"/>
      <c r="DO161" s="368"/>
      <c r="DP161" s="368"/>
      <c r="DQ161" s="368"/>
    </row>
    <row r="162" spans="1:121" x14ac:dyDescent="0.25">
      <c r="A162" s="367"/>
      <c r="B162" s="367"/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  <c r="AA162" s="367"/>
      <c r="AB162" s="367"/>
      <c r="AC162" s="367"/>
      <c r="AD162" s="367"/>
      <c r="AE162" s="367"/>
      <c r="AF162" s="367"/>
      <c r="AG162" s="366"/>
      <c r="AH162" s="366"/>
      <c r="AI162" s="366"/>
      <c r="AJ162" s="366"/>
      <c r="AK162" s="368"/>
      <c r="AL162" s="368"/>
      <c r="AM162" s="368"/>
      <c r="AN162" s="368"/>
      <c r="AO162" s="368"/>
      <c r="AP162" s="368"/>
      <c r="AQ162" s="368"/>
      <c r="AR162" s="368"/>
      <c r="AS162" s="368"/>
      <c r="AT162" s="368"/>
      <c r="AU162" s="368"/>
      <c r="AV162" s="368"/>
      <c r="AW162" s="368"/>
      <c r="AX162" s="368"/>
      <c r="AY162" s="368"/>
      <c r="AZ162" s="368"/>
      <c r="BA162" s="368"/>
      <c r="BB162" s="368"/>
      <c r="BC162" s="368"/>
      <c r="BD162" s="368"/>
      <c r="BE162" s="368"/>
      <c r="BF162" s="368"/>
      <c r="BG162" s="368"/>
      <c r="BH162" s="368"/>
      <c r="BI162" s="368"/>
      <c r="BJ162" s="368"/>
      <c r="BK162" s="368"/>
      <c r="BL162" s="368"/>
      <c r="BM162" s="368"/>
      <c r="BN162" s="368"/>
      <c r="BO162" s="368"/>
      <c r="BP162" s="368"/>
      <c r="BQ162" s="368"/>
      <c r="BR162" s="368"/>
      <c r="BS162" s="368"/>
      <c r="BT162" s="368"/>
      <c r="BU162" s="368"/>
      <c r="BV162" s="368"/>
      <c r="BW162" s="368"/>
      <c r="BX162" s="368"/>
      <c r="BY162" s="368"/>
      <c r="BZ162" s="368"/>
      <c r="CA162" s="368"/>
      <c r="CB162" s="368"/>
      <c r="CC162" s="368"/>
      <c r="CD162" s="368"/>
      <c r="CE162" s="368"/>
      <c r="CF162" s="368"/>
      <c r="CG162" s="368"/>
      <c r="CH162" s="368"/>
      <c r="CI162" s="368"/>
      <c r="CJ162" s="368"/>
      <c r="CK162" s="368"/>
      <c r="CL162" s="368"/>
      <c r="CM162" s="368"/>
      <c r="CN162" s="368"/>
      <c r="CO162" s="368"/>
      <c r="CP162" s="368"/>
      <c r="CQ162" s="368"/>
      <c r="CR162" s="368"/>
      <c r="CS162" s="368"/>
      <c r="CT162" s="368"/>
      <c r="CU162" s="368"/>
      <c r="CV162" s="368"/>
      <c r="CW162" s="368"/>
      <c r="CX162" s="368"/>
      <c r="CY162" s="368"/>
      <c r="CZ162" s="368"/>
      <c r="DA162" s="368"/>
      <c r="DB162" s="368"/>
      <c r="DC162" s="368"/>
      <c r="DD162" s="368"/>
      <c r="DE162" s="368"/>
      <c r="DF162" s="368"/>
      <c r="DG162" s="368"/>
      <c r="DH162" s="368"/>
      <c r="DI162" s="368"/>
      <c r="DJ162" s="368"/>
      <c r="DK162" s="368"/>
      <c r="DL162" s="368"/>
      <c r="DM162" s="368"/>
      <c r="DN162" s="368"/>
      <c r="DO162" s="368"/>
      <c r="DP162" s="368"/>
      <c r="DQ162" s="368"/>
    </row>
    <row r="163" spans="1:121" x14ac:dyDescent="0.25">
      <c r="A163" s="367"/>
      <c r="B163" s="367"/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/>
      <c r="Y163" s="367"/>
      <c r="Z163" s="367"/>
      <c r="AA163" s="367"/>
      <c r="AB163" s="367"/>
      <c r="AC163" s="367"/>
      <c r="AD163" s="367"/>
      <c r="AE163" s="367"/>
      <c r="AF163" s="367"/>
      <c r="AG163" s="366"/>
      <c r="AH163" s="366"/>
      <c r="AI163" s="366"/>
      <c r="AJ163" s="366"/>
      <c r="AK163" s="368"/>
      <c r="AL163" s="368"/>
      <c r="AM163" s="368"/>
      <c r="AN163" s="368"/>
      <c r="AO163" s="368"/>
      <c r="AP163" s="368"/>
      <c r="AQ163" s="368"/>
      <c r="AR163" s="368"/>
      <c r="AS163" s="368"/>
      <c r="AT163" s="368"/>
      <c r="AU163" s="368"/>
      <c r="AV163" s="368"/>
      <c r="AW163" s="368"/>
      <c r="AX163" s="368"/>
      <c r="AY163" s="368"/>
      <c r="AZ163" s="368"/>
      <c r="BA163" s="368"/>
      <c r="BB163" s="368"/>
      <c r="BC163" s="368"/>
      <c r="BD163" s="368"/>
      <c r="BE163" s="368"/>
      <c r="BF163" s="368"/>
      <c r="BG163" s="368"/>
      <c r="BH163" s="368"/>
      <c r="BI163" s="368"/>
      <c r="BJ163" s="368"/>
      <c r="BK163" s="368"/>
      <c r="BL163" s="368"/>
      <c r="BM163" s="368"/>
      <c r="BN163" s="368"/>
      <c r="BO163" s="368"/>
      <c r="BP163" s="368"/>
      <c r="BQ163" s="368"/>
      <c r="BR163" s="368"/>
      <c r="BS163" s="368"/>
      <c r="BT163" s="368"/>
      <c r="BU163" s="368"/>
      <c r="BV163" s="368"/>
      <c r="BW163" s="368"/>
      <c r="BX163" s="368"/>
      <c r="BY163" s="368"/>
      <c r="BZ163" s="368"/>
      <c r="CA163" s="368"/>
      <c r="CB163" s="368"/>
      <c r="CC163" s="368"/>
      <c r="CD163" s="368"/>
      <c r="CE163" s="368"/>
      <c r="CF163" s="368"/>
      <c r="CG163" s="368"/>
      <c r="CH163" s="368"/>
      <c r="CI163" s="368"/>
      <c r="CJ163" s="368"/>
      <c r="CK163" s="368"/>
      <c r="CL163" s="368"/>
      <c r="CM163" s="368"/>
      <c r="CN163" s="368"/>
      <c r="CO163" s="368"/>
      <c r="CP163" s="368"/>
      <c r="CQ163" s="368"/>
      <c r="CR163" s="368"/>
      <c r="CS163" s="368"/>
      <c r="CT163" s="368"/>
      <c r="CU163" s="368"/>
      <c r="CV163" s="368"/>
      <c r="CW163" s="368"/>
      <c r="CX163" s="368"/>
      <c r="CY163" s="368"/>
      <c r="CZ163" s="368"/>
      <c r="DA163" s="368"/>
      <c r="DB163" s="368"/>
      <c r="DC163" s="368"/>
      <c r="DD163" s="368"/>
      <c r="DE163" s="368"/>
      <c r="DF163" s="368"/>
      <c r="DG163" s="368"/>
      <c r="DH163" s="368"/>
      <c r="DI163" s="368"/>
      <c r="DJ163" s="368"/>
      <c r="DK163" s="368"/>
      <c r="DL163" s="368"/>
      <c r="DM163" s="368"/>
      <c r="DN163" s="368"/>
      <c r="DO163" s="368"/>
      <c r="DP163" s="368"/>
      <c r="DQ163" s="368"/>
    </row>
    <row r="164" spans="1:121" x14ac:dyDescent="0.25">
      <c r="A164" s="367"/>
      <c r="B164" s="367"/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367"/>
      <c r="AD164" s="367"/>
      <c r="AE164" s="367"/>
      <c r="AF164" s="367"/>
      <c r="AG164" s="366"/>
      <c r="AH164" s="366"/>
      <c r="AI164" s="366"/>
      <c r="AJ164" s="366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  <c r="BC164" s="368"/>
      <c r="BD164" s="368"/>
      <c r="BE164" s="368"/>
      <c r="BF164" s="368"/>
      <c r="BG164" s="368"/>
      <c r="BH164" s="368"/>
      <c r="BI164" s="368"/>
      <c r="BJ164" s="368"/>
      <c r="BK164" s="368"/>
      <c r="BL164" s="368"/>
      <c r="BM164" s="368"/>
      <c r="BN164" s="368"/>
      <c r="BO164" s="368"/>
      <c r="BP164" s="368"/>
      <c r="BQ164" s="368"/>
      <c r="BR164" s="368"/>
      <c r="BS164" s="368"/>
      <c r="BT164" s="368"/>
      <c r="BU164" s="368"/>
      <c r="BV164" s="368"/>
      <c r="BW164" s="368"/>
      <c r="BX164" s="368"/>
      <c r="BY164" s="368"/>
      <c r="BZ164" s="368"/>
      <c r="CA164" s="368"/>
      <c r="CB164" s="368"/>
      <c r="CC164" s="368"/>
      <c r="CD164" s="368"/>
      <c r="CE164" s="368"/>
      <c r="CF164" s="368"/>
      <c r="CG164" s="368"/>
      <c r="CH164" s="368"/>
      <c r="CI164" s="368"/>
      <c r="CJ164" s="368"/>
      <c r="CK164" s="368"/>
      <c r="CL164" s="368"/>
      <c r="CM164" s="368"/>
      <c r="CN164" s="368"/>
      <c r="CO164" s="368"/>
      <c r="CP164" s="368"/>
      <c r="CQ164" s="368"/>
      <c r="CR164" s="368"/>
      <c r="CS164" s="368"/>
      <c r="CT164" s="368"/>
      <c r="CU164" s="368"/>
      <c r="CV164" s="368"/>
      <c r="CW164" s="368"/>
      <c r="CX164" s="368"/>
      <c r="CY164" s="368"/>
      <c r="CZ164" s="368"/>
      <c r="DA164" s="368"/>
      <c r="DB164" s="368"/>
      <c r="DC164" s="368"/>
      <c r="DD164" s="368"/>
      <c r="DE164" s="368"/>
      <c r="DF164" s="368"/>
      <c r="DG164" s="368"/>
      <c r="DH164" s="368"/>
      <c r="DI164" s="368"/>
      <c r="DJ164" s="368"/>
      <c r="DK164" s="368"/>
      <c r="DL164" s="368"/>
      <c r="DM164" s="368"/>
      <c r="DN164" s="368"/>
      <c r="DO164" s="368"/>
      <c r="DP164" s="368"/>
      <c r="DQ164" s="368"/>
    </row>
    <row r="165" spans="1:121" x14ac:dyDescent="0.25">
      <c r="A165" s="367"/>
      <c r="B165" s="367"/>
      <c r="C165" s="367"/>
      <c r="D165" s="367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367"/>
      <c r="AD165" s="367"/>
      <c r="AE165" s="367"/>
      <c r="AF165" s="367"/>
      <c r="AG165" s="366"/>
      <c r="AH165" s="366"/>
      <c r="AI165" s="366"/>
      <c r="AJ165" s="366"/>
      <c r="AK165" s="368"/>
      <c r="AL165" s="368"/>
      <c r="AM165" s="368"/>
      <c r="AN165" s="368"/>
      <c r="AO165" s="368"/>
      <c r="AP165" s="368"/>
      <c r="AQ165" s="368"/>
      <c r="AR165" s="368"/>
      <c r="AS165" s="368"/>
      <c r="AT165" s="368"/>
      <c r="AU165" s="368"/>
      <c r="AV165" s="368"/>
      <c r="AW165" s="368"/>
      <c r="AX165" s="368"/>
      <c r="AY165" s="368"/>
      <c r="AZ165" s="368"/>
      <c r="BA165" s="368"/>
      <c r="BB165" s="368"/>
      <c r="BC165" s="368"/>
      <c r="BD165" s="368"/>
      <c r="BE165" s="368"/>
      <c r="BF165" s="368"/>
      <c r="BG165" s="368"/>
      <c r="BH165" s="368"/>
      <c r="BI165" s="368"/>
      <c r="BJ165" s="368"/>
      <c r="BK165" s="368"/>
      <c r="BL165" s="368"/>
      <c r="BM165" s="368"/>
      <c r="BN165" s="368"/>
      <c r="BO165" s="368"/>
      <c r="BP165" s="368"/>
      <c r="BQ165" s="368"/>
      <c r="BR165" s="368"/>
      <c r="BS165" s="368"/>
      <c r="BT165" s="368"/>
      <c r="BU165" s="368"/>
      <c r="BV165" s="368"/>
      <c r="BW165" s="368"/>
      <c r="BX165" s="368"/>
      <c r="BY165" s="368"/>
      <c r="BZ165" s="368"/>
      <c r="CA165" s="368"/>
      <c r="CB165" s="368"/>
      <c r="CC165" s="368"/>
      <c r="CD165" s="368"/>
      <c r="CE165" s="368"/>
      <c r="CF165" s="368"/>
      <c r="CG165" s="368"/>
      <c r="CH165" s="368"/>
      <c r="CI165" s="368"/>
      <c r="CJ165" s="368"/>
      <c r="CK165" s="368"/>
      <c r="CL165" s="368"/>
      <c r="CM165" s="368"/>
      <c r="CN165" s="368"/>
      <c r="CO165" s="368"/>
      <c r="CP165" s="368"/>
      <c r="CQ165" s="368"/>
      <c r="CR165" s="368"/>
      <c r="CS165" s="368"/>
      <c r="CT165" s="368"/>
      <c r="CU165" s="368"/>
      <c r="CV165" s="368"/>
      <c r="CW165" s="368"/>
      <c r="CX165" s="368"/>
      <c r="CY165" s="368"/>
      <c r="CZ165" s="368"/>
      <c r="DA165" s="368"/>
      <c r="DB165" s="368"/>
      <c r="DC165" s="368"/>
      <c r="DD165" s="368"/>
      <c r="DE165" s="368"/>
      <c r="DF165" s="368"/>
      <c r="DG165" s="368"/>
      <c r="DH165" s="368"/>
      <c r="DI165" s="368"/>
      <c r="DJ165" s="368"/>
      <c r="DK165" s="368"/>
      <c r="DL165" s="368"/>
      <c r="DM165" s="368"/>
      <c r="DN165" s="368"/>
      <c r="DO165" s="368"/>
      <c r="DP165" s="368"/>
      <c r="DQ165" s="368"/>
    </row>
    <row r="166" spans="1:121" x14ac:dyDescent="0.25">
      <c r="A166" s="367"/>
      <c r="B166" s="367"/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  <c r="N166" s="367"/>
      <c r="O166" s="367"/>
      <c r="P166" s="367"/>
      <c r="Q166" s="367"/>
      <c r="R166" s="367"/>
      <c r="S166" s="367"/>
      <c r="T166" s="367"/>
      <c r="U166" s="367"/>
      <c r="V166" s="367"/>
      <c r="W166" s="367"/>
      <c r="X166" s="367"/>
      <c r="Y166" s="367"/>
      <c r="Z166" s="367"/>
      <c r="AA166" s="367"/>
      <c r="AB166" s="367"/>
      <c r="AC166" s="367"/>
      <c r="AD166" s="367"/>
      <c r="AE166" s="367"/>
      <c r="AF166" s="367"/>
      <c r="AG166" s="366"/>
      <c r="AH166" s="366"/>
      <c r="AI166" s="366"/>
      <c r="AJ166" s="366"/>
      <c r="AK166" s="368"/>
      <c r="AL166" s="368"/>
      <c r="AM166" s="368"/>
      <c r="AN166" s="368"/>
      <c r="AO166" s="368"/>
      <c r="AP166" s="368"/>
      <c r="AQ166" s="368"/>
      <c r="AR166" s="368"/>
      <c r="AS166" s="368"/>
      <c r="AT166" s="368"/>
      <c r="AU166" s="368"/>
      <c r="AV166" s="368"/>
      <c r="AW166" s="368"/>
      <c r="AX166" s="368"/>
      <c r="AY166" s="368"/>
      <c r="AZ166" s="368"/>
      <c r="BA166" s="368"/>
      <c r="BB166" s="368"/>
      <c r="BC166" s="368"/>
      <c r="BD166" s="368"/>
      <c r="BE166" s="368"/>
      <c r="BF166" s="368"/>
      <c r="BG166" s="368"/>
      <c r="BH166" s="368"/>
      <c r="BI166" s="368"/>
      <c r="BJ166" s="368"/>
      <c r="BK166" s="368"/>
      <c r="BL166" s="368"/>
      <c r="BM166" s="368"/>
      <c r="BN166" s="368"/>
      <c r="BO166" s="368"/>
      <c r="BP166" s="368"/>
      <c r="BQ166" s="368"/>
      <c r="BR166" s="368"/>
      <c r="BS166" s="368"/>
      <c r="BT166" s="368"/>
      <c r="BU166" s="368"/>
      <c r="BV166" s="368"/>
      <c r="BW166" s="368"/>
      <c r="BX166" s="368"/>
      <c r="BY166" s="368"/>
      <c r="BZ166" s="368"/>
      <c r="CA166" s="368"/>
      <c r="CB166" s="368"/>
      <c r="CC166" s="368"/>
      <c r="CD166" s="368"/>
      <c r="CE166" s="368"/>
      <c r="CF166" s="368"/>
      <c r="CG166" s="368"/>
      <c r="CH166" s="368"/>
      <c r="CI166" s="368"/>
      <c r="CJ166" s="368"/>
      <c r="CK166" s="368"/>
      <c r="CL166" s="368"/>
      <c r="CM166" s="368"/>
      <c r="CN166" s="368"/>
      <c r="CO166" s="368"/>
      <c r="CP166" s="368"/>
      <c r="CQ166" s="368"/>
      <c r="CR166" s="368"/>
      <c r="CS166" s="368"/>
      <c r="CT166" s="368"/>
      <c r="CU166" s="368"/>
      <c r="CV166" s="368"/>
      <c r="CW166" s="368"/>
      <c r="CX166" s="368"/>
      <c r="CY166" s="368"/>
      <c r="CZ166" s="368"/>
      <c r="DA166" s="368"/>
      <c r="DB166" s="368"/>
      <c r="DC166" s="368"/>
      <c r="DD166" s="368"/>
      <c r="DE166" s="368"/>
      <c r="DF166" s="368"/>
      <c r="DG166" s="368"/>
      <c r="DH166" s="368"/>
      <c r="DI166" s="368"/>
      <c r="DJ166" s="368"/>
      <c r="DK166" s="368"/>
      <c r="DL166" s="368"/>
      <c r="DM166" s="368"/>
      <c r="DN166" s="368"/>
      <c r="DO166" s="368"/>
      <c r="DP166" s="368"/>
      <c r="DQ166" s="368"/>
    </row>
    <row r="167" spans="1:121" x14ac:dyDescent="0.25">
      <c r="A167" s="367"/>
      <c r="B167" s="367"/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7"/>
      <c r="AC167" s="367"/>
      <c r="AD167" s="367"/>
      <c r="AE167" s="367"/>
      <c r="AF167" s="367"/>
      <c r="AG167" s="366"/>
      <c r="AH167" s="366"/>
      <c r="AI167" s="366"/>
      <c r="AJ167" s="366"/>
      <c r="AK167" s="368"/>
      <c r="AL167" s="368"/>
      <c r="AM167" s="368"/>
      <c r="AN167" s="368"/>
      <c r="AO167" s="368"/>
      <c r="AP167" s="368"/>
      <c r="AQ167" s="368"/>
      <c r="AR167" s="368"/>
      <c r="AS167" s="368"/>
      <c r="AT167" s="368"/>
      <c r="AU167" s="368"/>
      <c r="AV167" s="368"/>
      <c r="AW167" s="368"/>
      <c r="AX167" s="368"/>
      <c r="AY167" s="368"/>
      <c r="AZ167" s="368"/>
      <c r="BA167" s="368"/>
      <c r="BB167" s="368"/>
      <c r="BC167" s="368"/>
      <c r="BD167" s="368"/>
      <c r="BE167" s="368"/>
      <c r="BF167" s="368"/>
      <c r="BG167" s="368"/>
      <c r="BH167" s="368"/>
      <c r="BI167" s="368"/>
      <c r="BJ167" s="368"/>
      <c r="BK167" s="368"/>
      <c r="BL167" s="368"/>
      <c r="BM167" s="368"/>
      <c r="BN167" s="368"/>
      <c r="BO167" s="368"/>
      <c r="BP167" s="368"/>
      <c r="BQ167" s="368"/>
      <c r="BR167" s="368"/>
      <c r="BS167" s="368"/>
      <c r="BT167" s="368"/>
      <c r="BU167" s="368"/>
      <c r="BV167" s="368"/>
      <c r="BW167" s="368"/>
      <c r="BX167" s="368"/>
      <c r="BY167" s="368"/>
      <c r="BZ167" s="368"/>
      <c r="CA167" s="368"/>
      <c r="CB167" s="368"/>
      <c r="CC167" s="368"/>
      <c r="CD167" s="368"/>
      <c r="CE167" s="368"/>
      <c r="CF167" s="368"/>
      <c r="CG167" s="368"/>
      <c r="CH167" s="368"/>
      <c r="CI167" s="368"/>
      <c r="CJ167" s="368"/>
      <c r="CK167" s="368"/>
      <c r="CL167" s="368"/>
      <c r="CM167" s="368"/>
      <c r="CN167" s="368"/>
      <c r="CO167" s="368"/>
      <c r="CP167" s="368"/>
      <c r="CQ167" s="368"/>
      <c r="CR167" s="368"/>
      <c r="CS167" s="368"/>
      <c r="CT167" s="368"/>
      <c r="CU167" s="368"/>
      <c r="CV167" s="368"/>
      <c r="CW167" s="368"/>
      <c r="CX167" s="368"/>
      <c r="CY167" s="368"/>
      <c r="CZ167" s="368"/>
      <c r="DA167" s="368"/>
      <c r="DB167" s="368"/>
      <c r="DC167" s="368"/>
      <c r="DD167" s="368"/>
      <c r="DE167" s="368"/>
      <c r="DF167" s="368"/>
      <c r="DG167" s="368"/>
      <c r="DH167" s="368"/>
      <c r="DI167" s="368"/>
      <c r="DJ167" s="368"/>
      <c r="DK167" s="368"/>
      <c r="DL167" s="368"/>
      <c r="DM167" s="368"/>
      <c r="DN167" s="368"/>
      <c r="DO167" s="368"/>
      <c r="DP167" s="368"/>
      <c r="DQ167" s="368"/>
    </row>
    <row r="168" spans="1:121" x14ac:dyDescent="0.25">
      <c r="A168" s="367"/>
      <c r="B168" s="367"/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67"/>
      <c r="U168" s="367"/>
      <c r="V168" s="367"/>
      <c r="W168" s="367"/>
      <c r="X168" s="367"/>
      <c r="Y168" s="367"/>
      <c r="Z168" s="367"/>
      <c r="AA168" s="367"/>
      <c r="AB168" s="367"/>
      <c r="AC168" s="367"/>
      <c r="AD168" s="367"/>
      <c r="AE168" s="367"/>
      <c r="AF168" s="367"/>
      <c r="AG168" s="366"/>
      <c r="AH168" s="366"/>
      <c r="AI168" s="366"/>
      <c r="AJ168" s="366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  <c r="BC168" s="368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8"/>
      <c r="BW168" s="368"/>
      <c r="BX168" s="368"/>
      <c r="BY168" s="368"/>
      <c r="BZ168" s="368"/>
      <c r="CA168" s="368"/>
      <c r="CB168" s="368"/>
      <c r="CC168" s="368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8"/>
      <c r="CO168" s="368"/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8"/>
      <c r="DB168" s="368"/>
      <c r="DC168" s="368"/>
      <c r="DD168" s="368"/>
      <c r="DE168" s="368"/>
      <c r="DF168" s="368"/>
      <c r="DG168" s="368"/>
      <c r="DH168" s="368"/>
      <c r="DI168" s="368"/>
      <c r="DJ168" s="368"/>
      <c r="DK168" s="368"/>
      <c r="DL168" s="368"/>
      <c r="DM168" s="368"/>
      <c r="DN168" s="368"/>
      <c r="DO168" s="368"/>
      <c r="DP168" s="368"/>
      <c r="DQ168" s="368"/>
    </row>
    <row r="169" spans="1:121" x14ac:dyDescent="0.25">
      <c r="A169" s="367"/>
      <c r="B169" s="367"/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  <c r="N169" s="367"/>
      <c r="O169" s="367"/>
      <c r="P169" s="367"/>
      <c r="Q169" s="367"/>
      <c r="R169" s="367"/>
      <c r="S169" s="367"/>
      <c r="T169" s="367"/>
      <c r="U169" s="367"/>
      <c r="V169" s="367"/>
      <c r="W169" s="367"/>
      <c r="X169" s="367"/>
      <c r="Y169" s="367"/>
      <c r="Z169" s="367"/>
      <c r="AA169" s="367"/>
      <c r="AB169" s="367"/>
      <c r="AC169" s="367"/>
      <c r="AD169" s="367"/>
      <c r="AE169" s="367"/>
      <c r="AF169" s="367"/>
      <c r="AG169" s="366"/>
      <c r="AH169" s="366"/>
      <c r="AI169" s="366"/>
      <c r="AJ169" s="366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  <c r="BC169" s="368"/>
      <c r="BD169" s="368"/>
      <c r="BE169" s="368"/>
      <c r="BF169" s="368"/>
      <c r="BG169" s="368"/>
      <c r="BH169" s="368"/>
      <c r="BI169" s="368"/>
      <c r="BJ169" s="368"/>
      <c r="BK169" s="368"/>
      <c r="BL169" s="368"/>
      <c r="BM169" s="368"/>
      <c r="BN169" s="368"/>
      <c r="BO169" s="368"/>
      <c r="BP169" s="368"/>
      <c r="BQ169" s="368"/>
      <c r="BR169" s="368"/>
      <c r="BS169" s="368"/>
      <c r="BT169" s="368"/>
      <c r="BU169" s="368"/>
      <c r="BV169" s="368"/>
      <c r="BW169" s="368"/>
      <c r="BX169" s="368"/>
      <c r="BY169" s="368"/>
      <c r="BZ169" s="368"/>
      <c r="CA169" s="368"/>
      <c r="CB169" s="368"/>
      <c r="CC169" s="368"/>
      <c r="CD169" s="368"/>
      <c r="CE169" s="368"/>
      <c r="CF169" s="368"/>
      <c r="CG169" s="368"/>
      <c r="CH169" s="368"/>
      <c r="CI169" s="368"/>
      <c r="CJ169" s="368"/>
      <c r="CK169" s="368"/>
      <c r="CL169" s="368"/>
      <c r="CM169" s="368"/>
      <c r="CN169" s="368"/>
      <c r="CO169" s="368"/>
      <c r="CP169" s="368"/>
      <c r="CQ169" s="368"/>
      <c r="CR169" s="368"/>
      <c r="CS169" s="368"/>
      <c r="CT169" s="368"/>
      <c r="CU169" s="368"/>
      <c r="CV169" s="368"/>
      <c r="CW169" s="368"/>
      <c r="CX169" s="368"/>
      <c r="CY169" s="368"/>
      <c r="CZ169" s="368"/>
      <c r="DA169" s="368"/>
      <c r="DB169" s="368"/>
      <c r="DC169" s="368"/>
      <c r="DD169" s="368"/>
      <c r="DE169" s="368"/>
      <c r="DF169" s="368"/>
      <c r="DG169" s="368"/>
      <c r="DH169" s="368"/>
      <c r="DI169" s="368"/>
      <c r="DJ169" s="368"/>
      <c r="DK169" s="368"/>
      <c r="DL169" s="368"/>
      <c r="DM169" s="368"/>
      <c r="DN169" s="368"/>
      <c r="DO169" s="368"/>
      <c r="DP169" s="368"/>
      <c r="DQ169" s="368"/>
    </row>
    <row r="170" spans="1:121" x14ac:dyDescent="0.25">
      <c r="A170" s="367"/>
      <c r="B170" s="367"/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/>
      <c r="AD170" s="367"/>
      <c r="AE170" s="367"/>
      <c r="AF170" s="367"/>
      <c r="AG170" s="366"/>
      <c r="AH170" s="366"/>
      <c r="AI170" s="366"/>
      <c r="AJ170" s="366"/>
      <c r="AK170" s="368"/>
      <c r="AL170" s="368"/>
      <c r="AM170" s="368"/>
      <c r="AN170" s="368"/>
      <c r="AO170" s="368"/>
      <c r="AP170" s="368"/>
      <c r="AQ170" s="368"/>
      <c r="AR170" s="368"/>
      <c r="AS170" s="368"/>
      <c r="AT170" s="368"/>
      <c r="AU170" s="368"/>
      <c r="AV170" s="368"/>
      <c r="AW170" s="368"/>
      <c r="AX170" s="368"/>
      <c r="AY170" s="368"/>
      <c r="AZ170" s="368"/>
      <c r="BA170" s="368"/>
      <c r="BB170" s="368"/>
      <c r="BC170" s="368"/>
      <c r="BD170" s="368"/>
      <c r="BE170" s="368"/>
      <c r="BF170" s="368"/>
      <c r="BG170" s="368"/>
      <c r="BH170" s="368"/>
      <c r="BI170" s="368"/>
      <c r="BJ170" s="368"/>
      <c r="BK170" s="368"/>
      <c r="BL170" s="368"/>
      <c r="BM170" s="368"/>
      <c r="BN170" s="368"/>
      <c r="BO170" s="368"/>
      <c r="BP170" s="368"/>
      <c r="BQ170" s="368"/>
      <c r="BR170" s="368"/>
      <c r="BS170" s="368"/>
      <c r="BT170" s="368"/>
      <c r="BU170" s="368"/>
      <c r="BV170" s="368"/>
      <c r="BW170" s="368"/>
      <c r="BX170" s="368"/>
      <c r="BY170" s="368"/>
      <c r="BZ170" s="368"/>
      <c r="CA170" s="368"/>
      <c r="CB170" s="368"/>
      <c r="CC170" s="368"/>
      <c r="CD170" s="368"/>
      <c r="CE170" s="368"/>
      <c r="CF170" s="368"/>
      <c r="CG170" s="368"/>
      <c r="CH170" s="368"/>
      <c r="CI170" s="368"/>
      <c r="CJ170" s="368"/>
      <c r="CK170" s="368"/>
      <c r="CL170" s="368"/>
      <c r="CM170" s="368"/>
      <c r="CN170" s="368"/>
      <c r="CO170" s="368"/>
      <c r="CP170" s="368"/>
      <c r="CQ170" s="368"/>
      <c r="CR170" s="368"/>
      <c r="CS170" s="368"/>
      <c r="CT170" s="368"/>
      <c r="CU170" s="368"/>
      <c r="CV170" s="368"/>
      <c r="CW170" s="368"/>
      <c r="CX170" s="368"/>
      <c r="CY170" s="368"/>
      <c r="CZ170" s="368"/>
      <c r="DA170" s="368"/>
      <c r="DB170" s="368"/>
      <c r="DC170" s="368"/>
      <c r="DD170" s="368"/>
      <c r="DE170" s="368"/>
      <c r="DF170" s="368"/>
      <c r="DG170" s="368"/>
      <c r="DH170" s="368"/>
      <c r="DI170" s="368"/>
      <c r="DJ170" s="368"/>
      <c r="DK170" s="368"/>
      <c r="DL170" s="368"/>
      <c r="DM170" s="368"/>
      <c r="DN170" s="368"/>
      <c r="DO170" s="368"/>
      <c r="DP170" s="368"/>
      <c r="DQ170" s="368"/>
    </row>
    <row r="171" spans="1:121" x14ac:dyDescent="0.25">
      <c r="A171" s="367"/>
      <c r="B171" s="367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7"/>
      <c r="AC171" s="367"/>
      <c r="AD171" s="367"/>
      <c r="AE171" s="367"/>
      <c r="AF171" s="367"/>
      <c r="AG171" s="366"/>
      <c r="AH171" s="366"/>
      <c r="AI171" s="366"/>
      <c r="AJ171" s="366"/>
      <c r="AK171" s="368"/>
      <c r="AL171" s="368"/>
      <c r="AM171" s="368"/>
      <c r="AN171" s="368"/>
      <c r="AO171" s="368"/>
      <c r="AP171" s="368"/>
      <c r="AQ171" s="368"/>
      <c r="AR171" s="368"/>
      <c r="AS171" s="368"/>
      <c r="AT171" s="368"/>
      <c r="AU171" s="368"/>
      <c r="AV171" s="368"/>
      <c r="AW171" s="368"/>
      <c r="AX171" s="368"/>
      <c r="AY171" s="368"/>
      <c r="AZ171" s="368"/>
      <c r="BA171" s="368"/>
      <c r="BB171" s="368"/>
      <c r="BC171" s="368"/>
      <c r="BD171" s="368"/>
      <c r="BE171" s="368"/>
      <c r="BF171" s="368"/>
      <c r="BG171" s="368"/>
      <c r="BH171" s="368"/>
      <c r="BI171" s="368"/>
      <c r="BJ171" s="368"/>
      <c r="BK171" s="368"/>
      <c r="BL171" s="368"/>
      <c r="BM171" s="368"/>
      <c r="BN171" s="368"/>
      <c r="BO171" s="368"/>
      <c r="BP171" s="368"/>
      <c r="BQ171" s="368"/>
      <c r="BR171" s="368"/>
      <c r="BS171" s="368"/>
      <c r="BT171" s="368"/>
      <c r="BU171" s="368"/>
      <c r="BV171" s="368"/>
      <c r="BW171" s="368"/>
      <c r="BX171" s="368"/>
      <c r="BY171" s="368"/>
      <c r="BZ171" s="368"/>
      <c r="CA171" s="368"/>
      <c r="CB171" s="368"/>
      <c r="CC171" s="368"/>
      <c r="CD171" s="368"/>
      <c r="CE171" s="368"/>
      <c r="CF171" s="368"/>
      <c r="CG171" s="368"/>
      <c r="CH171" s="368"/>
      <c r="CI171" s="368"/>
      <c r="CJ171" s="368"/>
      <c r="CK171" s="368"/>
      <c r="CL171" s="368"/>
      <c r="CM171" s="368"/>
      <c r="CN171" s="368"/>
      <c r="CO171" s="368"/>
      <c r="CP171" s="368"/>
      <c r="CQ171" s="368"/>
      <c r="CR171" s="368"/>
      <c r="CS171" s="368"/>
      <c r="CT171" s="368"/>
      <c r="CU171" s="368"/>
      <c r="CV171" s="368"/>
      <c r="CW171" s="368"/>
      <c r="CX171" s="368"/>
      <c r="CY171" s="368"/>
      <c r="CZ171" s="368"/>
      <c r="DA171" s="368"/>
      <c r="DB171" s="368"/>
      <c r="DC171" s="368"/>
      <c r="DD171" s="368"/>
      <c r="DE171" s="368"/>
      <c r="DF171" s="368"/>
      <c r="DG171" s="368"/>
      <c r="DH171" s="368"/>
      <c r="DI171" s="368"/>
      <c r="DJ171" s="368"/>
      <c r="DK171" s="368"/>
      <c r="DL171" s="368"/>
      <c r="DM171" s="368"/>
      <c r="DN171" s="368"/>
      <c r="DO171" s="368"/>
      <c r="DP171" s="368"/>
      <c r="DQ171" s="368"/>
    </row>
    <row r="172" spans="1:121" x14ac:dyDescent="0.25">
      <c r="A172" s="367"/>
      <c r="B172" s="367"/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7"/>
      <c r="R172" s="367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7"/>
      <c r="AC172" s="367"/>
      <c r="AD172" s="367"/>
      <c r="AE172" s="367"/>
      <c r="AF172" s="367"/>
      <c r="AG172" s="366"/>
      <c r="AH172" s="366"/>
      <c r="AI172" s="366"/>
      <c r="AJ172" s="366"/>
      <c r="AK172" s="368"/>
      <c r="AL172" s="368"/>
      <c r="AM172" s="368"/>
      <c r="AN172" s="368"/>
      <c r="AO172" s="368"/>
      <c r="AP172" s="368"/>
      <c r="AQ172" s="368"/>
      <c r="AR172" s="368"/>
      <c r="AS172" s="368"/>
      <c r="AT172" s="368"/>
      <c r="AU172" s="368"/>
      <c r="AV172" s="368"/>
      <c r="AW172" s="368"/>
      <c r="AX172" s="368"/>
      <c r="AY172" s="368"/>
      <c r="AZ172" s="368"/>
      <c r="BA172" s="368"/>
      <c r="BB172" s="368"/>
      <c r="BC172" s="368"/>
      <c r="BD172" s="368"/>
      <c r="BE172" s="368"/>
      <c r="BF172" s="368"/>
      <c r="BG172" s="368"/>
      <c r="BH172" s="368"/>
      <c r="BI172" s="368"/>
      <c r="BJ172" s="368"/>
      <c r="BK172" s="368"/>
      <c r="BL172" s="368"/>
      <c r="BM172" s="368"/>
      <c r="BN172" s="368"/>
      <c r="BO172" s="368"/>
      <c r="BP172" s="368"/>
      <c r="BQ172" s="368"/>
      <c r="BR172" s="368"/>
      <c r="BS172" s="368"/>
      <c r="BT172" s="368"/>
      <c r="BU172" s="368"/>
      <c r="BV172" s="368"/>
      <c r="BW172" s="368"/>
      <c r="BX172" s="368"/>
      <c r="BY172" s="368"/>
      <c r="BZ172" s="368"/>
      <c r="CA172" s="368"/>
      <c r="CB172" s="368"/>
      <c r="CC172" s="368"/>
      <c r="CD172" s="368"/>
      <c r="CE172" s="368"/>
      <c r="CF172" s="368"/>
      <c r="CG172" s="368"/>
      <c r="CH172" s="368"/>
      <c r="CI172" s="368"/>
      <c r="CJ172" s="368"/>
      <c r="CK172" s="368"/>
      <c r="CL172" s="368"/>
      <c r="CM172" s="368"/>
      <c r="CN172" s="368"/>
      <c r="CO172" s="368"/>
      <c r="CP172" s="368"/>
      <c r="CQ172" s="368"/>
      <c r="CR172" s="368"/>
      <c r="CS172" s="368"/>
      <c r="CT172" s="368"/>
      <c r="CU172" s="368"/>
      <c r="CV172" s="368"/>
      <c r="CW172" s="368"/>
      <c r="CX172" s="368"/>
      <c r="CY172" s="368"/>
      <c r="CZ172" s="368"/>
      <c r="DA172" s="368"/>
      <c r="DB172" s="368"/>
      <c r="DC172" s="368"/>
      <c r="DD172" s="368"/>
      <c r="DE172" s="368"/>
      <c r="DF172" s="368"/>
      <c r="DG172" s="368"/>
      <c r="DH172" s="368"/>
      <c r="DI172" s="368"/>
      <c r="DJ172" s="368"/>
      <c r="DK172" s="368"/>
      <c r="DL172" s="368"/>
      <c r="DM172" s="368"/>
      <c r="DN172" s="368"/>
      <c r="DO172" s="368"/>
      <c r="DP172" s="368"/>
      <c r="DQ172" s="368"/>
    </row>
    <row r="173" spans="1:121" x14ac:dyDescent="0.25">
      <c r="A173" s="367"/>
      <c r="B173" s="367"/>
      <c r="C173" s="367"/>
      <c r="D173" s="367"/>
      <c r="E173" s="367"/>
      <c r="F173" s="367"/>
      <c r="G173" s="367"/>
      <c r="H173" s="367"/>
      <c r="I173" s="367"/>
      <c r="J173" s="367"/>
      <c r="K173" s="367"/>
      <c r="L173" s="367"/>
      <c r="M173" s="367"/>
      <c r="N173" s="367"/>
      <c r="O173" s="367"/>
      <c r="P173" s="367"/>
      <c r="Q173" s="367"/>
      <c r="R173" s="367"/>
      <c r="S173" s="367"/>
      <c r="T173" s="367"/>
      <c r="U173" s="367"/>
      <c r="V173" s="367"/>
      <c r="W173" s="367"/>
      <c r="X173" s="367"/>
      <c r="Y173" s="367"/>
      <c r="Z173" s="367"/>
      <c r="AA173" s="367"/>
      <c r="AB173" s="367"/>
      <c r="AC173" s="367"/>
      <c r="AD173" s="367"/>
      <c r="AE173" s="367"/>
      <c r="AF173" s="367"/>
      <c r="AG173" s="366"/>
      <c r="AH173" s="366"/>
      <c r="AI173" s="366"/>
      <c r="AJ173" s="366"/>
      <c r="AK173" s="368"/>
      <c r="AL173" s="368"/>
      <c r="AM173" s="368"/>
      <c r="AN173" s="368"/>
      <c r="AO173" s="368"/>
      <c r="AP173" s="368"/>
      <c r="AQ173" s="368"/>
      <c r="AR173" s="368"/>
      <c r="AS173" s="368"/>
      <c r="AT173" s="368"/>
      <c r="AU173" s="368"/>
      <c r="AV173" s="368"/>
      <c r="AW173" s="368"/>
      <c r="AX173" s="368"/>
      <c r="AY173" s="368"/>
      <c r="AZ173" s="368"/>
      <c r="BA173" s="368"/>
      <c r="BB173" s="368"/>
      <c r="BC173" s="368"/>
      <c r="BD173" s="368"/>
      <c r="BE173" s="368"/>
      <c r="BF173" s="368"/>
      <c r="BG173" s="368"/>
      <c r="BH173" s="368"/>
      <c r="BI173" s="368"/>
      <c r="BJ173" s="368"/>
      <c r="BK173" s="368"/>
      <c r="BL173" s="368"/>
      <c r="BM173" s="368"/>
      <c r="BN173" s="368"/>
      <c r="BO173" s="368"/>
      <c r="BP173" s="368"/>
      <c r="BQ173" s="368"/>
      <c r="BR173" s="368"/>
      <c r="BS173" s="368"/>
      <c r="BT173" s="368"/>
      <c r="BU173" s="368"/>
      <c r="BV173" s="368"/>
      <c r="BW173" s="368"/>
      <c r="BX173" s="368"/>
      <c r="BY173" s="368"/>
      <c r="BZ173" s="368"/>
      <c r="CA173" s="368"/>
      <c r="CB173" s="368"/>
      <c r="CC173" s="368"/>
      <c r="CD173" s="368"/>
      <c r="CE173" s="368"/>
      <c r="CF173" s="368"/>
      <c r="CG173" s="368"/>
      <c r="CH173" s="368"/>
      <c r="CI173" s="368"/>
      <c r="CJ173" s="368"/>
      <c r="CK173" s="368"/>
      <c r="CL173" s="368"/>
      <c r="CM173" s="368"/>
      <c r="CN173" s="368"/>
      <c r="CO173" s="368"/>
      <c r="CP173" s="368"/>
      <c r="CQ173" s="368"/>
      <c r="CR173" s="368"/>
      <c r="CS173" s="368"/>
      <c r="CT173" s="368"/>
      <c r="CU173" s="368"/>
      <c r="CV173" s="368"/>
      <c r="CW173" s="368"/>
      <c r="CX173" s="368"/>
      <c r="CY173" s="368"/>
      <c r="CZ173" s="368"/>
      <c r="DA173" s="368"/>
      <c r="DB173" s="368"/>
      <c r="DC173" s="368"/>
      <c r="DD173" s="368"/>
      <c r="DE173" s="368"/>
      <c r="DF173" s="368"/>
      <c r="DG173" s="368"/>
      <c r="DH173" s="368"/>
      <c r="DI173" s="368"/>
      <c r="DJ173" s="368"/>
      <c r="DK173" s="368"/>
      <c r="DL173" s="368"/>
      <c r="DM173" s="368"/>
      <c r="DN173" s="368"/>
      <c r="DO173" s="368"/>
      <c r="DP173" s="368"/>
      <c r="DQ173" s="368"/>
    </row>
    <row r="174" spans="1:121" x14ac:dyDescent="0.25">
      <c r="A174" s="367"/>
      <c r="B174" s="367"/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7"/>
      <c r="AC174" s="367"/>
      <c r="AD174" s="367"/>
      <c r="AE174" s="367"/>
      <c r="AF174" s="367"/>
      <c r="AG174" s="366"/>
      <c r="AH174" s="366"/>
      <c r="AI174" s="366"/>
      <c r="AJ174" s="366"/>
      <c r="AK174" s="368"/>
      <c r="AL174" s="368"/>
      <c r="AM174" s="368"/>
      <c r="AN174" s="368"/>
      <c r="AO174" s="368"/>
      <c r="AP174" s="368"/>
      <c r="AQ174" s="368"/>
      <c r="AR174" s="368"/>
      <c r="AS174" s="368"/>
      <c r="AT174" s="368"/>
      <c r="AU174" s="368"/>
      <c r="AV174" s="368"/>
      <c r="AW174" s="368"/>
      <c r="AX174" s="368"/>
      <c r="AY174" s="368"/>
      <c r="AZ174" s="368"/>
      <c r="BA174" s="368"/>
      <c r="BB174" s="368"/>
      <c r="BC174" s="368"/>
      <c r="BD174" s="368"/>
      <c r="BE174" s="368"/>
      <c r="BF174" s="368"/>
      <c r="BG174" s="368"/>
      <c r="BH174" s="368"/>
      <c r="BI174" s="368"/>
      <c r="BJ174" s="368"/>
      <c r="BK174" s="368"/>
      <c r="BL174" s="368"/>
      <c r="BM174" s="368"/>
      <c r="BN174" s="368"/>
      <c r="BO174" s="368"/>
      <c r="BP174" s="368"/>
      <c r="BQ174" s="368"/>
      <c r="BR174" s="368"/>
      <c r="BS174" s="368"/>
      <c r="BT174" s="368"/>
      <c r="BU174" s="368"/>
      <c r="BV174" s="368"/>
      <c r="BW174" s="368"/>
      <c r="BX174" s="368"/>
      <c r="BY174" s="368"/>
      <c r="BZ174" s="368"/>
      <c r="CA174" s="368"/>
      <c r="CB174" s="368"/>
      <c r="CC174" s="368"/>
      <c r="CD174" s="368"/>
      <c r="CE174" s="368"/>
      <c r="CF174" s="368"/>
      <c r="CG174" s="368"/>
      <c r="CH174" s="368"/>
      <c r="CI174" s="368"/>
      <c r="CJ174" s="368"/>
      <c r="CK174" s="368"/>
      <c r="CL174" s="368"/>
      <c r="CM174" s="368"/>
      <c r="CN174" s="368"/>
      <c r="CO174" s="368"/>
      <c r="CP174" s="368"/>
      <c r="CQ174" s="368"/>
      <c r="CR174" s="368"/>
      <c r="CS174" s="368"/>
      <c r="CT174" s="368"/>
      <c r="CU174" s="368"/>
      <c r="CV174" s="368"/>
      <c r="CW174" s="368"/>
      <c r="CX174" s="368"/>
      <c r="CY174" s="368"/>
      <c r="CZ174" s="368"/>
      <c r="DA174" s="368"/>
      <c r="DB174" s="368"/>
      <c r="DC174" s="368"/>
      <c r="DD174" s="368"/>
      <c r="DE174" s="368"/>
      <c r="DF174" s="368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</row>
    <row r="175" spans="1:121" x14ac:dyDescent="0.25">
      <c r="A175" s="367"/>
      <c r="B175" s="367"/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7"/>
      <c r="R175" s="367"/>
      <c r="S175" s="367"/>
      <c r="T175" s="367"/>
      <c r="U175" s="367"/>
      <c r="V175" s="367"/>
      <c r="W175" s="367"/>
      <c r="X175" s="367"/>
      <c r="Y175" s="367"/>
      <c r="Z175" s="367"/>
      <c r="AA175" s="367"/>
      <c r="AB175" s="367"/>
      <c r="AC175" s="367"/>
      <c r="AD175" s="367"/>
      <c r="AE175" s="367"/>
      <c r="AF175" s="367"/>
      <c r="AG175" s="366"/>
      <c r="AH175" s="366"/>
      <c r="AI175" s="366"/>
      <c r="AJ175" s="366"/>
      <c r="AK175" s="368"/>
      <c r="AL175" s="368"/>
      <c r="AM175" s="368"/>
      <c r="AN175" s="368"/>
      <c r="AO175" s="368"/>
      <c r="AP175" s="368"/>
      <c r="AQ175" s="368"/>
      <c r="AR175" s="368"/>
      <c r="AS175" s="368"/>
      <c r="AT175" s="368"/>
      <c r="AU175" s="368"/>
      <c r="AV175" s="368"/>
      <c r="AW175" s="368"/>
      <c r="AX175" s="368"/>
      <c r="AY175" s="368"/>
      <c r="AZ175" s="368"/>
      <c r="BA175" s="368"/>
      <c r="BB175" s="368"/>
      <c r="BC175" s="368"/>
      <c r="BD175" s="368"/>
      <c r="BE175" s="368"/>
      <c r="BF175" s="368"/>
      <c r="BG175" s="368"/>
      <c r="BH175" s="368"/>
      <c r="BI175" s="368"/>
      <c r="BJ175" s="368"/>
      <c r="BK175" s="368"/>
      <c r="BL175" s="368"/>
      <c r="BM175" s="368"/>
      <c r="BN175" s="368"/>
      <c r="BO175" s="368"/>
      <c r="BP175" s="368"/>
      <c r="BQ175" s="368"/>
      <c r="BR175" s="368"/>
      <c r="BS175" s="368"/>
      <c r="BT175" s="368"/>
      <c r="BU175" s="368"/>
      <c r="BV175" s="368"/>
      <c r="BW175" s="368"/>
      <c r="BX175" s="368"/>
      <c r="BY175" s="368"/>
      <c r="BZ175" s="368"/>
      <c r="CA175" s="368"/>
      <c r="CB175" s="368"/>
      <c r="CC175" s="368"/>
      <c r="CD175" s="368"/>
      <c r="CE175" s="368"/>
      <c r="CF175" s="368"/>
      <c r="CG175" s="368"/>
      <c r="CH175" s="368"/>
      <c r="CI175" s="368"/>
      <c r="CJ175" s="368"/>
      <c r="CK175" s="368"/>
      <c r="CL175" s="368"/>
      <c r="CM175" s="368"/>
      <c r="CN175" s="368"/>
      <c r="CO175" s="368"/>
      <c r="CP175" s="368"/>
      <c r="CQ175" s="368"/>
      <c r="CR175" s="368"/>
      <c r="CS175" s="368"/>
      <c r="CT175" s="368"/>
      <c r="CU175" s="368"/>
      <c r="CV175" s="368"/>
      <c r="CW175" s="368"/>
      <c r="CX175" s="368"/>
      <c r="CY175" s="368"/>
      <c r="CZ175" s="368"/>
      <c r="DA175" s="368"/>
      <c r="DB175" s="368"/>
      <c r="DC175" s="368"/>
      <c r="DD175" s="368"/>
      <c r="DE175" s="368"/>
      <c r="DF175" s="368"/>
      <c r="DG175" s="368"/>
      <c r="DH175" s="368"/>
      <c r="DI175" s="368"/>
      <c r="DJ175" s="368"/>
      <c r="DK175" s="368"/>
      <c r="DL175" s="368"/>
      <c r="DM175" s="368"/>
      <c r="DN175" s="368"/>
      <c r="DO175" s="368"/>
      <c r="DP175" s="368"/>
      <c r="DQ175" s="368"/>
    </row>
    <row r="176" spans="1:121" x14ac:dyDescent="0.25">
      <c r="A176" s="367"/>
      <c r="B176" s="367"/>
      <c r="C176" s="367"/>
      <c r="D176" s="367"/>
      <c r="E176" s="367"/>
      <c r="F176" s="367"/>
      <c r="G176" s="367"/>
      <c r="H176" s="367"/>
      <c r="I176" s="367"/>
      <c r="J176" s="367"/>
      <c r="K176" s="367"/>
      <c r="L176" s="367"/>
      <c r="M176" s="367"/>
      <c r="N176" s="367"/>
      <c r="O176" s="367"/>
      <c r="P176" s="367"/>
      <c r="Q176" s="367"/>
      <c r="R176" s="367"/>
      <c r="S176" s="367"/>
      <c r="T176" s="367"/>
      <c r="U176" s="367"/>
      <c r="V176" s="367"/>
      <c r="W176" s="367"/>
      <c r="X176" s="367"/>
      <c r="Y176" s="367"/>
      <c r="Z176" s="367"/>
      <c r="AA176" s="367"/>
      <c r="AB176" s="367"/>
      <c r="AC176" s="367"/>
      <c r="AD176" s="367"/>
      <c r="AE176" s="367"/>
      <c r="AF176" s="367"/>
      <c r="AG176" s="366"/>
      <c r="AH176" s="366"/>
      <c r="AI176" s="366"/>
      <c r="AJ176" s="366"/>
      <c r="AK176" s="368"/>
      <c r="AL176" s="368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  <c r="AW176" s="368"/>
      <c r="AX176" s="368"/>
      <c r="AY176" s="368"/>
      <c r="AZ176" s="368"/>
      <c r="BA176" s="368"/>
      <c r="BB176" s="368"/>
      <c r="BC176" s="368"/>
      <c r="BD176" s="368"/>
      <c r="BE176" s="368"/>
      <c r="BF176" s="368"/>
      <c r="BG176" s="368"/>
      <c r="BH176" s="368"/>
      <c r="BI176" s="368"/>
      <c r="BJ176" s="368"/>
      <c r="BK176" s="368"/>
      <c r="BL176" s="368"/>
      <c r="BM176" s="368"/>
      <c r="BN176" s="368"/>
      <c r="BO176" s="368"/>
      <c r="BP176" s="368"/>
      <c r="BQ176" s="368"/>
      <c r="BR176" s="368"/>
      <c r="BS176" s="368"/>
      <c r="BT176" s="368"/>
      <c r="BU176" s="368"/>
      <c r="BV176" s="368"/>
      <c r="BW176" s="368"/>
      <c r="BX176" s="368"/>
      <c r="BY176" s="368"/>
      <c r="BZ176" s="368"/>
      <c r="CA176" s="368"/>
      <c r="CB176" s="368"/>
      <c r="CC176" s="368"/>
      <c r="CD176" s="368"/>
      <c r="CE176" s="368"/>
      <c r="CF176" s="368"/>
      <c r="CG176" s="368"/>
      <c r="CH176" s="368"/>
      <c r="CI176" s="368"/>
      <c r="CJ176" s="368"/>
      <c r="CK176" s="368"/>
      <c r="CL176" s="368"/>
      <c r="CM176" s="368"/>
      <c r="CN176" s="368"/>
      <c r="CO176" s="368"/>
      <c r="CP176" s="368"/>
      <c r="CQ176" s="368"/>
      <c r="CR176" s="368"/>
      <c r="CS176" s="368"/>
      <c r="CT176" s="368"/>
      <c r="CU176" s="368"/>
      <c r="CV176" s="368"/>
      <c r="CW176" s="368"/>
      <c r="CX176" s="368"/>
      <c r="CY176" s="368"/>
      <c r="CZ176" s="368"/>
      <c r="DA176" s="368"/>
      <c r="DB176" s="368"/>
      <c r="DC176" s="368"/>
      <c r="DD176" s="368"/>
      <c r="DE176" s="368"/>
      <c r="DF176" s="368"/>
      <c r="DG176" s="368"/>
      <c r="DH176" s="368"/>
      <c r="DI176" s="368"/>
      <c r="DJ176" s="368"/>
      <c r="DK176" s="368"/>
      <c r="DL176" s="368"/>
      <c r="DM176" s="368"/>
      <c r="DN176" s="368"/>
      <c r="DO176" s="368"/>
      <c r="DP176" s="368"/>
      <c r="DQ176" s="368"/>
    </row>
    <row r="177" spans="1:121" x14ac:dyDescent="0.25">
      <c r="A177" s="367"/>
      <c r="B177" s="367"/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  <c r="N177" s="367"/>
      <c r="O177" s="367"/>
      <c r="P177" s="367"/>
      <c r="Q177" s="367"/>
      <c r="R177" s="367"/>
      <c r="S177" s="367"/>
      <c r="T177" s="367"/>
      <c r="U177" s="367"/>
      <c r="V177" s="367"/>
      <c r="W177" s="367"/>
      <c r="X177" s="367"/>
      <c r="Y177" s="367"/>
      <c r="Z177" s="367"/>
      <c r="AA177" s="367"/>
      <c r="AB177" s="367"/>
      <c r="AC177" s="367"/>
      <c r="AD177" s="367"/>
      <c r="AE177" s="367"/>
      <c r="AF177" s="367"/>
      <c r="AG177" s="366"/>
      <c r="AH177" s="366"/>
      <c r="AI177" s="366"/>
      <c r="AJ177" s="366"/>
      <c r="AK177" s="368"/>
      <c r="AL177" s="368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  <c r="AW177" s="368"/>
      <c r="AX177" s="368"/>
      <c r="AY177" s="368"/>
      <c r="AZ177" s="368"/>
      <c r="BA177" s="368"/>
      <c r="BB177" s="368"/>
      <c r="BC177" s="368"/>
      <c r="BD177" s="368"/>
      <c r="BE177" s="368"/>
      <c r="BF177" s="368"/>
      <c r="BG177" s="368"/>
      <c r="BH177" s="368"/>
      <c r="BI177" s="368"/>
      <c r="BJ177" s="368"/>
      <c r="BK177" s="368"/>
      <c r="BL177" s="368"/>
      <c r="BM177" s="368"/>
      <c r="BN177" s="368"/>
      <c r="BO177" s="368"/>
      <c r="BP177" s="368"/>
      <c r="BQ177" s="368"/>
      <c r="BR177" s="368"/>
      <c r="BS177" s="368"/>
      <c r="BT177" s="368"/>
      <c r="BU177" s="368"/>
      <c r="BV177" s="368"/>
      <c r="BW177" s="368"/>
      <c r="BX177" s="368"/>
      <c r="BY177" s="368"/>
      <c r="BZ177" s="368"/>
      <c r="CA177" s="368"/>
      <c r="CB177" s="368"/>
      <c r="CC177" s="368"/>
      <c r="CD177" s="368"/>
      <c r="CE177" s="368"/>
      <c r="CF177" s="368"/>
      <c r="CG177" s="368"/>
      <c r="CH177" s="368"/>
      <c r="CI177" s="368"/>
      <c r="CJ177" s="368"/>
      <c r="CK177" s="368"/>
      <c r="CL177" s="368"/>
      <c r="CM177" s="368"/>
      <c r="CN177" s="368"/>
      <c r="CO177" s="368"/>
      <c r="CP177" s="368"/>
      <c r="CQ177" s="368"/>
      <c r="CR177" s="368"/>
      <c r="CS177" s="368"/>
      <c r="CT177" s="368"/>
      <c r="CU177" s="368"/>
      <c r="CV177" s="368"/>
      <c r="CW177" s="368"/>
      <c r="CX177" s="368"/>
      <c r="CY177" s="368"/>
      <c r="CZ177" s="368"/>
      <c r="DA177" s="368"/>
      <c r="DB177" s="368"/>
      <c r="DC177" s="368"/>
      <c r="DD177" s="368"/>
      <c r="DE177" s="368"/>
      <c r="DF177" s="368"/>
      <c r="DG177" s="368"/>
      <c r="DH177" s="368"/>
      <c r="DI177" s="368"/>
      <c r="DJ177" s="368"/>
      <c r="DK177" s="368"/>
      <c r="DL177" s="368"/>
      <c r="DM177" s="368"/>
      <c r="DN177" s="368"/>
      <c r="DO177" s="368"/>
      <c r="DP177" s="368"/>
      <c r="DQ177" s="368"/>
    </row>
    <row r="178" spans="1:121" x14ac:dyDescent="0.25">
      <c r="A178" s="367"/>
      <c r="B178" s="367"/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7"/>
      <c r="Z178" s="367"/>
      <c r="AA178" s="367"/>
      <c r="AB178" s="367"/>
      <c r="AC178" s="367"/>
      <c r="AD178" s="367"/>
      <c r="AE178" s="367"/>
      <c r="AF178" s="367"/>
      <c r="AG178" s="366"/>
      <c r="AH178" s="366"/>
      <c r="AI178" s="366"/>
      <c r="AJ178" s="366"/>
      <c r="AK178" s="368"/>
      <c r="AL178" s="368"/>
      <c r="AM178" s="368"/>
      <c r="AN178" s="368"/>
      <c r="AO178" s="368"/>
      <c r="AP178" s="368"/>
      <c r="AQ178" s="368"/>
      <c r="AR178" s="368"/>
      <c r="AS178" s="368"/>
      <c r="AT178" s="368"/>
      <c r="AU178" s="368"/>
      <c r="AV178" s="368"/>
      <c r="AW178" s="368"/>
      <c r="AX178" s="368"/>
      <c r="AY178" s="368"/>
      <c r="AZ178" s="368"/>
      <c r="BA178" s="368"/>
      <c r="BB178" s="368"/>
      <c r="BC178" s="368"/>
      <c r="BD178" s="368"/>
      <c r="BE178" s="368"/>
      <c r="BF178" s="368"/>
      <c r="BG178" s="368"/>
      <c r="BH178" s="368"/>
      <c r="BI178" s="368"/>
      <c r="BJ178" s="368"/>
      <c r="BK178" s="368"/>
      <c r="BL178" s="368"/>
      <c r="BM178" s="368"/>
      <c r="BN178" s="368"/>
      <c r="BO178" s="368"/>
      <c r="BP178" s="368"/>
      <c r="BQ178" s="368"/>
      <c r="BR178" s="368"/>
      <c r="BS178" s="368"/>
      <c r="BT178" s="368"/>
      <c r="BU178" s="368"/>
      <c r="BV178" s="368"/>
      <c r="BW178" s="368"/>
      <c r="BX178" s="368"/>
      <c r="BY178" s="368"/>
      <c r="BZ178" s="368"/>
      <c r="CA178" s="368"/>
      <c r="CB178" s="368"/>
      <c r="CC178" s="368"/>
      <c r="CD178" s="368"/>
      <c r="CE178" s="368"/>
      <c r="CF178" s="368"/>
      <c r="CG178" s="368"/>
      <c r="CH178" s="368"/>
      <c r="CI178" s="368"/>
      <c r="CJ178" s="368"/>
      <c r="CK178" s="368"/>
      <c r="CL178" s="368"/>
      <c r="CM178" s="368"/>
      <c r="CN178" s="368"/>
      <c r="CO178" s="368"/>
      <c r="CP178" s="368"/>
      <c r="CQ178" s="368"/>
      <c r="CR178" s="368"/>
      <c r="CS178" s="368"/>
      <c r="CT178" s="368"/>
      <c r="CU178" s="368"/>
      <c r="CV178" s="368"/>
      <c r="CW178" s="368"/>
      <c r="CX178" s="368"/>
      <c r="CY178" s="368"/>
      <c r="CZ178" s="368"/>
      <c r="DA178" s="368"/>
      <c r="DB178" s="368"/>
      <c r="DC178" s="368"/>
      <c r="DD178" s="368"/>
      <c r="DE178" s="368"/>
      <c r="DF178" s="368"/>
      <c r="DG178" s="368"/>
      <c r="DH178" s="368"/>
      <c r="DI178" s="368"/>
      <c r="DJ178" s="368"/>
      <c r="DK178" s="368"/>
      <c r="DL178" s="368"/>
      <c r="DM178" s="368"/>
      <c r="DN178" s="368"/>
      <c r="DO178" s="368"/>
      <c r="DP178" s="368"/>
      <c r="DQ178" s="368"/>
    </row>
    <row r="179" spans="1:121" x14ac:dyDescent="0.25">
      <c r="A179" s="367"/>
      <c r="B179" s="367"/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  <c r="N179" s="367"/>
      <c r="O179" s="367"/>
      <c r="P179" s="367"/>
      <c r="Q179" s="367"/>
      <c r="R179" s="367"/>
      <c r="S179" s="367"/>
      <c r="T179" s="367"/>
      <c r="U179" s="367"/>
      <c r="V179" s="367"/>
      <c r="W179" s="367"/>
      <c r="X179" s="367"/>
      <c r="Y179" s="367"/>
      <c r="Z179" s="367"/>
      <c r="AA179" s="367"/>
      <c r="AB179" s="367"/>
      <c r="AC179" s="367"/>
      <c r="AD179" s="367"/>
      <c r="AE179" s="367"/>
      <c r="AF179" s="367"/>
      <c r="AG179" s="366"/>
      <c r="AH179" s="366"/>
      <c r="AI179" s="366"/>
      <c r="AJ179" s="366"/>
      <c r="AK179" s="368"/>
      <c r="AL179" s="368"/>
      <c r="AM179" s="368"/>
      <c r="AN179" s="368"/>
      <c r="AO179" s="368"/>
      <c r="AP179" s="368"/>
      <c r="AQ179" s="368"/>
      <c r="AR179" s="368"/>
      <c r="AS179" s="368"/>
      <c r="AT179" s="368"/>
      <c r="AU179" s="368"/>
      <c r="AV179" s="368"/>
      <c r="AW179" s="368"/>
      <c r="AX179" s="368"/>
      <c r="AY179" s="368"/>
      <c r="AZ179" s="368"/>
      <c r="BA179" s="368"/>
      <c r="BB179" s="368"/>
      <c r="BC179" s="368"/>
      <c r="BD179" s="368"/>
      <c r="BE179" s="368"/>
      <c r="BF179" s="368"/>
      <c r="BG179" s="368"/>
      <c r="BH179" s="368"/>
      <c r="BI179" s="368"/>
      <c r="BJ179" s="368"/>
      <c r="BK179" s="368"/>
      <c r="BL179" s="368"/>
      <c r="BM179" s="368"/>
      <c r="BN179" s="368"/>
      <c r="BO179" s="368"/>
      <c r="BP179" s="368"/>
      <c r="BQ179" s="368"/>
      <c r="BR179" s="368"/>
      <c r="BS179" s="368"/>
      <c r="BT179" s="368"/>
      <c r="BU179" s="368"/>
      <c r="BV179" s="368"/>
      <c r="BW179" s="368"/>
      <c r="BX179" s="368"/>
      <c r="BY179" s="368"/>
      <c r="BZ179" s="368"/>
      <c r="CA179" s="368"/>
      <c r="CB179" s="368"/>
      <c r="CC179" s="368"/>
      <c r="CD179" s="368"/>
      <c r="CE179" s="368"/>
      <c r="CF179" s="368"/>
      <c r="CG179" s="368"/>
      <c r="CH179" s="368"/>
      <c r="CI179" s="368"/>
      <c r="CJ179" s="368"/>
      <c r="CK179" s="368"/>
      <c r="CL179" s="368"/>
      <c r="CM179" s="368"/>
      <c r="CN179" s="368"/>
      <c r="CO179" s="368"/>
      <c r="CP179" s="368"/>
      <c r="CQ179" s="368"/>
      <c r="CR179" s="368"/>
      <c r="CS179" s="368"/>
      <c r="CT179" s="368"/>
      <c r="CU179" s="368"/>
      <c r="CV179" s="368"/>
      <c r="CW179" s="368"/>
      <c r="CX179" s="368"/>
      <c r="CY179" s="368"/>
      <c r="CZ179" s="368"/>
      <c r="DA179" s="368"/>
      <c r="DB179" s="368"/>
      <c r="DC179" s="368"/>
      <c r="DD179" s="368"/>
      <c r="DE179" s="368"/>
      <c r="DF179" s="368"/>
      <c r="DG179" s="368"/>
      <c r="DH179" s="368"/>
      <c r="DI179" s="368"/>
      <c r="DJ179" s="368"/>
      <c r="DK179" s="368"/>
      <c r="DL179" s="368"/>
      <c r="DM179" s="368"/>
      <c r="DN179" s="368"/>
      <c r="DO179" s="368"/>
      <c r="DP179" s="368"/>
      <c r="DQ179" s="368"/>
    </row>
    <row r="180" spans="1:121" x14ac:dyDescent="0.25">
      <c r="A180" s="367"/>
      <c r="B180" s="367"/>
      <c r="C180" s="367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67"/>
      <c r="U180" s="367"/>
      <c r="V180" s="367"/>
      <c r="W180" s="367"/>
      <c r="X180" s="367"/>
      <c r="Y180" s="367"/>
      <c r="Z180" s="367"/>
      <c r="AA180" s="367"/>
      <c r="AB180" s="367"/>
      <c r="AC180" s="367"/>
      <c r="AD180" s="367"/>
      <c r="AE180" s="367"/>
      <c r="AF180" s="367"/>
      <c r="AG180" s="366"/>
      <c r="AH180" s="366"/>
      <c r="AI180" s="366"/>
      <c r="AJ180" s="366"/>
      <c r="AK180" s="368"/>
      <c r="AL180" s="368"/>
      <c r="AM180" s="368"/>
      <c r="AN180" s="368"/>
      <c r="AO180" s="368"/>
      <c r="AP180" s="368"/>
      <c r="AQ180" s="368"/>
      <c r="AR180" s="368"/>
      <c r="AS180" s="368"/>
      <c r="AT180" s="368"/>
      <c r="AU180" s="368"/>
      <c r="AV180" s="368"/>
      <c r="AW180" s="368"/>
      <c r="AX180" s="368"/>
      <c r="AY180" s="368"/>
      <c r="AZ180" s="368"/>
      <c r="BA180" s="368"/>
      <c r="BB180" s="368"/>
      <c r="BC180" s="368"/>
      <c r="BD180" s="368"/>
      <c r="BE180" s="368"/>
      <c r="BF180" s="368"/>
      <c r="BG180" s="368"/>
      <c r="BH180" s="368"/>
      <c r="BI180" s="368"/>
      <c r="BJ180" s="368"/>
      <c r="BK180" s="368"/>
      <c r="BL180" s="368"/>
      <c r="BM180" s="368"/>
      <c r="BN180" s="368"/>
      <c r="BO180" s="368"/>
      <c r="BP180" s="368"/>
      <c r="BQ180" s="368"/>
      <c r="BR180" s="368"/>
      <c r="BS180" s="368"/>
      <c r="BT180" s="368"/>
      <c r="BU180" s="368"/>
      <c r="BV180" s="368"/>
      <c r="BW180" s="368"/>
      <c r="BX180" s="368"/>
      <c r="BY180" s="368"/>
      <c r="BZ180" s="368"/>
      <c r="CA180" s="368"/>
      <c r="CB180" s="368"/>
      <c r="CC180" s="368"/>
      <c r="CD180" s="368"/>
      <c r="CE180" s="368"/>
      <c r="CF180" s="368"/>
      <c r="CG180" s="368"/>
      <c r="CH180" s="368"/>
      <c r="CI180" s="368"/>
      <c r="CJ180" s="368"/>
      <c r="CK180" s="368"/>
      <c r="CL180" s="368"/>
      <c r="CM180" s="368"/>
      <c r="CN180" s="368"/>
      <c r="CO180" s="368"/>
      <c r="CP180" s="368"/>
      <c r="CQ180" s="368"/>
      <c r="CR180" s="368"/>
      <c r="CS180" s="368"/>
      <c r="CT180" s="368"/>
      <c r="CU180" s="368"/>
      <c r="CV180" s="368"/>
      <c r="CW180" s="368"/>
      <c r="CX180" s="368"/>
      <c r="CY180" s="368"/>
      <c r="CZ180" s="368"/>
      <c r="DA180" s="368"/>
      <c r="DB180" s="368"/>
      <c r="DC180" s="368"/>
      <c r="DD180" s="368"/>
      <c r="DE180" s="368"/>
      <c r="DF180" s="368"/>
      <c r="DG180" s="368"/>
      <c r="DH180" s="368"/>
      <c r="DI180" s="368"/>
      <c r="DJ180" s="368"/>
      <c r="DK180" s="368"/>
      <c r="DL180" s="368"/>
      <c r="DM180" s="368"/>
      <c r="DN180" s="368"/>
      <c r="DO180" s="368"/>
      <c r="DP180" s="368"/>
      <c r="DQ180" s="368"/>
    </row>
    <row r="181" spans="1:121" x14ac:dyDescent="0.25">
      <c r="A181" s="367"/>
      <c r="B181" s="367"/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  <c r="Z181" s="367"/>
      <c r="AA181" s="367"/>
      <c r="AB181" s="367"/>
      <c r="AC181" s="367"/>
      <c r="AD181" s="367"/>
      <c r="AE181" s="367"/>
      <c r="AF181" s="367"/>
      <c r="AG181" s="366"/>
      <c r="AH181" s="366"/>
      <c r="AI181" s="366"/>
      <c r="AJ181" s="366"/>
      <c r="AK181" s="368"/>
      <c r="AL181" s="368"/>
      <c r="AM181" s="368"/>
      <c r="AN181" s="368"/>
      <c r="AO181" s="368"/>
      <c r="AP181" s="368"/>
      <c r="AQ181" s="368"/>
      <c r="AR181" s="368"/>
      <c r="AS181" s="368"/>
      <c r="AT181" s="368"/>
      <c r="AU181" s="368"/>
      <c r="AV181" s="368"/>
      <c r="AW181" s="368"/>
      <c r="AX181" s="368"/>
      <c r="AY181" s="368"/>
      <c r="AZ181" s="368"/>
      <c r="BA181" s="368"/>
      <c r="BB181" s="368"/>
      <c r="BC181" s="368"/>
      <c r="BD181" s="368"/>
      <c r="BE181" s="368"/>
      <c r="BF181" s="368"/>
      <c r="BG181" s="368"/>
      <c r="BH181" s="368"/>
      <c r="BI181" s="368"/>
      <c r="BJ181" s="368"/>
      <c r="BK181" s="368"/>
      <c r="BL181" s="368"/>
      <c r="BM181" s="368"/>
      <c r="BN181" s="368"/>
      <c r="BO181" s="368"/>
      <c r="BP181" s="368"/>
      <c r="BQ181" s="368"/>
      <c r="BR181" s="368"/>
      <c r="BS181" s="368"/>
      <c r="BT181" s="368"/>
      <c r="BU181" s="368"/>
      <c r="BV181" s="368"/>
      <c r="BW181" s="368"/>
      <c r="BX181" s="368"/>
      <c r="BY181" s="368"/>
      <c r="BZ181" s="368"/>
      <c r="CA181" s="368"/>
      <c r="CB181" s="368"/>
      <c r="CC181" s="368"/>
      <c r="CD181" s="368"/>
      <c r="CE181" s="368"/>
      <c r="CF181" s="368"/>
      <c r="CG181" s="368"/>
      <c r="CH181" s="368"/>
      <c r="CI181" s="368"/>
      <c r="CJ181" s="368"/>
      <c r="CK181" s="368"/>
      <c r="CL181" s="368"/>
      <c r="CM181" s="368"/>
      <c r="CN181" s="368"/>
      <c r="CO181" s="368"/>
      <c r="CP181" s="368"/>
      <c r="CQ181" s="368"/>
      <c r="CR181" s="368"/>
      <c r="CS181" s="368"/>
      <c r="CT181" s="368"/>
      <c r="CU181" s="368"/>
      <c r="CV181" s="368"/>
      <c r="CW181" s="368"/>
      <c r="CX181" s="368"/>
      <c r="CY181" s="368"/>
      <c r="CZ181" s="368"/>
      <c r="DA181" s="368"/>
      <c r="DB181" s="368"/>
      <c r="DC181" s="368"/>
      <c r="DD181" s="368"/>
      <c r="DE181" s="368"/>
      <c r="DF181" s="368"/>
      <c r="DG181" s="368"/>
      <c r="DH181" s="368"/>
      <c r="DI181" s="368"/>
      <c r="DJ181" s="368"/>
      <c r="DK181" s="368"/>
      <c r="DL181" s="368"/>
      <c r="DM181" s="368"/>
      <c r="DN181" s="368"/>
      <c r="DO181" s="368"/>
      <c r="DP181" s="368"/>
      <c r="DQ181" s="368"/>
    </row>
    <row r="182" spans="1:121" x14ac:dyDescent="0.25">
      <c r="A182" s="367"/>
      <c r="B182" s="367"/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7"/>
      <c r="AC182" s="367"/>
      <c r="AD182" s="367"/>
      <c r="AE182" s="367"/>
      <c r="AF182" s="367"/>
      <c r="AG182" s="366"/>
      <c r="AH182" s="366"/>
      <c r="AI182" s="366"/>
      <c r="AJ182" s="366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8"/>
      <c r="BI182" s="368"/>
      <c r="BJ182" s="368"/>
      <c r="BK182" s="368"/>
      <c r="BL182" s="368"/>
      <c r="BM182" s="368"/>
      <c r="BN182" s="368"/>
      <c r="BO182" s="368"/>
      <c r="BP182" s="368"/>
      <c r="BQ182" s="368"/>
      <c r="BR182" s="368"/>
      <c r="BS182" s="368"/>
      <c r="BT182" s="368"/>
      <c r="BU182" s="368"/>
      <c r="BV182" s="368"/>
      <c r="BW182" s="368"/>
      <c r="BX182" s="368"/>
      <c r="BY182" s="368"/>
      <c r="BZ182" s="368"/>
      <c r="CA182" s="368"/>
      <c r="CB182" s="368"/>
      <c r="CC182" s="368"/>
      <c r="CD182" s="368"/>
      <c r="CE182" s="368"/>
      <c r="CF182" s="368"/>
      <c r="CG182" s="368"/>
      <c r="CH182" s="368"/>
      <c r="CI182" s="368"/>
      <c r="CJ182" s="368"/>
      <c r="CK182" s="368"/>
      <c r="CL182" s="368"/>
      <c r="CM182" s="368"/>
      <c r="CN182" s="368"/>
      <c r="CO182" s="368"/>
      <c r="CP182" s="368"/>
      <c r="CQ182" s="368"/>
      <c r="CR182" s="368"/>
      <c r="CS182" s="368"/>
      <c r="CT182" s="368"/>
      <c r="CU182" s="368"/>
      <c r="CV182" s="368"/>
      <c r="CW182" s="368"/>
      <c r="CX182" s="368"/>
      <c r="CY182" s="368"/>
      <c r="CZ182" s="368"/>
      <c r="DA182" s="368"/>
      <c r="DB182" s="368"/>
      <c r="DC182" s="368"/>
      <c r="DD182" s="368"/>
      <c r="DE182" s="368"/>
      <c r="DF182" s="368"/>
      <c r="DG182" s="368"/>
      <c r="DH182" s="368"/>
      <c r="DI182" s="368"/>
      <c r="DJ182" s="368"/>
      <c r="DK182" s="368"/>
      <c r="DL182" s="368"/>
      <c r="DM182" s="368"/>
      <c r="DN182" s="368"/>
      <c r="DO182" s="368"/>
      <c r="DP182" s="368"/>
      <c r="DQ182" s="368"/>
    </row>
    <row r="183" spans="1:121" x14ac:dyDescent="0.25">
      <c r="A183" s="367"/>
      <c r="B183" s="367"/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7"/>
      <c r="AC183" s="367"/>
      <c r="AD183" s="367"/>
      <c r="AE183" s="367"/>
      <c r="AF183" s="367"/>
      <c r="AG183" s="366"/>
      <c r="AH183" s="366"/>
      <c r="AI183" s="366"/>
      <c r="AJ183" s="366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  <c r="CS183" s="368"/>
      <c r="CT183" s="368"/>
      <c r="CU183" s="368"/>
      <c r="CV183" s="368"/>
      <c r="CW183" s="368"/>
      <c r="CX183" s="368"/>
      <c r="CY183" s="368"/>
      <c r="CZ183" s="368"/>
      <c r="DA183" s="368"/>
      <c r="DB183" s="368"/>
      <c r="DC183" s="368"/>
      <c r="DD183" s="368"/>
      <c r="DE183" s="368"/>
      <c r="DF183" s="368"/>
      <c r="DG183" s="368"/>
      <c r="DH183" s="368"/>
      <c r="DI183" s="368"/>
      <c r="DJ183" s="368"/>
      <c r="DK183" s="368"/>
      <c r="DL183" s="368"/>
      <c r="DM183" s="368"/>
      <c r="DN183" s="368"/>
      <c r="DO183" s="368"/>
      <c r="DP183" s="368"/>
      <c r="DQ183" s="368"/>
    </row>
    <row r="184" spans="1:121" x14ac:dyDescent="0.25">
      <c r="A184" s="367"/>
      <c r="B184" s="367"/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  <c r="N184" s="367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367"/>
      <c r="AB184" s="367"/>
      <c r="AC184" s="367"/>
      <c r="AD184" s="367"/>
      <c r="AE184" s="367"/>
      <c r="AF184" s="367"/>
      <c r="AG184" s="366"/>
      <c r="AH184" s="366"/>
      <c r="AI184" s="366"/>
      <c r="AJ184" s="366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68"/>
      <c r="BA184" s="368"/>
      <c r="BB184" s="368"/>
      <c r="BC184" s="368"/>
      <c r="BD184" s="368"/>
      <c r="BE184" s="368"/>
      <c r="BF184" s="368"/>
      <c r="BG184" s="368"/>
      <c r="BH184" s="368"/>
      <c r="BI184" s="368"/>
      <c r="BJ184" s="368"/>
      <c r="BK184" s="368"/>
      <c r="BL184" s="368"/>
      <c r="BM184" s="368"/>
      <c r="BN184" s="368"/>
      <c r="BO184" s="368"/>
      <c r="BP184" s="368"/>
      <c r="BQ184" s="368"/>
      <c r="BR184" s="368"/>
      <c r="BS184" s="368"/>
      <c r="BT184" s="368"/>
      <c r="BU184" s="368"/>
      <c r="BV184" s="368"/>
      <c r="BW184" s="368"/>
      <c r="BX184" s="368"/>
      <c r="BY184" s="368"/>
      <c r="BZ184" s="368"/>
      <c r="CA184" s="368"/>
      <c r="CB184" s="368"/>
      <c r="CC184" s="368"/>
      <c r="CD184" s="368"/>
      <c r="CE184" s="368"/>
      <c r="CF184" s="368"/>
      <c r="CG184" s="368"/>
      <c r="CH184" s="368"/>
      <c r="CI184" s="368"/>
      <c r="CJ184" s="368"/>
      <c r="CK184" s="368"/>
      <c r="CL184" s="368"/>
      <c r="CM184" s="368"/>
      <c r="CN184" s="368"/>
      <c r="CO184" s="368"/>
      <c r="CP184" s="368"/>
      <c r="CQ184" s="368"/>
      <c r="CR184" s="368"/>
      <c r="CS184" s="368"/>
      <c r="CT184" s="368"/>
      <c r="CU184" s="368"/>
      <c r="CV184" s="368"/>
      <c r="CW184" s="368"/>
      <c r="CX184" s="368"/>
      <c r="CY184" s="368"/>
      <c r="CZ184" s="368"/>
      <c r="DA184" s="368"/>
      <c r="DB184" s="368"/>
      <c r="DC184" s="368"/>
      <c r="DD184" s="368"/>
      <c r="DE184" s="368"/>
      <c r="DF184" s="368"/>
      <c r="DG184" s="368"/>
      <c r="DH184" s="368"/>
      <c r="DI184" s="368"/>
      <c r="DJ184" s="368"/>
      <c r="DK184" s="368"/>
      <c r="DL184" s="368"/>
      <c r="DM184" s="368"/>
      <c r="DN184" s="368"/>
      <c r="DO184" s="368"/>
      <c r="DP184" s="368"/>
      <c r="DQ184" s="368"/>
    </row>
    <row r="185" spans="1:121" x14ac:dyDescent="0.25">
      <c r="A185" s="367"/>
      <c r="B185" s="367"/>
      <c r="C185" s="367"/>
      <c r="D185" s="367"/>
      <c r="E185" s="367"/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  <c r="AA185" s="367"/>
      <c r="AB185" s="367"/>
      <c r="AC185" s="367"/>
      <c r="AD185" s="367"/>
      <c r="AE185" s="367"/>
      <c r="AF185" s="367"/>
      <c r="AG185" s="366"/>
      <c r="AH185" s="366"/>
      <c r="AI185" s="366"/>
      <c r="AJ185" s="366"/>
      <c r="AK185" s="368"/>
      <c r="AL185" s="368"/>
      <c r="AM185" s="368"/>
      <c r="AN185" s="368"/>
      <c r="AO185" s="368"/>
      <c r="AP185" s="368"/>
      <c r="AQ185" s="368"/>
      <c r="AR185" s="368"/>
      <c r="AS185" s="368"/>
      <c r="AT185" s="368"/>
      <c r="AU185" s="368"/>
      <c r="AV185" s="368"/>
      <c r="AW185" s="368"/>
      <c r="AX185" s="368"/>
      <c r="AY185" s="368"/>
      <c r="AZ185" s="368"/>
      <c r="BA185" s="368"/>
      <c r="BB185" s="368"/>
      <c r="BC185" s="368"/>
      <c r="BD185" s="368"/>
      <c r="BE185" s="368"/>
      <c r="BF185" s="368"/>
      <c r="BG185" s="368"/>
      <c r="BH185" s="368"/>
      <c r="BI185" s="368"/>
      <c r="BJ185" s="368"/>
      <c r="BK185" s="368"/>
      <c r="BL185" s="368"/>
      <c r="BM185" s="368"/>
      <c r="BN185" s="368"/>
      <c r="BO185" s="368"/>
      <c r="BP185" s="368"/>
      <c r="BQ185" s="368"/>
      <c r="BR185" s="368"/>
      <c r="BS185" s="368"/>
      <c r="BT185" s="368"/>
      <c r="BU185" s="368"/>
      <c r="BV185" s="368"/>
      <c r="BW185" s="368"/>
      <c r="BX185" s="368"/>
      <c r="BY185" s="368"/>
      <c r="BZ185" s="368"/>
      <c r="CA185" s="368"/>
      <c r="CB185" s="368"/>
      <c r="CC185" s="368"/>
      <c r="CD185" s="368"/>
      <c r="CE185" s="368"/>
      <c r="CF185" s="368"/>
      <c r="CG185" s="368"/>
      <c r="CH185" s="368"/>
      <c r="CI185" s="368"/>
      <c r="CJ185" s="368"/>
      <c r="CK185" s="368"/>
      <c r="CL185" s="368"/>
      <c r="CM185" s="368"/>
      <c r="CN185" s="368"/>
      <c r="CO185" s="368"/>
      <c r="CP185" s="368"/>
      <c r="CQ185" s="368"/>
      <c r="CR185" s="368"/>
      <c r="CS185" s="368"/>
      <c r="CT185" s="368"/>
      <c r="CU185" s="368"/>
      <c r="CV185" s="368"/>
      <c r="CW185" s="368"/>
      <c r="CX185" s="368"/>
      <c r="CY185" s="368"/>
      <c r="CZ185" s="368"/>
      <c r="DA185" s="368"/>
      <c r="DB185" s="368"/>
      <c r="DC185" s="368"/>
      <c r="DD185" s="368"/>
      <c r="DE185" s="368"/>
      <c r="DF185" s="368"/>
      <c r="DG185" s="368"/>
      <c r="DH185" s="368"/>
      <c r="DI185" s="368"/>
      <c r="DJ185" s="368"/>
      <c r="DK185" s="368"/>
      <c r="DL185" s="368"/>
      <c r="DM185" s="368"/>
      <c r="DN185" s="368"/>
      <c r="DO185" s="368"/>
      <c r="DP185" s="368"/>
      <c r="DQ185" s="368"/>
    </row>
    <row r="186" spans="1:121" x14ac:dyDescent="0.25">
      <c r="A186" s="367"/>
      <c r="B186" s="367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7"/>
      <c r="AC186" s="367"/>
      <c r="AD186" s="367"/>
      <c r="AE186" s="367"/>
      <c r="AF186" s="367"/>
      <c r="AG186" s="366"/>
      <c r="AH186" s="366"/>
      <c r="AI186" s="366"/>
      <c r="AJ186" s="366"/>
      <c r="AK186" s="368"/>
      <c r="AL186" s="368"/>
      <c r="AM186" s="368"/>
      <c r="AN186" s="368"/>
      <c r="AO186" s="368"/>
      <c r="AP186" s="368"/>
      <c r="AQ186" s="368"/>
      <c r="AR186" s="368"/>
      <c r="AS186" s="368"/>
      <c r="AT186" s="368"/>
      <c r="AU186" s="368"/>
      <c r="AV186" s="368"/>
      <c r="AW186" s="368"/>
      <c r="AX186" s="368"/>
      <c r="AY186" s="368"/>
      <c r="AZ186" s="368"/>
      <c r="BA186" s="368"/>
      <c r="BB186" s="368"/>
      <c r="BC186" s="368"/>
      <c r="BD186" s="368"/>
      <c r="BE186" s="368"/>
      <c r="BF186" s="368"/>
      <c r="BG186" s="368"/>
      <c r="BH186" s="368"/>
      <c r="BI186" s="368"/>
      <c r="BJ186" s="368"/>
      <c r="BK186" s="368"/>
      <c r="BL186" s="368"/>
      <c r="BM186" s="368"/>
      <c r="BN186" s="368"/>
      <c r="BO186" s="368"/>
      <c r="BP186" s="368"/>
      <c r="BQ186" s="368"/>
      <c r="BR186" s="368"/>
      <c r="BS186" s="368"/>
      <c r="BT186" s="368"/>
      <c r="BU186" s="368"/>
      <c r="BV186" s="368"/>
      <c r="BW186" s="368"/>
      <c r="BX186" s="368"/>
      <c r="BY186" s="368"/>
      <c r="BZ186" s="368"/>
      <c r="CA186" s="368"/>
      <c r="CB186" s="368"/>
      <c r="CC186" s="368"/>
      <c r="CD186" s="368"/>
      <c r="CE186" s="368"/>
      <c r="CF186" s="368"/>
      <c r="CG186" s="368"/>
      <c r="CH186" s="368"/>
      <c r="CI186" s="368"/>
      <c r="CJ186" s="368"/>
      <c r="CK186" s="368"/>
      <c r="CL186" s="368"/>
      <c r="CM186" s="368"/>
      <c r="CN186" s="368"/>
      <c r="CO186" s="368"/>
      <c r="CP186" s="368"/>
      <c r="CQ186" s="368"/>
      <c r="CR186" s="368"/>
      <c r="CS186" s="368"/>
      <c r="CT186" s="368"/>
      <c r="CU186" s="368"/>
      <c r="CV186" s="368"/>
      <c r="CW186" s="368"/>
      <c r="CX186" s="368"/>
      <c r="CY186" s="368"/>
      <c r="CZ186" s="368"/>
      <c r="DA186" s="368"/>
      <c r="DB186" s="368"/>
      <c r="DC186" s="368"/>
      <c r="DD186" s="368"/>
      <c r="DE186" s="368"/>
      <c r="DF186" s="368"/>
      <c r="DG186" s="368"/>
      <c r="DH186" s="368"/>
      <c r="DI186" s="368"/>
      <c r="DJ186" s="368"/>
      <c r="DK186" s="368"/>
      <c r="DL186" s="368"/>
      <c r="DM186" s="368"/>
      <c r="DN186" s="368"/>
      <c r="DO186" s="368"/>
      <c r="DP186" s="368"/>
      <c r="DQ186" s="368"/>
    </row>
    <row r="187" spans="1:121" x14ac:dyDescent="0.25">
      <c r="A187" s="367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367"/>
      <c r="S187" s="367"/>
      <c r="T187" s="367"/>
      <c r="U187" s="367"/>
      <c r="V187" s="367"/>
      <c r="W187" s="367"/>
      <c r="X187" s="367"/>
      <c r="Y187" s="367"/>
      <c r="Z187" s="367"/>
      <c r="AA187" s="367"/>
      <c r="AB187" s="367"/>
      <c r="AC187" s="367"/>
      <c r="AD187" s="367"/>
      <c r="AE187" s="367"/>
      <c r="AF187" s="367"/>
      <c r="AG187" s="366"/>
      <c r="AH187" s="366"/>
      <c r="AI187" s="366"/>
      <c r="AJ187" s="366"/>
      <c r="AK187" s="368"/>
      <c r="AL187" s="368"/>
      <c r="AM187" s="368"/>
      <c r="AN187" s="368"/>
      <c r="AO187" s="368"/>
      <c r="AP187" s="368"/>
      <c r="AQ187" s="368"/>
      <c r="AR187" s="368"/>
      <c r="AS187" s="368"/>
      <c r="AT187" s="368"/>
      <c r="AU187" s="368"/>
      <c r="AV187" s="368"/>
      <c r="AW187" s="368"/>
      <c r="AX187" s="368"/>
      <c r="AY187" s="368"/>
      <c r="AZ187" s="368"/>
      <c r="BA187" s="368"/>
      <c r="BB187" s="368"/>
      <c r="BC187" s="368"/>
      <c r="BD187" s="368"/>
      <c r="BE187" s="368"/>
      <c r="BF187" s="368"/>
      <c r="BG187" s="368"/>
      <c r="BH187" s="368"/>
      <c r="BI187" s="368"/>
      <c r="BJ187" s="368"/>
      <c r="BK187" s="368"/>
      <c r="BL187" s="368"/>
      <c r="BM187" s="368"/>
      <c r="BN187" s="368"/>
      <c r="BO187" s="368"/>
      <c r="BP187" s="368"/>
      <c r="BQ187" s="368"/>
      <c r="BR187" s="368"/>
      <c r="BS187" s="368"/>
      <c r="BT187" s="368"/>
      <c r="BU187" s="368"/>
      <c r="BV187" s="368"/>
      <c r="BW187" s="368"/>
      <c r="BX187" s="368"/>
      <c r="BY187" s="368"/>
      <c r="BZ187" s="368"/>
      <c r="CA187" s="368"/>
      <c r="CB187" s="368"/>
      <c r="CC187" s="368"/>
      <c r="CD187" s="368"/>
      <c r="CE187" s="368"/>
      <c r="CF187" s="368"/>
      <c r="CG187" s="368"/>
      <c r="CH187" s="368"/>
      <c r="CI187" s="368"/>
      <c r="CJ187" s="368"/>
      <c r="CK187" s="368"/>
      <c r="CL187" s="368"/>
      <c r="CM187" s="368"/>
      <c r="CN187" s="368"/>
      <c r="CO187" s="368"/>
      <c r="CP187" s="368"/>
      <c r="CQ187" s="368"/>
      <c r="CR187" s="368"/>
      <c r="CS187" s="368"/>
      <c r="CT187" s="368"/>
      <c r="CU187" s="368"/>
      <c r="CV187" s="368"/>
      <c r="CW187" s="368"/>
      <c r="CX187" s="368"/>
      <c r="CY187" s="368"/>
      <c r="CZ187" s="368"/>
      <c r="DA187" s="368"/>
      <c r="DB187" s="368"/>
      <c r="DC187" s="368"/>
      <c r="DD187" s="368"/>
      <c r="DE187" s="368"/>
      <c r="DF187" s="368"/>
      <c r="DG187" s="368"/>
      <c r="DH187" s="368"/>
      <c r="DI187" s="368"/>
      <c r="DJ187" s="368"/>
      <c r="DK187" s="368"/>
      <c r="DL187" s="368"/>
      <c r="DM187" s="368"/>
      <c r="DN187" s="368"/>
      <c r="DO187" s="368"/>
      <c r="DP187" s="368"/>
      <c r="DQ187" s="368"/>
    </row>
    <row r="188" spans="1:121" x14ac:dyDescent="0.25">
      <c r="A188" s="367"/>
      <c r="B188" s="367"/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7"/>
      <c r="AC188" s="367"/>
      <c r="AD188" s="367"/>
      <c r="AE188" s="367"/>
      <c r="AF188" s="367"/>
      <c r="AG188" s="366"/>
      <c r="AH188" s="366"/>
      <c r="AI188" s="366"/>
      <c r="AJ188" s="366"/>
      <c r="AK188" s="368"/>
      <c r="AL188" s="368"/>
      <c r="AM188" s="368"/>
      <c r="AN188" s="368"/>
      <c r="AO188" s="368"/>
      <c r="AP188" s="368"/>
      <c r="AQ188" s="368"/>
      <c r="AR188" s="368"/>
      <c r="AS188" s="368"/>
      <c r="AT188" s="368"/>
      <c r="AU188" s="368"/>
      <c r="AV188" s="368"/>
      <c r="AW188" s="368"/>
      <c r="AX188" s="368"/>
      <c r="AY188" s="368"/>
      <c r="AZ188" s="368"/>
      <c r="BA188" s="368"/>
      <c r="BB188" s="368"/>
      <c r="BC188" s="368"/>
      <c r="BD188" s="368"/>
      <c r="BE188" s="368"/>
      <c r="BF188" s="368"/>
      <c r="BG188" s="368"/>
      <c r="BH188" s="368"/>
      <c r="BI188" s="368"/>
      <c r="BJ188" s="368"/>
      <c r="BK188" s="368"/>
      <c r="BL188" s="368"/>
      <c r="BM188" s="368"/>
      <c r="BN188" s="368"/>
      <c r="BO188" s="368"/>
      <c r="BP188" s="368"/>
      <c r="BQ188" s="368"/>
      <c r="BR188" s="368"/>
      <c r="BS188" s="368"/>
      <c r="BT188" s="368"/>
      <c r="BU188" s="368"/>
      <c r="BV188" s="368"/>
      <c r="BW188" s="368"/>
      <c r="BX188" s="368"/>
      <c r="BY188" s="368"/>
      <c r="BZ188" s="368"/>
      <c r="CA188" s="368"/>
      <c r="CB188" s="368"/>
      <c r="CC188" s="368"/>
      <c r="CD188" s="368"/>
      <c r="CE188" s="368"/>
      <c r="CF188" s="368"/>
      <c r="CG188" s="368"/>
      <c r="CH188" s="368"/>
      <c r="CI188" s="368"/>
      <c r="CJ188" s="368"/>
      <c r="CK188" s="368"/>
      <c r="CL188" s="368"/>
      <c r="CM188" s="368"/>
      <c r="CN188" s="368"/>
      <c r="CO188" s="368"/>
      <c r="CP188" s="368"/>
      <c r="CQ188" s="368"/>
      <c r="CR188" s="368"/>
      <c r="CS188" s="368"/>
      <c r="CT188" s="368"/>
      <c r="CU188" s="368"/>
      <c r="CV188" s="368"/>
      <c r="CW188" s="368"/>
      <c r="CX188" s="368"/>
      <c r="CY188" s="368"/>
      <c r="CZ188" s="368"/>
      <c r="DA188" s="368"/>
      <c r="DB188" s="368"/>
      <c r="DC188" s="368"/>
      <c r="DD188" s="368"/>
      <c r="DE188" s="368"/>
      <c r="DF188" s="368"/>
      <c r="DG188" s="368"/>
      <c r="DH188" s="368"/>
      <c r="DI188" s="368"/>
      <c r="DJ188" s="368"/>
      <c r="DK188" s="368"/>
      <c r="DL188" s="368"/>
      <c r="DM188" s="368"/>
      <c r="DN188" s="368"/>
      <c r="DO188" s="368"/>
      <c r="DP188" s="368"/>
      <c r="DQ188" s="368"/>
    </row>
    <row r="189" spans="1:121" x14ac:dyDescent="0.25">
      <c r="A189" s="367"/>
      <c r="B189" s="367"/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M189" s="367"/>
      <c r="N189" s="367"/>
      <c r="O189" s="367"/>
      <c r="P189" s="367"/>
      <c r="Q189" s="367"/>
      <c r="R189" s="367"/>
      <c r="S189" s="367"/>
      <c r="T189" s="367"/>
      <c r="U189" s="367"/>
      <c r="V189" s="367"/>
      <c r="W189" s="367"/>
      <c r="X189" s="367"/>
      <c r="Y189" s="367"/>
      <c r="Z189" s="367"/>
      <c r="AA189" s="367"/>
      <c r="AB189" s="367"/>
      <c r="AC189" s="367"/>
      <c r="AD189" s="367"/>
      <c r="AE189" s="367"/>
      <c r="AF189" s="367"/>
      <c r="AG189" s="366"/>
      <c r="AH189" s="366"/>
      <c r="AI189" s="366"/>
      <c r="AJ189" s="366"/>
      <c r="AK189" s="368"/>
      <c r="AL189" s="368"/>
      <c r="AM189" s="368"/>
      <c r="AN189" s="368"/>
      <c r="AO189" s="368"/>
      <c r="AP189" s="368"/>
      <c r="AQ189" s="368"/>
      <c r="AR189" s="368"/>
      <c r="AS189" s="368"/>
      <c r="AT189" s="368"/>
      <c r="AU189" s="368"/>
      <c r="AV189" s="368"/>
      <c r="AW189" s="368"/>
      <c r="AX189" s="368"/>
      <c r="AY189" s="368"/>
      <c r="AZ189" s="368"/>
      <c r="BA189" s="368"/>
      <c r="BB189" s="368"/>
      <c r="BC189" s="368"/>
      <c r="BD189" s="368"/>
      <c r="BE189" s="368"/>
      <c r="BF189" s="368"/>
      <c r="BG189" s="368"/>
      <c r="BH189" s="368"/>
      <c r="BI189" s="368"/>
      <c r="BJ189" s="368"/>
      <c r="BK189" s="368"/>
      <c r="BL189" s="368"/>
      <c r="BM189" s="368"/>
      <c r="BN189" s="368"/>
      <c r="BO189" s="368"/>
      <c r="BP189" s="368"/>
      <c r="BQ189" s="368"/>
      <c r="BR189" s="368"/>
      <c r="BS189" s="368"/>
      <c r="BT189" s="368"/>
      <c r="BU189" s="368"/>
      <c r="BV189" s="368"/>
      <c r="BW189" s="368"/>
      <c r="BX189" s="368"/>
      <c r="BY189" s="368"/>
      <c r="BZ189" s="368"/>
      <c r="CA189" s="368"/>
      <c r="CB189" s="368"/>
      <c r="CC189" s="368"/>
      <c r="CD189" s="368"/>
      <c r="CE189" s="368"/>
      <c r="CF189" s="368"/>
      <c r="CG189" s="368"/>
      <c r="CH189" s="368"/>
      <c r="CI189" s="368"/>
      <c r="CJ189" s="368"/>
      <c r="CK189" s="368"/>
      <c r="CL189" s="368"/>
      <c r="CM189" s="368"/>
      <c r="CN189" s="368"/>
      <c r="CO189" s="368"/>
      <c r="CP189" s="368"/>
      <c r="CQ189" s="368"/>
      <c r="CR189" s="368"/>
      <c r="CS189" s="368"/>
      <c r="CT189" s="368"/>
      <c r="CU189" s="368"/>
      <c r="CV189" s="368"/>
      <c r="CW189" s="368"/>
      <c r="CX189" s="368"/>
      <c r="CY189" s="368"/>
      <c r="CZ189" s="368"/>
      <c r="DA189" s="368"/>
      <c r="DB189" s="368"/>
      <c r="DC189" s="368"/>
      <c r="DD189" s="368"/>
      <c r="DE189" s="368"/>
      <c r="DF189" s="368"/>
      <c r="DG189" s="368"/>
      <c r="DH189" s="368"/>
      <c r="DI189" s="368"/>
      <c r="DJ189" s="368"/>
      <c r="DK189" s="368"/>
      <c r="DL189" s="368"/>
      <c r="DM189" s="368"/>
      <c r="DN189" s="368"/>
      <c r="DO189" s="368"/>
      <c r="DP189" s="368"/>
      <c r="DQ189" s="368"/>
    </row>
    <row r="190" spans="1:121" x14ac:dyDescent="0.25">
      <c r="A190" s="367"/>
      <c r="B190" s="367"/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7"/>
      <c r="U190" s="367"/>
      <c r="V190" s="367"/>
      <c r="W190" s="367"/>
      <c r="X190" s="367"/>
      <c r="Y190" s="367"/>
      <c r="Z190" s="367"/>
      <c r="AA190" s="367"/>
      <c r="AB190" s="367"/>
      <c r="AC190" s="367"/>
      <c r="AD190" s="367"/>
      <c r="AE190" s="367"/>
      <c r="AF190" s="367"/>
      <c r="AG190" s="366"/>
      <c r="AH190" s="366"/>
      <c r="AI190" s="366"/>
      <c r="AJ190" s="366"/>
      <c r="AK190" s="368"/>
      <c r="AL190" s="368"/>
      <c r="AM190" s="368"/>
      <c r="AN190" s="368"/>
      <c r="AO190" s="368"/>
      <c r="AP190" s="368"/>
      <c r="AQ190" s="368"/>
      <c r="AR190" s="368"/>
      <c r="AS190" s="368"/>
      <c r="AT190" s="368"/>
      <c r="AU190" s="368"/>
      <c r="AV190" s="368"/>
      <c r="AW190" s="368"/>
      <c r="AX190" s="368"/>
      <c r="AY190" s="368"/>
      <c r="AZ190" s="368"/>
      <c r="BA190" s="368"/>
      <c r="BB190" s="368"/>
      <c r="BC190" s="368"/>
      <c r="BD190" s="368"/>
      <c r="BE190" s="368"/>
      <c r="BF190" s="368"/>
      <c r="BG190" s="368"/>
      <c r="BH190" s="368"/>
      <c r="BI190" s="368"/>
      <c r="BJ190" s="368"/>
      <c r="BK190" s="368"/>
      <c r="BL190" s="368"/>
      <c r="BM190" s="368"/>
      <c r="BN190" s="368"/>
      <c r="BO190" s="368"/>
      <c r="BP190" s="368"/>
      <c r="BQ190" s="368"/>
      <c r="BR190" s="368"/>
      <c r="BS190" s="368"/>
      <c r="BT190" s="368"/>
      <c r="BU190" s="368"/>
      <c r="BV190" s="368"/>
      <c r="BW190" s="368"/>
      <c r="BX190" s="368"/>
      <c r="BY190" s="368"/>
      <c r="BZ190" s="368"/>
      <c r="CA190" s="368"/>
      <c r="CB190" s="368"/>
      <c r="CC190" s="368"/>
      <c r="CD190" s="368"/>
      <c r="CE190" s="368"/>
      <c r="CF190" s="368"/>
      <c r="CG190" s="368"/>
      <c r="CH190" s="368"/>
      <c r="CI190" s="368"/>
      <c r="CJ190" s="368"/>
      <c r="CK190" s="368"/>
      <c r="CL190" s="368"/>
      <c r="CM190" s="368"/>
      <c r="CN190" s="368"/>
      <c r="CO190" s="368"/>
      <c r="CP190" s="368"/>
      <c r="CQ190" s="368"/>
      <c r="CR190" s="368"/>
      <c r="CS190" s="368"/>
      <c r="CT190" s="368"/>
      <c r="CU190" s="368"/>
      <c r="CV190" s="368"/>
      <c r="CW190" s="368"/>
      <c r="CX190" s="368"/>
      <c r="CY190" s="368"/>
      <c r="CZ190" s="368"/>
      <c r="DA190" s="368"/>
      <c r="DB190" s="368"/>
      <c r="DC190" s="368"/>
      <c r="DD190" s="368"/>
      <c r="DE190" s="368"/>
      <c r="DF190" s="368"/>
      <c r="DG190" s="368"/>
      <c r="DH190" s="368"/>
      <c r="DI190" s="368"/>
      <c r="DJ190" s="368"/>
      <c r="DK190" s="368"/>
      <c r="DL190" s="368"/>
      <c r="DM190" s="368"/>
      <c r="DN190" s="368"/>
      <c r="DO190" s="368"/>
      <c r="DP190" s="368"/>
      <c r="DQ190" s="368"/>
    </row>
    <row r="191" spans="1:121" x14ac:dyDescent="0.25">
      <c r="A191" s="367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367"/>
      <c r="S191" s="367"/>
      <c r="T191" s="367"/>
      <c r="U191" s="367"/>
      <c r="V191" s="367"/>
      <c r="W191" s="367"/>
      <c r="X191" s="367"/>
      <c r="Y191" s="367"/>
      <c r="Z191" s="367"/>
      <c r="AA191" s="367"/>
      <c r="AB191" s="367"/>
      <c r="AC191" s="367"/>
      <c r="AD191" s="367"/>
      <c r="AE191" s="367"/>
      <c r="AF191" s="367"/>
      <c r="AG191" s="366"/>
      <c r="AH191" s="366"/>
      <c r="AI191" s="366"/>
      <c r="AJ191" s="366"/>
      <c r="AK191" s="368"/>
      <c r="AL191" s="368"/>
      <c r="AM191" s="368"/>
      <c r="AN191" s="368"/>
      <c r="AO191" s="368"/>
      <c r="AP191" s="368"/>
      <c r="AQ191" s="368"/>
      <c r="AR191" s="368"/>
      <c r="AS191" s="368"/>
      <c r="AT191" s="368"/>
      <c r="AU191" s="368"/>
      <c r="AV191" s="368"/>
      <c r="AW191" s="368"/>
      <c r="AX191" s="368"/>
      <c r="AY191" s="368"/>
      <c r="AZ191" s="368"/>
      <c r="BA191" s="368"/>
      <c r="BB191" s="368"/>
      <c r="BC191" s="368"/>
      <c r="BD191" s="368"/>
      <c r="BE191" s="368"/>
      <c r="BF191" s="368"/>
      <c r="BG191" s="368"/>
      <c r="BH191" s="368"/>
      <c r="BI191" s="368"/>
      <c r="BJ191" s="368"/>
      <c r="BK191" s="368"/>
      <c r="BL191" s="368"/>
      <c r="BM191" s="368"/>
      <c r="BN191" s="368"/>
      <c r="BO191" s="368"/>
      <c r="BP191" s="368"/>
      <c r="BQ191" s="368"/>
      <c r="BR191" s="368"/>
      <c r="BS191" s="368"/>
      <c r="BT191" s="368"/>
      <c r="BU191" s="368"/>
      <c r="BV191" s="368"/>
      <c r="BW191" s="368"/>
      <c r="BX191" s="368"/>
      <c r="BY191" s="368"/>
      <c r="BZ191" s="368"/>
      <c r="CA191" s="368"/>
      <c r="CB191" s="368"/>
      <c r="CC191" s="368"/>
      <c r="CD191" s="368"/>
      <c r="CE191" s="368"/>
      <c r="CF191" s="368"/>
      <c r="CG191" s="368"/>
      <c r="CH191" s="368"/>
      <c r="CI191" s="368"/>
      <c r="CJ191" s="368"/>
      <c r="CK191" s="368"/>
      <c r="CL191" s="368"/>
      <c r="CM191" s="368"/>
      <c r="CN191" s="368"/>
      <c r="CO191" s="368"/>
      <c r="CP191" s="368"/>
      <c r="CQ191" s="368"/>
      <c r="CR191" s="368"/>
      <c r="CS191" s="368"/>
      <c r="CT191" s="368"/>
      <c r="CU191" s="368"/>
      <c r="CV191" s="368"/>
      <c r="CW191" s="368"/>
      <c r="CX191" s="368"/>
      <c r="CY191" s="368"/>
      <c r="CZ191" s="368"/>
      <c r="DA191" s="368"/>
      <c r="DB191" s="368"/>
      <c r="DC191" s="368"/>
      <c r="DD191" s="368"/>
      <c r="DE191" s="368"/>
      <c r="DF191" s="368"/>
      <c r="DG191" s="368"/>
      <c r="DH191" s="368"/>
      <c r="DI191" s="368"/>
      <c r="DJ191" s="368"/>
      <c r="DK191" s="368"/>
      <c r="DL191" s="368"/>
      <c r="DM191" s="368"/>
      <c r="DN191" s="368"/>
      <c r="DO191" s="368"/>
      <c r="DP191" s="368"/>
      <c r="DQ191" s="368"/>
    </row>
    <row r="192" spans="1:121" x14ac:dyDescent="0.25">
      <c r="A192" s="367"/>
      <c r="B192" s="367"/>
      <c r="C192" s="367"/>
      <c r="D192" s="367"/>
      <c r="E192" s="367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  <c r="AA192" s="367"/>
      <c r="AB192" s="367"/>
      <c r="AC192" s="367"/>
      <c r="AD192" s="367"/>
      <c r="AE192" s="367"/>
      <c r="AF192" s="367"/>
      <c r="AG192" s="366"/>
      <c r="AH192" s="366"/>
      <c r="AI192" s="366"/>
      <c r="AJ192" s="366"/>
      <c r="AK192" s="368"/>
      <c r="AL192" s="368"/>
      <c r="AM192" s="368"/>
      <c r="AN192" s="368"/>
      <c r="AO192" s="368"/>
      <c r="AP192" s="368"/>
      <c r="AQ192" s="368"/>
      <c r="AR192" s="368"/>
      <c r="AS192" s="368"/>
      <c r="AT192" s="368"/>
      <c r="AU192" s="368"/>
      <c r="AV192" s="368"/>
      <c r="AW192" s="368"/>
      <c r="AX192" s="368"/>
      <c r="AY192" s="368"/>
      <c r="AZ192" s="368"/>
      <c r="BA192" s="368"/>
      <c r="BB192" s="368"/>
      <c r="BC192" s="368"/>
      <c r="BD192" s="368"/>
      <c r="BE192" s="368"/>
      <c r="BF192" s="368"/>
      <c r="BG192" s="368"/>
      <c r="BH192" s="368"/>
      <c r="BI192" s="368"/>
      <c r="BJ192" s="368"/>
      <c r="BK192" s="368"/>
      <c r="BL192" s="368"/>
      <c r="BM192" s="368"/>
      <c r="BN192" s="368"/>
      <c r="BO192" s="368"/>
      <c r="BP192" s="368"/>
      <c r="BQ192" s="368"/>
      <c r="BR192" s="368"/>
      <c r="BS192" s="368"/>
      <c r="BT192" s="368"/>
      <c r="BU192" s="368"/>
      <c r="BV192" s="368"/>
      <c r="BW192" s="368"/>
      <c r="BX192" s="368"/>
      <c r="BY192" s="368"/>
      <c r="BZ192" s="368"/>
      <c r="CA192" s="368"/>
      <c r="CB192" s="368"/>
      <c r="CC192" s="368"/>
      <c r="CD192" s="368"/>
      <c r="CE192" s="368"/>
      <c r="CF192" s="368"/>
      <c r="CG192" s="368"/>
      <c r="CH192" s="368"/>
      <c r="CI192" s="368"/>
      <c r="CJ192" s="368"/>
      <c r="CK192" s="368"/>
      <c r="CL192" s="368"/>
      <c r="CM192" s="368"/>
      <c r="CN192" s="368"/>
      <c r="CO192" s="368"/>
      <c r="CP192" s="368"/>
      <c r="CQ192" s="368"/>
      <c r="CR192" s="368"/>
      <c r="CS192" s="368"/>
      <c r="CT192" s="368"/>
      <c r="CU192" s="368"/>
      <c r="CV192" s="368"/>
      <c r="CW192" s="368"/>
      <c r="CX192" s="368"/>
      <c r="CY192" s="368"/>
      <c r="CZ192" s="368"/>
      <c r="DA192" s="368"/>
      <c r="DB192" s="368"/>
      <c r="DC192" s="368"/>
      <c r="DD192" s="368"/>
      <c r="DE192" s="368"/>
      <c r="DF192" s="368"/>
      <c r="DG192" s="368"/>
      <c r="DH192" s="368"/>
      <c r="DI192" s="368"/>
      <c r="DJ192" s="368"/>
      <c r="DK192" s="368"/>
      <c r="DL192" s="368"/>
      <c r="DM192" s="368"/>
      <c r="DN192" s="368"/>
      <c r="DO192" s="368"/>
      <c r="DP192" s="368"/>
      <c r="DQ192" s="368"/>
    </row>
    <row r="193" spans="1:121" x14ac:dyDescent="0.25">
      <c r="A193" s="367"/>
      <c r="B193" s="367"/>
      <c r="C193" s="367"/>
      <c r="D193" s="367"/>
      <c r="E193" s="367"/>
      <c r="F193" s="367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7"/>
      <c r="AC193" s="367"/>
      <c r="AD193" s="367"/>
      <c r="AE193" s="367"/>
      <c r="AF193" s="367"/>
      <c r="AG193" s="366"/>
      <c r="AH193" s="366"/>
      <c r="AI193" s="366"/>
      <c r="AJ193" s="366"/>
      <c r="AK193" s="368"/>
      <c r="AL193" s="368"/>
      <c r="AM193" s="368"/>
      <c r="AN193" s="368"/>
      <c r="AO193" s="368"/>
      <c r="AP193" s="368"/>
      <c r="AQ193" s="368"/>
      <c r="AR193" s="368"/>
      <c r="AS193" s="368"/>
      <c r="AT193" s="368"/>
      <c r="AU193" s="368"/>
      <c r="AV193" s="368"/>
      <c r="AW193" s="368"/>
      <c r="AX193" s="368"/>
      <c r="AY193" s="368"/>
      <c r="AZ193" s="368"/>
      <c r="BA193" s="368"/>
      <c r="BB193" s="368"/>
      <c r="BC193" s="368"/>
      <c r="BD193" s="368"/>
      <c r="BE193" s="368"/>
      <c r="BF193" s="368"/>
      <c r="BG193" s="368"/>
      <c r="BH193" s="368"/>
      <c r="BI193" s="368"/>
      <c r="BJ193" s="368"/>
      <c r="BK193" s="368"/>
      <c r="BL193" s="368"/>
      <c r="BM193" s="368"/>
      <c r="BN193" s="368"/>
      <c r="BO193" s="368"/>
      <c r="BP193" s="368"/>
      <c r="BQ193" s="368"/>
      <c r="BR193" s="368"/>
      <c r="BS193" s="368"/>
      <c r="BT193" s="368"/>
      <c r="BU193" s="368"/>
      <c r="BV193" s="368"/>
      <c r="BW193" s="368"/>
      <c r="BX193" s="368"/>
      <c r="BY193" s="368"/>
      <c r="BZ193" s="368"/>
      <c r="CA193" s="368"/>
      <c r="CB193" s="368"/>
      <c r="CC193" s="368"/>
      <c r="CD193" s="368"/>
      <c r="CE193" s="368"/>
      <c r="CF193" s="368"/>
      <c r="CG193" s="368"/>
      <c r="CH193" s="368"/>
      <c r="CI193" s="368"/>
      <c r="CJ193" s="368"/>
      <c r="CK193" s="368"/>
      <c r="CL193" s="368"/>
      <c r="CM193" s="368"/>
      <c r="CN193" s="368"/>
      <c r="CO193" s="368"/>
      <c r="CP193" s="368"/>
      <c r="CQ193" s="368"/>
      <c r="CR193" s="368"/>
      <c r="CS193" s="368"/>
      <c r="CT193" s="368"/>
      <c r="CU193" s="368"/>
      <c r="CV193" s="368"/>
      <c r="CW193" s="368"/>
      <c r="CX193" s="368"/>
      <c r="CY193" s="368"/>
      <c r="CZ193" s="368"/>
      <c r="DA193" s="368"/>
      <c r="DB193" s="368"/>
      <c r="DC193" s="368"/>
      <c r="DD193" s="368"/>
      <c r="DE193" s="368"/>
      <c r="DF193" s="368"/>
      <c r="DG193" s="368"/>
      <c r="DH193" s="368"/>
      <c r="DI193" s="368"/>
      <c r="DJ193" s="368"/>
      <c r="DK193" s="368"/>
      <c r="DL193" s="368"/>
      <c r="DM193" s="368"/>
      <c r="DN193" s="368"/>
      <c r="DO193" s="368"/>
      <c r="DP193" s="368"/>
      <c r="DQ193" s="368"/>
    </row>
    <row r="194" spans="1:121" x14ac:dyDescent="0.25">
      <c r="A194" s="367"/>
      <c r="B194" s="367"/>
      <c r="C194" s="367"/>
      <c r="D194" s="367"/>
      <c r="E194" s="367"/>
      <c r="F194" s="367"/>
      <c r="G194" s="367"/>
      <c r="H194" s="367"/>
      <c r="I194" s="367"/>
      <c r="J194" s="367"/>
      <c r="K194" s="367"/>
      <c r="L194" s="367"/>
      <c r="M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  <c r="AA194" s="367"/>
      <c r="AB194" s="367"/>
      <c r="AC194" s="367"/>
      <c r="AD194" s="367"/>
      <c r="AE194" s="367"/>
      <c r="AF194" s="367"/>
      <c r="AG194" s="366"/>
      <c r="AH194" s="366"/>
      <c r="AI194" s="366"/>
      <c r="AJ194" s="366"/>
      <c r="AK194" s="368"/>
      <c r="AL194" s="368"/>
      <c r="AM194" s="368"/>
      <c r="AN194" s="368"/>
      <c r="AO194" s="368"/>
      <c r="AP194" s="368"/>
      <c r="AQ194" s="368"/>
      <c r="AR194" s="368"/>
      <c r="AS194" s="368"/>
      <c r="AT194" s="368"/>
      <c r="AU194" s="368"/>
      <c r="AV194" s="368"/>
      <c r="AW194" s="368"/>
      <c r="AX194" s="368"/>
      <c r="AY194" s="368"/>
      <c r="AZ194" s="368"/>
      <c r="BA194" s="368"/>
      <c r="BB194" s="368"/>
      <c r="BC194" s="368"/>
      <c r="BD194" s="368"/>
      <c r="BE194" s="368"/>
      <c r="BF194" s="368"/>
      <c r="BG194" s="368"/>
      <c r="BH194" s="368"/>
      <c r="BI194" s="368"/>
      <c r="BJ194" s="368"/>
      <c r="BK194" s="368"/>
      <c r="BL194" s="368"/>
      <c r="BM194" s="368"/>
      <c r="BN194" s="368"/>
      <c r="BO194" s="368"/>
      <c r="BP194" s="368"/>
      <c r="BQ194" s="368"/>
      <c r="BR194" s="368"/>
      <c r="BS194" s="368"/>
      <c r="BT194" s="368"/>
      <c r="BU194" s="368"/>
      <c r="BV194" s="368"/>
      <c r="BW194" s="368"/>
      <c r="BX194" s="368"/>
      <c r="BY194" s="368"/>
      <c r="BZ194" s="368"/>
      <c r="CA194" s="368"/>
      <c r="CB194" s="368"/>
      <c r="CC194" s="368"/>
      <c r="CD194" s="368"/>
      <c r="CE194" s="368"/>
      <c r="CF194" s="368"/>
      <c r="CG194" s="368"/>
      <c r="CH194" s="368"/>
      <c r="CI194" s="368"/>
      <c r="CJ194" s="368"/>
      <c r="CK194" s="368"/>
      <c r="CL194" s="368"/>
      <c r="CM194" s="368"/>
      <c r="CN194" s="368"/>
      <c r="CO194" s="368"/>
      <c r="CP194" s="368"/>
      <c r="CQ194" s="368"/>
      <c r="CR194" s="368"/>
      <c r="CS194" s="368"/>
      <c r="CT194" s="368"/>
      <c r="CU194" s="368"/>
      <c r="CV194" s="368"/>
      <c r="CW194" s="368"/>
      <c r="CX194" s="368"/>
      <c r="CY194" s="368"/>
      <c r="CZ194" s="368"/>
      <c r="DA194" s="368"/>
      <c r="DB194" s="368"/>
      <c r="DC194" s="368"/>
      <c r="DD194" s="368"/>
      <c r="DE194" s="368"/>
      <c r="DF194" s="368"/>
      <c r="DG194" s="368"/>
      <c r="DH194" s="368"/>
      <c r="DI194" s="368"/>
      <c r="DJ194" s="368"/>
      <c r="DK194" s="368"/>
      <c r="DL194" s="368"/>
      <c r="DM194" s="368"/>
      <c r="DN194" s="368"/>
      <c r="DO194" s="368"/>
      <c r="DP194" s="368"/>
      <c r="DQ194" s="368"/>
    </row>
    <row r="195" spans="1:121" x14ac:dyDescent="0.25">
      <c r="A195" s="367"/>
      <c r="B195" s="367"/>
      <c r="C195" s="367"/>
      <c r="D195" s="367"/>
      <c r="E195" s="367"/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67"/>
      <c r="Q195" s="367"/>
      <c r="R195" s="367"/>
      <c r="S195" s="367"/>
      <c r="T195" s="367"/>
      <c r="U195" s="367"/>
      <c r="V195" s="367"/>
      <c r="W195" s="367"/>
      <c r="X195" s="367"/>
      <c r="Y195" s="367"/>
      <c r="Z195" s="367"/>
      <c r="AA195" s="367"/>
      <c r="AB195" s="367"/>
      <c r="AC195" s="367"/>
      <c r="AD195" s="367"/>
      <c r="AE195" s="367"/>
      <c r="AF195" s="367"/>
      <c r="AG195" s="366"/>
      <c r="AH195" s="366"/>
      <c r="AI195" s="366"/>
      <c r="AJ195" s="366"/>
      <c r="AK195" s="368"/>
      <c r="AL195" s="368"/>
      <c r="AM195" s="368"/>
      <c r="AN195" s="368"/>
      <c r="AO195" s="368"/>
      <c r="AP195" s="368"/>
      <c r="AQ195" s="368"/>
      <c r="AR195" s="368"/>
      <c r="AS195" s="368"/>
      <c r="AT195" s="368"/>
      <c r="AU195" s="368"/>
      <c r="AV195" s="368"/>
      <c r="AW195" s="368"/>
      <c r="AX195" s="368"/>
      <c r="AY195" s="368"/>
      <c r="AZ195" s="368"/>
      <c r="BA195" s="368"/>
      <c r="BB195" s="368"/>
      <c r="BC195" s="368"/>
      <c r="BD195" s="368"/>
      <c r="BE195" s="368"/>
      <c r="BF195" s="368"/>
      <c r="BG195" s="368"/>
      <c r="BH195" s="368"/>
      <c r="BI195" s="368"/>
      <c r="BJ195" s="368"/>
      <c r="BK195" s="368"/>
      <c r="BL195" s="368"/>
      <c r="BM195" s="368"/>
      <c r="BN195" s="368"/>
      <c r="BO195" s="368"/>
      <c r="BP195" s="368"/>
      <c r="BQ195" s="368"/>
      <c r="BR195" s="368"/>
      <c r="BS195" s="368"/>
      <c r="BT195" s="368"/>
      <c r="BU195" s="368"/>
      <c r="BV195" s="368"/>
      <c r="BW195" s="368"/>
      <c r="BX195" s="368"/>
      <c r="BY195" s="368"/>
      <c r="BZ195" s="368"/>
      <c r="CA195" s="368"/>
      <c r="CB195" s="368"/>
      <c r="CC195" s="368"/>
      <c r="CD195" s="368"/>
      <c r="CE195" s="368"/>
      <c r="CF195" s="368"/>
      <c r="CG195" s="368"/>
      <c r="CH195" s="368"/>
      <c r="CI195" s="368"/>
      <c r="CJ195" s="368"/>
      <c r="CK195" s="368"/>
      <c r="CL195" s="368"/>
      <c r="CM195" s="368"/>
      <c r="CN195" s="368"/>
      <c r="CO195" s="368"/>
      <c r="CP195" s="368"/>
      <c r="CQ195" s="368"/>
      <c r="CR195" s="368"/>
      <c r="CS195" s="368"/>
      <c r="CT195" s="368"/>
      <c r="CU195" s="368"/>
      <c r="CV195" s="368"/>
      <c r="CW195" s="368"/>
      <c r="CX195" s="368"/>
      <c r="CY195" s="368"/>
      <c r="CZ195" s="368"/>
      <c r="DA195" s="368"/>
      <c r="DB195" s="368"/>
      <c r="DC195" s="368"/>
      <c r="DD195" s="368"/>
      <c r="DE195" s="368"/>
      <c r="DF195" s="368"/>
      <c r="DG195" s="368"/>
      <c r="DH195" s="368"/>
      <c r="DI195" s="368"/>
      <c r="DJ195" s="368"/>
      <c r="DK195" s="368"/>
      <c r="DL195" s="368"/>
      <c r="DM195" s="368"/>
      <c r="DN195" s="368"/>
      <c r="DO195" s="368"/>
      <c r="DP195" s="368"/>
      <c r="DQ195" s="368"/>
    </row>
    <row r="196" spans="1:121" x14ac:dyDescent="0.25">
      <c r="A196" s="367"/>
      <c r="B196" s="367"/>
      <c r="C196" s="367"/>
      <c r="D196" s="367"/>
      <c r="E196" s="367"/>
      <c r="F196" s="367"/>
      <c r="G196" s="367"/>
      <c r="H196" s="367"/>
      <c r="I196" s="367"/>
      <c r="J196" s="367"/>
      <c r="K196" s="367"/>
      <c r="L196" s="367"/>
      <c r="M196" s="367"/>
      <c r="N196" s="367"/>
      <c r="O196" s="367"/>
      <c r="P196" s="367"/>
      <c r="Q196" s="367"/>
      <c r="R196" s="367"/>
      <c r="S196" s="367"/>
      <c r="T196" s="367"/>
      <c r="U196" s="367"/>
      <c r="V196" s="367"/>
      <c r="W196" s="367"/>
      <c r="X196" s="367"/>
      <c r="Y196" s="367"/>
      <c r="Z196" s="367"/>
      <c r="AA196" s="367"/>
      <c r="AB196" s="367"/>
      <c r="AC196" s="367"/>
      <c r="AD196" s="367"/>
      <c r="AE196" s="367"/>
      <c r="AF196" s="367"/>
      <c r="AG196" s="366"/>
      <c r="AH196" s="366"/>
      <c r="AI196" s="366"/>
      <c r="AJ196" s="366"/>
      <c r="AK196" s="368"/>
      <c r="AL196" s="368"/>
      <c r="AM196" s="368"/>
      <c r="AN196" s="368"/>
      <c r="AO196" s="368"/>
      <c r="AP196" s="368"/>
      <c r="AQ196" s="368"/>
      <c r="AR196" s="368"/>
      <c r="AS196" s="368"/>
      <c r="AT196" s="368"/>
      <c r="AU196" s="368"/>
      <c r="AV196" s="368"/>
      <c r="AW196" s="368"/>
      <c r="AX196" s="368"/>
      <c r="AY196" s="368"/>
      <c r="AZ196" s="368"/>
      <c r="BA196" s="368"/>
      <c r="BB196" s="368"/>
      <c r="BC196" s="368"/>
      <c r="BD196" s="368"/>
      <c r="BE196" s="368"/>
      <c r="BF196" s="368"/>
      <c r="BG196" s="368"/>
      <c r="BH196" s="368"/>
      <c r="BI196" s="368"/>
      <c r="BJ196" s="368"/>
      <c r="BK196" s="368"/>
      <c r="BL196" s="368"/>
      <c r="BM196" s="368"/>
      <c r="BN196" s="368"/>
      <c r="BO196" s="368"/>
      <c r="BP196" s="368"/>
      <c r="BQ196" s="368"/>
      <c r="BR196" s="368"/>
      <c r="BS196" s="368"/>
      <c r="BT196" s="368"/>
      <c r="BU196" s="368"/>
      <c r="BV196" s="368"/>
      <c r="BW196" s="368"/>
      <c r="BX196" s="368"/>
      <c r="BY196" s="368"/>
      <c r="BZ196" s="368"/>
      <c r="CA196" s="368"/>
      <c r="CB196" s="368"/>
      <c r="CC196" s="368"/>
      <c r="CD196" s="368"/>
      <c r="CE196" s="368"/>
      <c r="CF196" s="368"/>
      <c r="CG196" s="368"/>
      <c r="CH196" s="368"/>
      <c r="CI196" s="368"/>
      <c r="CJ196" s="368"/>
      <c r="CK196" s="368"/>
      <c r="CL196" s="368"/>
      <c r="CM196" s="368"/>
      <c r="CN196" s="368"/>
      <c r="CO196" s="368"/>
      <c r="CP196" s="368"/>
      <c r="CQ196" s="368"/>
      <c r="CR196" s="368"/>
      <c r="CS196" s="368"/>
      <c r="CT196" s="368"/>
      <c r="CU196" s="368"/>
      <c r="CV196" s="368"/>
      <c r="CW196" s="368"/>
      <c r="CX196" s="368"/>
      <c r="CY196" s="368"/>
      <c r="CZ196" s="368"/>
      <c r="DA196" s="368"/>
      <c r="DB196" s="368"/>
      <c r="DC196" s="368"/>
      <c r="DD196" s="368"/>
      <c r="DE196" s="368"/>
      <c r="DF196" s="368"/>
      <c r="DG196" s="368"/>
      <c r="DH196" s="368"/>
      <c r="DI196" s="368"/>
      <c r="DJ196" s="368"/>
      <c r="DK196" s="368"/>
      <c r="DL196" s="368"/>
      <c r="DM196" s="368"/>
      <c r="DN196" s="368"/>
      <c r="DO196" s="368"/>
      <c r="DP196" s="368"/>
      <c r="DQ196" s="368"/>
    </row>
    <row r="197" spans="1:121" x14ac:dyDescent="0.25">
      <c r="A197" s="367"/>
      <c r="B197" s="367"/>
      <c r="C197" s="367"/>
      <c r="D197" s="367"/>
      <c r="E197" s="367"/>
      <c r="F197" s="367"/>
      <c r="G197" s="367"/>
      <c r="H197" s="367"/>
      <c r="I197" s="367"/>
      <c r="J197" s="367"/>
      <c r="K197" s="367"/>
      <c r="L197" s="367"/>
      <c r="M197" s="367"/>
      <c r="N197" s="367"/>
      <c r="O197" s="367"/>
      <c r="P197" s="367"/>
      <c r="Q197" s="367"/>
      <c r="R197" s="367"/>
      <c r="S197" s="367"/>
      <c r="T197" s="367"/>
      <c r="U197" s="367"/>
      <c r="V197" s="367"/>
      <c r="W197" s="367"/>
      <c r="X197" s="367"/>
      <c r="Y197" s="367"/>
      <c r="Z197" s="367"/>
      <c r="AA197" s="367"/>
      <c r="AB197" s="367"/>
      <c r="AC197" s="367"/>
      <c r="AD197" s="367"/>
      <c r="AE197" s="367"/>
      <c r="AF197" s="367"/>
      <c r="AG197" s="366"/>
      <c r="AH197" s="366"/>
      <c r="AI197" s="366"/>
      <c r="AJ197" s="366"/>
      <c r="AK197" s="368"/>
      <c r="AL197" s="368"/>
      <c r="AM197" s="368"/>
      <c r="AN197" s="368"/>
      <c r="AO197" s="368"/>
      <c r="AP197" s="368"/>
      <c r="AQ197" s="368"/>
      <c r="AR197" s="368"/>
      <c r="AS197" s="368"/>
      <c r="AT197" s="368"/>
      <c r="AU197" s="368"/>
      <c r="AV197" s="368"/>
      <c r="AW197" s="368"/>
      <c r="AX197" s="368"/>
      <c r="AY197" s="368"/>
      <c r="AZ197" s="368"/>
      <c r="BA197" s="368"/>
      <c r="BB197" s="368"/>
      <c r="BC197" s="368"/>
      <c r="BD197" s="368"/>
      <c r="BE197" s="368"/>
      <c r="BF197" s="368"/>
      <c r="BG197" s="368"/>
      <c r="BH197" s="368"/>
      <c r="BI197" s="368"/>
      <c r="BJ197" s="368"/>
      <c r="BK197" s="368"/>
      <c r="BL197" s="368"/>
      <c r="BM197" s="368"/>
      <c r="BN197" s="368"/>
      <c r="BO197" s="368"/>
      <c r="BP197" s="368"/>
      <c r="BQ197" s="368"/>
      <c r="BR197" s="368"/>
      <c r="BS197" s="368"/>
      <c r="BT197" s="368"/>
      <c r="BU197" s="368"/>
      <c r="BV197" s="368"/>
      <c r="BW197" s="368"/>
      <c r="BX197" s="368"/>
      <c r="BY197" s="368"/>
      <c r="BZ197" s="368"/>
      <c r="CA197" s="368"/>
      <c r="CB197" s="368"/>
      <c r="CC197" s="368"/>
      <c r="CD197" s="368"/>
      <c r="CE197" s="368"/>
      <c r="CF197" s="368"/>
      <c r="CG197" s="368"/>
      <c r="CH197" s="368"/>
      <c r="CI197" s="368"/>
      <c r="CJ197" s="368"/>
      <c r="CK197" s="368"/>
      <c r="CL197" s="368"/>
      <c r="CM197" s="368"/>
      <c r="CN197" s="368"/>
      <c r="CO197" s="368"/>
      <c r="CP197" s="368"/>
      <c r="CQ197" s="368"/>
      <c r="CR197" s="368"/>
      <c r="CS197" s="368"/>
      <c r="CT197" s="368"/>
      <c r="CU197" s="368"/>
      <c r="CV197" s="368"/>
      <c r="CW197" s="368"/>
      <c r="CX197" s="368"/>
      <c r="CY197" s="368"/>
      <c r="CZ197" s="368"/>
      <c r="DA197" s="368"/>
      <c r="DB197" s="368"/>
      <c r="DC197" s="368"/>
      <c r="DD197" s="368"/>
      <c r="DE197" s="368"/>
      <c r="DF197" s="368"/>
      <c r="DG197" s="368"/>
      <c r="DH197" s="368"/>
      <c r="DI197" s="368"/>
      <c r="DJ197" s="368"/>
      <c r="DK197" s="368"/>
      <c r="DL197" s="368"/>
      <c r="DM197" s="368"/>
      <c r="DN197" s="368"/>
      <c r="DO197" s="368"/>
      <c r="DP197" s="368"/>
      <c r="DQ197" s="368"/>
    </row>
    <row r="198" spans="1:121" x14ac:dyDescent="0.25">
      <c r="A198" s="367"/>
      <c r="B198" s="367"/>
      <c r="C198" s="367"/>
      <c r="D198" s="367"/>
      <c r="E198" s="367"/>
      <c r="F198" s="367"/>
      <c r="G198" s="367"/>
      <c r="H198" s="367"/>
      <c r="I198" s="367"/>
      <c r="J198" s="367"/>
      <c r="K198" s="367"/>
      <c r="L198" s="367"/>
      <c r="M198" s="367"/>
      <c r="N198" s="367"/>
      <c r="O198" s="367"/>
      <c r="P198" s="367"/>
      <c r="Q198" s="367"/>
      <c r="R198" s="367"/>
      <c r="S198" s="367"/>
      <c r="T198" s="367"/>
      <c r="U198" s="367"/>
      <c r="V198" s="367"/>
      <c r="W198" s="367"/>
      <c r="X198" s="367"/>
      <c r="Y198" s="367"/>
      <c r="Z198" s="367"/>
      <c r="AA198" s="367"/>
      <c r="AB198" s="367"/>
      <c r="AC198" s="367"/>
      <c r="AD198" s="367"/>
      <c r="AE198" s="367"/>
      <c r="AF198" s="367"/>
      <c r="AG198" s="366"/>
      <c r="AH198" s="366"/>
      <c r="AI198" s="366"/>
      <c r="AJ198" s="366"/>
      <c r="AK198" s="368"/>
      <c r="AL198" s="368"/>
      <c r="AM198" s="368"/>
      <c r="AN198" s="368"/>
      <c r="AO198" s="368"/>
      <c r="AP198" s="368"/>
      <c r="AQ198" s="368"/>
      <c r="AR198" s="368"/>
      <c r="AS198" s="368"/>
      <c r="AT198" s="368"/>
      <c r="AU198" s="368"/>
      <c r="AV198" s="368"/>
      <c r="AW198" s="368"/>
      <c r="AX198" s="368"/>
      <c r="AY198" s="368"/>
      <c r="AZ198" s="368"/>
      <c r="BA198" s="368"/>
      <c r="BB198" s="368"/>
      <c r="BC198" s="368"/>
      <c r="BD198" s="368"/>
      <c r="BE198" s="368"/>
      <c r="BF198" s="368"/>
      <c r="BG198" s="368"/>
      <c r="BH198" s="368"/>
      <c r="BI198" s="368"/>
      <c r="BJ198" s="368"/>
      <c r="BK198" s="368"/>
      <c r="BL198" s="368"/>
      <c r="BM198" s="368"/>
      <c r="BN198" s="368"/>
      <c r="BO198" s="368"/>
      <c r="BP198" s="368"/>
      <c r="BQ198" s="368"/>
      <c r="BR198" s="368"/>
      <c r="BS198" s="368"/>
      <c r="BT198" s="368"/>
      <c r="BU198" s="368"/>
      <c r="BV198" s="368"/>
      <c r="BW198" s="368"/>
      <c r="BX198" s="368"/>
      <c r="BY198" s="368"/>
      <c r="BZ198" s="368"/>
      <c r="CA198" s="368"/>
      <c r="CB198" s="368"/>
      <c r="CC198" s="368"/>
      <c r="CD198" s="368"/>
      <c r="CE198" s="368"/>
      <c r="CF198" s="368"/>
      <c r="CG198" s="368"/>
      <c r="CH198" s="368"/>
      <c r="CI198" s="368"/>
      <c r="CJ198" s="368"/>
      <c r="CK198" s="368"/>
      <c r="CL198" s="368"/>
      <c r="CM198" s="368"/>
      <c r="CN198" s="368"/>
      <c r="CO198" s="368"/>
      <c r="CP198" s="368"/>
      <c r="CQ198" s="368"/>
      <c r="CR198" s="368"/>
      <c r="CS198" s="368"/>
      <c r="CT198" s="368"/>
      <c r="CU198" s="368"/>
      <c r="CV198" s="368"/>
      <c r="CW198" s="368"/>
      <c r="CX198" s="368"/>
      <c r="CY198" s="368"/>
      <c r="CZ198" s="368"/>
      <c r="DA198" s="368"/>
      <c r="DB198" s="368"/>
      <c r="DC198" s="368"/>
      <c r="DD198" s="368"/>
      <c r="DE198" s="368"/>
      <c r="DF198" s="368"/>
      <c r="DG198" s="368"/>
      <c r="DH198" s="368"/>
      <c r="DI198" s="368"/>
      <c r="DJ198" s="368"/>
      <c r="DK198" s="368"/>
      <c r="DL198" s="368"/>
      <c r="DM198" s="368"/>
      <c r="DN198" s="368"/>
      <c r="DO198" s="368"/>
      <c r="DP198" s="368"/>
      <c r="DQ198" s="368"/>
    </row>
    <row r="199" spans="1:121" x14ac:dyDescent="0.25">
      <c r="A199" s="367"/>
      <c r="B199" s="367"/>
      <c r="C199" s="367"/>
      <c r="D199" s="367"/>
      <c r="E199" s="367"/>
      <c r="F199" s="367"/>
      <c r="G199" s="367"/>
      <c r="H199" s="367"/>
      <c r="I199" s="367"/>
      <c r="J199" s="367"/>
      <c r="K199" s="367"/>
      <c r="L199" s="367"/>
      <c r="M199" s="367"/>
      <c r="N199" s="367"/>
      <c r="O199" s="367"/>
      <c r="P199" s="367"/>
      <c r="Q199" s="367"/>
      <c r="R199" s="367"/>
      <c r="S199" s="367"/>
      <c r="T199" s="367"/>
      <c r="U199" s="367"/>
      <c r="V199" s="367"/>
      <c r="W199" s="367"/>
      <c r="X199" s="367"/>
      <c r="Y199" s="367"/>
      <c r="Z199" s="367"/>
      <c r="AA199" s="367"/>
      <c r="AB199" s="367"/>
      <c r="AC199" s="367"/>
      <c r="AD199" s="367"/>
      <c r="AE199" s="367"/>
      <c r="AF199" s="367"/>
      <c r="AG199" s="366"/>
      <c r="AH199" s="366"/>
      <c r="AI199" s="366"/>
      <c r="AJ199" s="366"/>
      <c r="AK199" s="368"/>
      <c r="AL199" s="368"/>
      <c r="AM199" s="368"/>
      <c r="AN199" s="368"/>
      <c r="AO199" s="368"/>
      <c r="AP199" s="368"/>
      <c r="AQ199" s="368"/>
      <c r="AR199" s="368"/>
      <c r="AS199" s="368"/>
      <c r="AT199" s="368"/>
      <c r="AU199" s="368"/>
      <c r="AV199" s="368"/>
      <c r="AW199" s="368"/>
      <c r="AX199" s="368"/>
      <c r="AY199" s="368"/>
      <c r="AZ199" s="368"/>
      <c r="BA199" s="368"/>
      <c r="BB199" s="368"/>
      <c r="BC199" s="368"/>
      <c r="BD199" s="368"/>
      <c r="BE199" s="368"/>
      <c r="BF199" s="368"/>
      <c r="BG199" s="368"/>
      <c r="BH199" s="368"/>
      <c r="BI199" s="368"/>
      <c r="BJ199" s="368"/>
      <c r="BK199" s="368"/>
      <c r="BL199" s="368"/>
      <c r="BM199" s="368"/>
      <c r="BN199" s="368"/>
      <c r="BO199" s="368"/>
      <c r="BP199" s="368"/>
      <c r="BQ199" s="368"/>
      <c r="BR199" s="368"/>
      <c r="BS199" s="368"/>
      <c r="BT199" s="368"/>
      <c r="BU199" s="368"/>
      <c r="BV199" s="368"/>
      <c r="BW199" s="368"/>
      <c r="BX199" s="368"/>
      <c r="BY199" s="368"/>
      <c r="BZ199" s="368"/>
      <c r="CA199" s="368"/>
      <c r="CB199" s="368"/>
      <c r="CC199" s="368"/>
      <c r="CD199" s="368"/>
      <c r="CE199" s="368"/>
      <c r="CF199" s="368"/>
      <c r="CG199" s="368"/>
      <c r="CH199" s="368"/>
      <c r="CI199" s="368"/>
      <c r="CJ199" s="368"/>
      <c r="CK199" s="368"/>
      <c r="CL199" s="368"/>
      <c r="CM199" s="368"/>
      <c r="CN199" s="368"/>
      <c r="CO199" s="368"/>
      <c r="CP199" s="368"/>
      <c r="CQ199" s="368"/>
      <c r="CR199" s="368"/>
      <c r="CS199" s="368"/>
      <c r="CT199" s="368"/>
      <c r="CU199" s="368"/>
      <c r="CV199" s="368"/>
      <c r="CW199" s="368"/>
      <c r="CX199" s="368"/>
      <c r="CY199" s="368"/>
      <c r="CZ199" s="368"/>
      <c r="DA199" s="368"/>
      <c r="DB199" s="368"/>
      <c r="DC199" s="368"/>
      <c r="DD199" s="368"/>
      <c r="DE199" s="368"/>
      <c r="DF199" s="368"/>
      <c r="DG199" s="368"/>
      <c r="DH199" s="368"/>
      <c r="DI199" s="368"/>
      <c r="DJ199" s="368"/>
      <c r="DK199" s="368"/>
      <c r="DL199" s="368"/>
      <c r="DM199" s="368"/>
      <c r="DN199" s="368"/>
      <c r="DO199" s="368"/>
      <c r="DP199" s="368"/>
      <c r="DQ199" s="368"/>
    </row>
    <row r="200" spans="1:121" x14ac:dyDescent="0.25">
      <c r="A200" s="367"/>
      <c r="B200" s="367"/>
      <c r="C200" s="367"/>
      <c r="D200" s="367"/>
      <c r="E200" s="367"/>
      <c r="F200" s="367"/>
      <c r="G200" s="367"/>
      <c r="H200" s="367"/>
      <c r="I200" s="367"/>
      <c r="J200" s="367"/>
      <c r="K200" s="367"/>
      <c r="L200" s="367"/>
      <c r="M200" s="367"/>
      <c r="N200" s="367"/>
      <c r="O200" s="367"/>
      <c r="P200" s="367"/>
      <c r="Q200" s="367"/>
      <c r="R200" s="367"/>
      <c r="S200" s="367"/>
      <c r="T200" s="367"/>
      <c r="U200" s="367"/>
      <c r="V200" s="367"/>
      <c r="W200" s="367"/>
      <c r="X200" s="367"/>
      <c r="Y200" s="367"/>
      <c r="Z200" s="367"/>
      <c r="AA200" s="367"/>
      <c r="AB200" s="367"/>
      <c r="AC200" s="367"/>
      <c r="AD200" s="367"/>
      <c r="AE200" s="367"/>
      <c r="AF200" s="367"/>
      <c r="AG200" s="366"/>
      <c r="AH200" s="366"/>
      <c r="AI200" s="366"/>
      <c r="AJ200" s="366"/>
      <c r="AK200" s="368"/>
      <c r="AL200" s="368"/>
      <c r="AM200" s="368"/>
      <c r="AN200" s="368"/>
      <c r="AO200" s="368"/>
      <c r="AP200" s="368"/>
      <c r="AQ200" s="368"/>
      <c r="AR200" s="368"/>
      <c r="AS200" s="368"/>
      <c r="AT200" s="368"/>
      <c r="AU200" s="368"/>
      <c r="AV200" s="368"/>
      <c r="AW200" s="368"/>
      <c r="AX200" s="368"/>
      <c r="AY200" s="368"/>
      <c r="AZ200" s="368"/>
      <c r="BA200" s="368"/>
      <c r="BB200" s="368"/>
      <c r="BC200" s="368"/>
      <c r="BD200" s="368"/>
      <c r="BE200" s="368"/>
      <c r="BF200" s="368"/>
      <c r="BG200" s="368"/>
      <c r="BH200" s="368"/>
      <c r="BI200" s="368"/>
      <c r="BJ200" s="368"/>
      <c r="BK200" s="368"/>
      <c r="BL200" s="368"/>
      <c r="BM200" s="368"/>
      <c r="BN200" s="368"/>
      <c r="BO200" s="368"/>
      <c r="BP200" s="368"/>
      <c r="BQ200" s="368"/>
      <c r="BR200" s="368"/>
      <c r="BS200" s="368"/>
      <c r="BT200" s="368"/>
      <c r="BU200" s="368"/>
      <c r="BV200" s="368"/>
      <c r="BW200" s="368"/>
      <c r="BX200" s="368"/>
      <c r="BY200" s="368"/>
      <c r="BZ200" s="368"/>
      <c r="CA200" s="368"/>
      <c r="CB200" s="368"/>
      <c r="CC200" s="368"/>
      <c r="CD200" s="368"/>
      <c r="CE200" s="368"/>
      <c r="CF200" s="368"/>
      <c r="CG200" s="368"/>
      <c r="CH200" s="368"/>
      <c r="CI200" s="368"/>
      <c r="CJ200" s="368"/>
      <c r="CK200" s="368"/>
      <c r="CL200" s="368"/>
      <c r="CM200" s="368"/>
      <c r="CN200" s="368"/>
      <c r="CO200" s="368"/>
      <c r="CP200" s="368"/>
      <c r="CQ200" s="368"/>
      <c r="CR200" s="368"/>
      <c r="CS200" s="368"/>
      <c r="CT200" s="368"/>
      <c r="CU200" s="368"/>
      <c r="CV200" s="368"/>
      <c r="CW200" s="368"/>
      <c r="CX200" s="368"/>
      <c r="CY200" s="368"/>
      <c r="CZ200" s="368"/>
      <c r="DA200" s="368"/>
      <c r="DB200" s="368"/>
      <c r="DC200" s="368"/>
      <c r="DD200" s="368"/>
      <c r="DE200" s="368"/>
      <c r="DF200" s="368"/>
      <c r="DG200" s="368"/>
      <c r="DH200" s="368"/>
      <c r="DI200" s="368"/>
      <c r="DJ200" s="368"/>
      <c r="DK200" s="368"/>
      <c r="DL200" s="368"/>
      <c r="DM200" s="368"/>
      <c r="DN200" s="368"/>
      <c r="DO200" s="368"/>
      <c r="DP200" s="368"/>
      <c r="DQ200" s="368"/>
    </row>
    <row r="201" spans="1:121" x14ac:dyDescent="0.25">
      <c r="A201" s="367"/>
      <c r="B201" s="367"/>
      <c r="C201" s="367"/>
      <c r="D201" s="367"/>
      <c r="E201" s="367"/>
      <c r="F201" s="367"/>
      <c r="G201" s="367"/>
      <c r="H201" s="367"/>
      <c r="I201" s="367"/>
      <c r="J201" s="367"/>
      <c r="K201" s="367"/>
      <c r="L201" s="367"/>
      <c r="M201" s="367"/>
      <c r="N201" s="367"/>
      <c r="O201" s="367"/>
      <c r="P201" s="367"/>
      <c r="Q201" s="367"/>
      <c r="R201" s="367"/>
      <c r="S201" s="367"/>
      <c r="T201" s="367"/>
      <c r="U201" s="367"/>
      <c r="V201" s="367"/>
      <c r="W201" s="367"/>
      <c r="X201" s="367"/>
      <c r="Y201" s="367"/>
      <c r="Z201" s="367"/>
      <c r="AA201" s="367"/>
      <c r="AB201" s="367"/>
      <c r="AC201" s="367"/>
      <c r="AD201" s="367"/>
      <c r="AE201" s="367"/>
      <c r="AF201" s="367"/>
      <c r="AG201" s="366"/>
      <c r="AH201" s="366"/>
      <c r="AI201" s="366"/>
      <c r="AJ201" s="366"/>
      <c r="AK201" s="368"/>
      <c r="AL201" s="368"/>
      <c r="AM201" s="368"/>
      <c r="AN201" s="368"/>
      <c r="AO201" s="368"/>
      <c r="AP201" s="368"/>
      <c r="AQ201" s="368"/>
      <c r="AR201" s="368"/>
      <c r="AS201" s="368"/>
      <c r="AT201" s="368"/>
      <c r="AU201" s="368"/>
      <c r="AV201" s="368"/>
      <c r="AW201" s="368"/>
      <c r="AX201" s="368"/>
      <c r="AY201" s="368"/>
      <c r="AZ201" s="368"/>
      <c r="BA201" s="368"/>
      <c r="BB201" s="368"/>
      <c r="BC201" s="368"/>
      <c r="BD201" s="368"/>
      <c r="BE201" s="368"/>
      <c r="BF201" s="368"/>
      <c r="BG201" s="368"/>
      <c r="BH201" s="368"/>
      <c r="BI201" s="368"/>
      <c r="BJ201" s="368"/>
      <c r="BK201" s="368"/>
      <c r="BL201" s="368"/>
      <c r="BM201" s="368"/>
      <c r="BN201" s="368"/>
      <c r="BO201" s="368"/>
      <c r="BP201" s="368"/>
      <c r="BQ201" s="368"/>
      <c r="BR201" s="368"/>
      <c r="BS201" s="368"/>
      <c r="BT201" s="368"/>
      <c r="BU201" s="368"/>
      <c r="BV201" s="368"/>
      <c r="BW201" s="368"/>
      <c r="BX201" s="368"/>
      <c r="BY201" s="368"/>
      <c r="BZ201" s="368"/>
      <c r="CA201" s="368"/>
      <c r="CB201" s="368"/>
      <c r="CC201" s="368"/>
      <c r="CD201" s="368"/>
      <c r="CE201" s="368"/>
      <c r="CF201" s="368"/>
      <c r="CG201" s="368"/>
      <c r="CH201" s="368"/>
      <c r="CI201" s="368"/>
      <c r="CJ201" s="368"/>
      <c r="CK201" s="368"/>
      <c r="CL201" s="368"/>
      <c r="CM201" s="368"/>
      <c r="CN201" s="368"/>
      <c r="CO201" s="368"/>
      <c r="CP201" s="368"/>
      <c r="CQ201" s="368"/>
      <c r="CR201" s="368"/>
      <c r="CS201" s="368"/>
      <c r="CT201" s="368"/>
      <c r="CU201" s="368"/>
      <c r="CV201" s="368"/>
      <c r="CW201" s="368"/>
      <c r="CX201" s="368"/>
      <c r="CY201" s="368"/>
      <c r="CZ201" s="368"/>
      <c r="DA201" s="368"/>
      <c r="DB201" s="368"/>
      <c r="DC201" s="368"/>
      <c r="DD201" s="368"/>
      <c r="DE201" s="368"/>
      <c r="DF201" s="368"/>
      <c r="DG201" s="368"/>
      <c r="DH201" s="368"/>
      <c r="DI201" s="368"/>
      <c r="DJ201" s="368"/>
      <c r="DK201" s="368"/>
      <c r="DL201" s="368"/>
      <c r="DM201" s="368"/>
      <c r="DN201" s="368"/>
      <c r="DO201" s="368"/>
      <c r="DP201" s="368"/>
      <c r="DQ201" s="368"/>
    </row>
    <row r="202" spans="1:121" x14ac:dyDescent="0.25">
      <c r="A202" s="367"/>
      <c r="B202" s="367"/>
      <c r="C202" s="367"/>
      <c r="D202" s="367"/>
      <c r="E202" s="367"/>
      <c r="F202" s="367"/>
      <c r="G202" s="367"/>
      <c r="H202" s="367"/>
      <c r="I202" s="367"/>
      <c r="J202" s="367"/>
      <c r="K202" s="367"/>
      <c r="L202" s="367"/>
      <c r="M202" s="367"/>
      <c r="N202" s="367"/>
      <c r="O202" s="367"/>
      <c r="P202" s="367"/>
      <c r="Q202" s="367"/>
      <c r="R202" s="367"/>
      <c r="S202" s="367"/>
      <c r="T202" s="367"/>
      <c r="U202" s="367"/>
      <c r="V202" s="367"/>
      <c r="W202" s="367"/>
      <c r="X202" s="367"/>
      <c r="Y202" s="367"/>
      <c r="Z202" s="367"/>
      <c r="AA202" s="367"/>
      <c r="AB202" s="367"/>
      <c r="AC202" s="367"/>
      <c r="AD202" s="367"/>
      <c r="AE202" s="367"/>
      <c r="AF202" s="367"/>
      <c r="AG202" s="366"/>
      <c r="AH202" s="366"/>
      <c r="AI202" s="366"/>
      <c r="AJ202" s="366"/>
      <c r="AK202" s="368"/>
      <c r="AL202" s="368"/>
      <c r="AM202" s="368"/>
      <c r="AN202" s="368"/>
      <c r="AO202" s="368"/>
      <c r="AP202" s="368"/>
      <c r="AQ202" s="368"/>
      <c r="AR202" s="368"/>
      <c r="AS202" s="368"/>
      <c r="AT202" s="368"/>
      <c r="AU202" s="368"/>
      <c r="AV202" s="368"/>
      <c r="AW202" s="368"/>
      <c r="AX202" s="368"/>
      <c r="AY202" s="368"/>
      <c r="AZ202" s="368"/>
      <c r="BA202" s="368"/>
      <c r="BB202" s="368"/>
      <c r="BC202" s="368"/>
      <c r="BD202" s="368"/>
      <c r="BE202" s="368"/>
      <c r="BF202" s="368"/>
      <c r="BG202" s="368"/>
      <c r="BH202" s="368"/>
      <c r="BI202" s="368"/>
      <c r="BJ202" s="368"/>
      <c r="BK202" s="368"/>
      <c r="BL202" s="368"/>
      <c r="BM202" s="368"/>
      <c r="BN202" s="368"/>
      <c r="BO202" s="368"/>
      <c r="BP202" s="368"/>
      <c r="BQ202" s="368"/>
      <c r="BR202" s="368"/>
      <c r="BS202" s="368"/>
      <c r="BT202" s="368"/>
      <c r="BU202" s="368"/>
      <c r="BV202" s="368"/>
      <c r="BW202" s="368"/>
      <c r="BX202" s="368"/>
      <c r="BY202" s="368"/>
      <c r="BZ202" s="368"/>
      <c r="CA202" s="368"/>
      <c r="CB202" s="368"/>
      <c r="CC202" s="368"/>
      <c r="CD202" s="368"/>
      <c r="CE202" s="368"/>
      <c r="CF202" s="368"/>
      <c r="CG202" s="368"/>
      <c r="CH202" s="368"/>
      <c r="CI202" s="368"/>
      <c r="CJ202" s="368"/>
      <c r="CK202" s="368"/>
      <c r="CL202" s="368"/>
      <c r="CM202" s="368"/>
      <c r="CN202" s="368"/>
      <c r="CO202" s="368"/>
      <c r="CP202" s="368"/>
      <c r="CQ202" s="368"/>
      <c r="CR202" s="368"/>
      <c r="CS202" s="368"/>
      <c r="CT202" s="368"/>
      <c r="CU202" s="368"/>
      <c r="CV202" s="368"/>
      <c r="CW202" s="368"/>
      <c r="CX202" s="368"/>
      <c r="CY202" s="368"/>
      <c r="CZ202" s="368"/>
      <c r="DA202" s="368"/>
      <c r="DB202" s="368"/>
      <c r="DC202" s="368"/>
      <c r="DD202" s="368"/>
      <c r="DE202" s="368"/>
      <c r="DF202" s="368"/>
      <c r="DG202" s="368"/>
      <c r="DH202" s="368"/>
      <c r="DI202" s="368"/>
      <c r="DJ202" s="368"/>
      <c r="DK202" s="368"/>
      <c r="DL202" s="368"/>
      <c r="DM202" s="368"/>
      <c r="DN202" s="368"/>
      <c r="DO202" s="368"/>
      <c r="DP202" s="368"/>
      <c r="DQ202" s="368"/>
    </row>
    <row r="203" spans="1:121" x14ac:dyDescent="0.25">
      <c r="A203" s="367"/>
      <c r="B203" s="367"/>
      <c r="C203" s="367"/>
      <c r="D203" s="367"/>
      <c r="E203" s="367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7"/>
      <c r="R203" s="367"/>
      <c r="S203" s="367"/>
      <c r="T203" s="367"/>
      <c r="U203" s="367"/>
      <c r="V203" s="367"/>
      <c r="W203" s="367"/>
      <c r="X203" s="367"/>
      <c r="Y203" s="367"/>
      <c r="Z203" s="367"/>
      <c r="AA203" s="367"/>
      <c r="AB203" s="367"/>
      <c r="AC203" s="367"/>
      <c r="AD203" s="367"/>
      <c r="AE203" s="367"/>
      <c r="AF203" s="367"/>
      <c r="AG203" s="366"/>
      <c r="AH203" s="366"/>
      <c r="AI203" s="366"/>
      <c r="AJ203" s="366"/>
      <c r="AK203" s="368"/>
      <c r="AL203" s="368"/>
      <c r="AM203" s="368"/>
      <c r="AN203" s="368"/>
      <c r="AO203" s="368"/>
      <c r="AP203" s="368"/>
      <c r="AQ203" s="368"/>
      <c r="AR203" s="368"/>
      <c r="AS203" s="368"/>
      <c r="AT203" s="368"/>
      <c r="AU203" s="368"/>
      <c r="AV203" s="368"/>
      <c r="AW203" s="368"/>
      <c r="AX203" s="368"/>
      <c r="AY203" s="368"/>
      <c r="AZ203" s="368"/>
      <c r="BA203" s="368"/>
      <c r="BB203" s="368"/>
      <c r="BC203" s="368"/>
      <c r="BD203" s="368"/>
      <c r="BE203" s="368"/>
      <c r="BF203" s="368"/>
      <c r="BG203" s="368"/>
      <c r="BH203" s="368"/>
      <c r="BI203" s="368"/>
      <c r="BJ203" s="368"/>
      <c r="BK203" s="368"/>
      <c r="BL203" s="368"/>
      <c r="BM203" s="368"/>
      <c r="BN203" s="368"/>
      <c r="BO203" s="368"/>
      <c r="BP203" s="368"/>
      <c r="BQ203" s="368"/>
      <c r="BR203" s="368"/>
      <c r="BS203" s="368"/>
      <c r="BT203" s="368"/>
      <c r="BU203" s="368"/>
      <c r="BV203" s="368"/>
      <c r="BW203" s="368"/>
      <c r="BX203" s="368"/>
      <c r="BY203" s="368"/>
      <c r="BZ203" s="368"/>
      <c r="CA203" s="368"/>
      <c r="CB203" s="368"/>
      <c r="CC203" s="368"/>
      <c r="CD203" s="368"/>
      <c r="CE203" s="368"/>
      <c r="CF203" s="368"/>
      <c r="CG203" s="368"/>
      <c r="CH203" s="368"/>
      <c r="CI203" s="368"/>
      <c r="CJ203" s="368"/>
      <c r="CK203" s="368"/>
      <c r="CL203" s="368"/>
      <c r="CM203" s="368"/>
      <c r="CN203" s="368"/>
      <c r="CO203" s="368"/>
      <c r="CP203" s="368"/>
      <c r="CQ203" s="368"/>
      <c r="CR203" s="368"/>
      <c r="CS203" s="368"/>
      <c r="CT203" s="368"/>
      <c r="CU203" s="368"/>
      <c r="CV203" s="368"/>
      <c r="CW203" s="368"/>
      <c r="CX203" s="368"/>
      <c r="CY203" s="368"/>
      <c r="CZ203" s="368"/>
      <c r="DA203" s="368"/>
      <c r="DB203" s="368"/>
      <c r="DC203" s="368"/>
      <c r="DD203" s="368"/>
      <c r="DE203" s="368"/>
      <c r="DF203" s="368"/>
      <c r="DG203" s="368"/>
      <c r="DH203" s="368"/>
      <c r="DI203" s="368"/>
      <c r="DJ203" s="368"/>
      <c r="DK203" s="368"/>
      <c r="DL203" s="368"/>
      <c r="DM203" s="368"/>
      <c r="DN203" s="368"/>
      <c r="DO203" s="368"/>
      <c r="DP203" s="368"/>
      <c r="DQ203" s="368"/>
    </row>
    <row r="204" spans="1:121" x14ac:dyDescent="0.25">
      <c r="A204" s="367"/>
      <c r="B204" s="367"/>
      <c r="C204" s="367"/>
      <c r="D204" s="367"/>
      <c r="E204" s="367"/>
      <c r="F204" s="367"/>
      <c r="G204" s="367"/>
      <c r="H204" s="367"/>
      <c r="I204" s="367"/>
      <c r="J204" s="367"/>
      <c r="K204" s="367"/>
      <c r="L204" s="367"/>
      <c r="M204" s="367"/>
      <c r="N204" s="367"/>
      <c r="O204" s="367"/>
      <c r="P204" s="367"/>
      <c r="Q204" s="367"/>
      <c r="R204" s="367"/>
      <c r="S204" s="367"/>
      <c r="T204" s="367"/>
      <c r="U204" s="367"/>
      <c r="V204" s="367"/>
      <c r="W204" s="367"/>
      <c r="X204" s="367"/>
      <c r="Y204" s="367"/>
      <c r="Z204" s="367"/>
      <c r="AA204" s="367"/>
      <c r="AB204" s="367"/>
      <c r="AC204" s="367"/>
      <c r="AD204" s="367"/>
      <c r="AE204" s="367"/>
      <c r="AF204" s="367"/>
      <c r="AG204" s="366"/>
      <c r="AH204" s="366"/>
      <c r="AI204" s="366"/>
      <c r="AJ204" s="366"/>
      <c r="AK204" s="368"/>
      <c r="AL204" s="368"/>
      <c r="AM204" s="368"/>
      <c r="AN204" s="368"/>
      <c r="AO204" s="368"/>
      <c r="AP204" s="368"/>
      <c r="AQ204" s="368"/>
      <c r="AR204" s="368"/>
      <c r="AS204" s="368"/>
      <c r="AT204" s="368"/>
      <c r="AU204" s="368"/>
      <c r="AV204" s="368"/>
      <c r="AW204" s="368"/>
      <c r="AX204" s="368"/>
      <c r="AY204" s="368"/>
      <c r="AZ204" s="368"/>
      <c r="BA204" s="368"/>
      <c r="BB204" s="368"/>
      <c r="BC204" s="368"/>
      <c r="BD204" s="368"/>
      <c r="BE204" s="368"/>
      <c r="BF204" s="368"/>
      <c r="BG204" s="368"/>
      <c r="BH204" s="368"/>
      <c r="BI204" s="368"/>
      <c r="BJ204" s="368"/>
      <c r="BK204" s="368"/>
      <c r="BL204" s="368"/>
      <c r="BM204" s="368"/>
      <c r="BN204" s="368"/>
      <c r="BO204" s="368"/>
      <c r="BP204" s="368"/>
      <c r="BQ204" s="368"/>
      <c r="BR204" s="368"/>
      <c r="BS204" s="368"/>
      <c r="BT204" s="368"/>
      <c r="BU204" s="368"/>
      <c r="BV204" s="368"/>
      <c r="BW204" s="368"/>
      <c r="BX204" s="368"/>
      <c r="BY204" s="368"/>
      <c r="BZ204" s="368"/>
      <c r="CA204" s="368"/>
      <c r="CB204" s="368"/>
      <c r="CC204" s="368"/>
      <c r="CD204" s="368"/>
      <c r="CE204" s="368"/>
      <c r="CF204" s="368"/>
      <c r="CG204" s="368"/>
      <c r="CH204" s="368"/>
      <c r="CI204" s="368"/>
      <c r="CJ204" s="368"/>
      <c r="CK204" s="368"/>
      <c r="CL204" s="368"/>
      <c r="CM204" s="368"/>
      <c r="CN204" s="368"/>
      <c r="CO204" s="368"/>
      <c r="CP204" s="368"/>
      <c r="CQ204" s="368"/>
      <c r="CR204" s="368"/>
      <c r="CS204" s="368"/>
      <c r="CT204" s="368"/>
      <c r="CU204" s="368"/>
      <c r="CV204" s="368"/>
      <c r="CW204" s="368"/>
      <c r="CX204" s="368"/>
      <c r="CY204" s="368"/>
      <c r="CZ204" s="368"/>
      <c r="DA204" s="368"/>
      <c r="DB204" s="368"/>
      <c r="DC204" s="368"/>
      <c r="DD204" s="368"/>
      <c r="DE204" s="368"/>
      <c r="DF204" s="368"/>
      <c r="DG204" s="368"/>
      <c r="DH204" s="368"/>
      <c r="DI204" s="368"/>
      <c r="DJ204" s="368"/>
      <c r="DK204" s="368"/>
      <c r="DL204" s="368"/>
      <c r="DM204" s="368"/>
      <c r="DN204" s="368"/>
      <c r="DO204" s="368"/>
      <c r="DP204" s="368"/>
      <c r="DQ204" s="368"/>
    </row>
    <row r="205" spans="1:121" x14ac:dyDescent="0.25">
      <c r="A205" s="367"/>
      <c r="B205" s="367"/>
      <c r="C205" s="367"/>
      <c r="D205" s="367"/>
      <c r="E205" s="367"/>
      <c r="F205" s="367"/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67"/>
      <c r="R205" s="367"/>
      <c r="S205" s="367"/>
      <c r="T205" s="367"/>
      <c r="U205" s="367"/>
      <c r="V205" s="367"/>
      <c r="W205" s="367"/>
      <c r="X205" s="367"/>
      <c r="Y205" s="367"/>
      <c r="Z205" s="367"/>
      <c r="AA205" s="367"/>
      <c r="AB205" s="367"/>
      <c r="AC205" s="367"/>
      <c r="AD205" s="367"/>
      <c r="AE205" s="367"/>
      <c r="AF205" s="367"/>
      <c r="AG205" s="366"/>
      <c r="AH205" s="366"/>
      <c r="AI205" s="366"/>
      <c r="AJ205" s="366"/>
      <c r="AK205" s="368"/>
      <c r="AL205" s="368"/>
      <c r="AM205" s="368"/>
      <c r="AN205" s="368"/>
      <c r="AO205" s="368"/>
      <c r="AP205" s="368"/>
      <c r="AQ205" s="368"/>
      <c r="AR205" s="368"/>
      <c r="AS205" s="368"/>
      <c r="AT205" s="368"/>
      <c r="AU205" s="368"/>
      <c r="AV205" s="368"/>
      <c r="AW205" s="368"/>
      <c r="AX205" s="368"/>
      <c r="AY205" s="368"/>
      <c r="AZ205" s="368"/>
      <c r="BA205" s="368"/>
      <c r="BB205" s="368"/>
      <c r="BC205" s="368"/>
      <c r="BD205" s="368"/>
      <c r="BE205" s="368"/>
      <c r="BF205" s="368"/>
      <c r="BG205" s="368"/>
      <c r="BH205" s="368"/>
      <c r="BI205" s="368"/>
      <c r="BJ205" s="368"/>
      <c r="BK205" s="368"/>
      <c r="BL205" s="368"/>
      <c r="BM205" s="368"/>
      <c r="BN205" s="368"/>
      <c r="BO205" s="368"/>
      <c r="BP205" s="368"/>
      <c r="BQ205" s="368"/>
      <c r="BR205" s="368"/>
      <c r="BS205" s="368"/>
      <c r="BT205" s="368"/>
      <c r="BU205" s="368"/>
      <c r="BV205" s="368"/>
      <c r="BW205" s="368"/>
      <c r="BX205" s="368"/>
      <c r="BY205" s="368"/>
      <c r="BZ205" s="368"/>
      <c r="CA205" s="368"/>
      <c r="CB205" s="368"/>
      <c r="CC205" s="368"/>
      <c r="CD205" s="368"/>
      <c r="CE205" s="368"/>
      <c r="CF205" s="368"/>
      <c r="CG205" s="368"/>
      <c r="CH205" s="368"/>
      <c r="CI205" s="368"/>
      <c r="CJ205" s="368"/>
      <c r="CK205" s="368"/>
      <c r="CL205" s="368"/>
      <c r="CM205" s="368"/>
      <c r="CN205" s="368"/>
      <c r="CO205" s="368"/>
      <c r="CP205" s="368"/>
      <c r="CQ205" s="368"/>
      <c r="CR205" s="368"/>
      <c r="CS205" s="368"/>
      <c r="CT205" s="368"/>
      <c r="CU205" s="368"/>
      <c r="CV205" s="368"/>
      <c r="CW205" s="368"/>
      <c r="CX205" s="368"/>
      <c r="CY205" s="368"/>
      <c r="CZ205" s="368"/>
      <c r="DA205" s="368"/>
      <c r="DB205" s="368"/>
      <c r="DC205" s="368"/>
      <c r="DD205" s="368"/>
      <c r="DE205" s="368"/>
      <c r="DF205" s="368"/>
      <c r="DG205" s="368"/>
      <c r="DH205" s="368"/>
      <c r="DI205" s="368"/>
      <c r="DJ205" s="368"/>
      <c r="DK205" s="368"/>
      <c r="DL205" s="368"/>
      <c r="DM205" s="368"/>
      <c r="DN205" s="368"/>
      <c r="DO205" s="368"/>
      <c r="DP205" s="368"/>
      <c r="DQ205" s="368"/>
    </row>
    <row r="206" spans="1:121" x14ac:dyDescent="0.25">
      <c r="A206" s="367"/>
      <c r="B206" s="367"/>
      <c r="C206" s="367"/>
      <c r="D206" s="367"/>
      <c r="E206" s="367"/>
      <c r="F206" s="367"/>
      <c r="G206" s="367"/>
      <c r="H206" s="367"/>
      <c r="I206" s="367"/>
      <c r="J206" s="367"/>
      <c r="K206" s="367"/>
      <c r="L206" s="367"/>
      <c r="M206" s="367"/>
      <c r="N206" s="367"/>
      <c r="O206" s="367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67"/>
      <c r="AA206" s="367"/>
      <c r="AB206" s="367"/>
      <c r="AC206" s="367"/>
      <c r="AD206" s="367"/>
      <c r="AE206" s="367"/>
      <c r="AF206" s="367"/>
      <c r="AG206" s="366"/>
      <c r="AH206" s="366"/>
      <c r="AI206" s="366"/>
      <c r="AJ206" s="366"/>
      <c r="AK206" s="368"/>
      <c r="AL206" s="368"/>
      <c r="AM206" s="368"/>
      <c r="AN206" s="368"/>
      <c r="AO206" s="368"/>
      <c r="AP206" s="368"/>
      <c r="AQ206" s="368"/>
      <c r="AR206" s="368"/>
      <c r="AS206" s="368"/>
      <c r="AT206" s="368"/>
      <c r="AU206" s="368"/>
      <c r="AV206" s="368"/>
      <c r="AW206" s="368"/>
      <c r="AX206" s="368"/>
      <c r="AY206" s="368"/>
      <c r="AZ206" s="368"/>
      <c r="BA206" s="368"/>
      <c r="BB206" s="368"/>
      <c r="BC206" s="368"/>
      <c r="BD206" s="368"/>
      <c r="BE206" s="368"/>
      <c r="BF206" s="368"/>
      <c r="BG206" s="368"/>
      <c r="BH206" s="368"/>
      <c r="BI206" s="368"/>
      <c r="BJ206" s="368"/>
      <c r="BK206" s="368"/>
      <c r="BL206" s="368"/>
      <c r="BM206" s="368"/>
      <c r="BN206" s="368"/>
      <c r="BO206" s="368"/>
      <c r="BP206" s="368"/>
      <c r="BQ206" s="368"/>
      <c r="BR206" s="368"/>
      <c r="BS206" s="368"/>
      <c r="BT206" s="368"/>
      <c r="BU206" s="368"/>
      <c r="BV206" s="368"/>
      <c r="BW206" s="368"/>
      <c r="BX206" s="368"/>
      <c r="BY206" s="368"/>
      <c r="BZ206" s="368"/>
      <c r="CA206" s="368"/>
      <c r="CB206" s="368"/>
      <c r="CC206" s="368"/>
      <c r="CD206" s="368"/>
      <c r="CE206" s="368"/>
      <c r="CF206" s="368"/>
      <c r="CG206" s="368"/>
      <c r="CH206" s="368"/>
      <c r="CI206" s="368"/>
      <c r="CJ206" s="368"/>
      <c r="CK206" s="368"/>
      <c r="CL206" s="368"/>
      <c r="CM206" s="368"/>
      <c r="CN206" s="368"/>
      <c r="CO206" s="368"/>
      <c r="CP206" s="368"/>
      <c r="CQ206" s="368"/>
      <c r="CR206" s="368"/>
      <c r="CS206" s="368"/>
      <c r="CT206" s="368"/>
      <c r="CU206" s="368"/>
      <c r="CV206" s="368"/>
      <c r="CW206" s="368"/>
      <c r="CX206" s="368"/>
      <c r="CY206" s="368"/>
      <c r="CZ206" s="368"/>
      <c r="DA206" s="368"/>
      <c r="DB206" s="368"/>
      <c r="DC206" s="368"/>
      <c r="DD206" s="368"/>
      <c r="DE206" s="368"/>
      <c r="DF206" s="368"/>
      <c r="DG206" s="368"/>
      <c r="DH206" s="368"/>
      <c r="DI206" s="368"/>
      <c r="DJ206" s="368"/>
      <c r="DK206" s="368"/>
      <c r="DL206" s="368"/>
      <c r="DM206" s="368"/>
      <c r="DN206" s="368"/>
      <c r="DO206" s="368"/>
      <c r="DP206" s="368"/>
      <c r="DQ206" s="368"/>
    </row>
    <row r="207" spans="1:121" x14ac:dyDescent="0.25">
      <c r="A207" s="367"/>
      <c r="B207" s="367"/>
      <c r="C207" s="367"/>
      <c r="D207" s="367"/>
      <c r="E207" s="367"/>
      <c r="F207" s="367"/>
      <c r="G207" s="367"/>
      <c r="H207" s="367"/>
      <c r="I207" s="367"/>
      <c r="J207" s="367"/>
      <c r="K207" s="367"/>
      <c r="L207" s="367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/>
      <c r="AC207" s="367"/>
      <c r="AD207" s="367"/>
      <c r="AE207" s="367"/>
      <c r="AF207" s="367"/>
      <c r="AG207" s="366"/>
      <c r="AH207" s="366"/>
      <c r="AI207" s="366"/>
      <c r="AJ207" s="366"/>
      <c r="AK207" s="368"/>
      <c r="AL207" s="368"/>
      <c r="AM207" s="368"/>
      <c r="AN207" s="368"/>
      <c r="AO207" s="368"/>
      <c r="AP207" s="368"/>
      <c r="AQ207" s="368"/>
      <c r="AR207" s="368"/>
      <c r="AS207" s="368"/>
      <c r="AT207" s="368"/>
      <c r="AU207" s="368"/>
      <c r="AV207" s="368"/>
      <c r="AW207" s="368"/>
      <c r="AX207" s="368"/>
      <c r="AY207" s="368"/>
      <c r="AZ207" s="368"/>
      <c r="BA207" s="368"/>
      <c r="BB207" s="368"/>
      <c r="BC207" s="368"/>
      <c r="BD207" s="368"/>
      <c r="BE207" s="368"/>
      <c r="BF207" s="368"/>
      <c r="BG207" s="368"/>
      <c r="BH207" s="368"/>
      <c r="BI207" s="368"/>
      <c r="BJ207" s="368"/>
      <c r="BK207" s="368"/>
      <c r="BL207" s="368"/>
      <c r="BM207" s="368"/>
      <c r="BN207" s="368"/>
      <c r="BO207" s="368"/>
      <c r="BP207" s="368"/>
      <c r="BQ207" s="368"/>
      <c r="BR207" s="368"/>
      <c r="BS207" s="368"/>
      <c r="BT207" s="368"/>
      <c r="BU207" s="368"/>
      <c r="BV207" s="368"/>
      <c r="BW207" s="368"/>
      <c r="BX207" s="368"/>
      <c r="BY207" s="368"/>
      <c r="BZ207" s="368"/>
      <c r="CA207" s="368"/>
      <c r="CB207" s="368"/>
      <c r="CC207" s="368"/>
      <c r="CD207" s="368"/>
      <c r="CE207" s="368"/>
      <c r="CF207" s="368"/>
      <c r="CG207" s="368"/>
      <c r="CH207" s="368"/>
      <c r="CI207" s="368"/>
      <c r="CJ207" s="368"/>
      <c r="CK207" s="368"/>
      <c r="CL207" s="368"/>
      <c r="CM207" s="368"/>
      <c r="CN207" s="368"/>
      <c r="CO207" s="368"/>
      <c r="CP207" s="368"/>
      <c r="CQ207" s="368"/>
      <c r="CR207" s="368"/>
      <c r="CS207" s="368"/>
      <c r="CT207" s="368"/>
      <c r="CU207" s="368"/>
      <c r="CV207" s="368"/>
      <c r="CW207" s="368"/>
      <c r="CX207" s="368"/>
      <c r="CY207" s="368"/>
      <c r="CZ207" s="368"/>
      <c r="DA207" s="368"/>
      <c r="DB207" s="368"/>
      <c r="DC207" s="368"/>
      <c r="DD207" s="368"/>
      <c r="DE207" s="368"/>
      <c r="DF207" s="368"/>
      <c r="DG207" s="368"/>
      <c r="DH207" s="368"/>
      <c r="DI207" s="368"/>
      <c r="DJ207" s="368"/>
      <c r="DK207" s="368"/>
      <c r="DL207" s="368"/>
      <c r="DM207" s="368"/>
      <c r="DN207" s="368"/>
      <c r="DO207" s="368"/>
      <c r="DP207" s="368"/>
      <c r="DQ207" s="368"/>
    </row>
    <row r="208" spans="1:121" x14ac:dyDescent="0.25">
      <c r="A208" s="367"/>
      <c r="B208" s="367"/>
      <c r="C208" s="367"/>
      <c r="D208" s="367"/>
      <c r="E208" s="367"/>
      <c r="F208" s="367"/>
      <c r="G208" s="367"/>
      <c r="H208" s="367"/>
      <c r="I208" s="367"/>
      <c r="J208" s="367"/>
      <c r="K208" s="367"/>
      <c r="L208" s="367"/>
      <c r="M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  <c r="AB208" s="367"/>
      <c r="AC208" s="367"/>
      <c r="AD208" s="367"/>
      <c r="AE208" s="367"/>
      <c r="AF208" s="367"/>
      <c r="AG208" s="366"/>
      <c r="AH208" s="366"/>
      <c r="AI208" s="366"/>
      <c r="AJ208" s="366"/>
      <c r="AK208" s="368"/>
      <c r="AL208" s="368"/>
      <c r="AM208" s="368"/>
      <c r="AN208" s="368"/>
      <c r="AO208" s="368"/>
      <c r="AP208" s="368"/>
      <c r="AQ208" s="368"/>
      <c r="AR208" s="368"/>
      <c r="AS208" s="368"/>
      <c r="AT208" s="368"/>
      <c r="AU208" s="368"/>
      <c r="AV208" s="368"/>
      <c r="AW208" s="368"/>
      <c r="AX208" s="368"/>
      <c r="AY208" s="368"/>
      <c r="AZ208" s="368"/>
      <c r="BA208" s="368"/>
      <c r="BB208" s="368"/>
      <c r="BC208" s="368"/>
      <c r="BD208" s="368"/>
      <c r="BE208" s="368"/>
      <c r="BF208" s="368"/>
      <c r="BG208" s="368"/>
      <c r="BH208" s="368"/>
      <c r="BI208" s="368"/>
      <c r="BJ208" s="368"/>
      <c r="BK208" s="368"/>
      <c r="BL208" s="368"/>
      <c r="BM208" s="368"/>
      <c r="BN208" s="368"/>
      <c r="BO208" s="368"/>
      <c r="BP208" s="368"/>
      <c r="BQ208" s="368"/>
      <c r="BR208" s="368"/>
      <c r="BS208" s="368"/>
      <c r="BT208" s="368"/>
      <c r="BU208" s="368"/>
      <c r="BV208" s="368"/>
      <c r="BW208" s="368"/>
      <c r="BX208" s="368"/>
      <c r="BY208" s="368"/>
      <c r="BZ208" s="368"/>
      <c r="CA208" s="368"/>
      <c r="CB208" s="368"/>
      <c r="CC208" s="368"/>
      <c r="CD208" s="368"/>
      <c r="CE208" s="368"/>
      <c r="CF208" s="368"/>
      <c r="CG208" s="368"/>
      <c r="CH208" s="368"/>
      <c r="CI208" s="368"/>
      <c r="CJ208" s="368"/>
      <c r="CK208" s="368"/>
      <c r="CL208" s="368"/>
      <c r="CM208" s="368"/>
      <c r="CN208" s="368"/>
      <c r="CO208" s="368"/>
      <c r="CP208" s="368"/>
      <c r="CQ208" s="368"/>
      <c r="CR208" s="368"/>
      <c r="CS208" s="368"/>
      <c r="CT208" s="368"/>
      <c r="CU208" s="368"/>
      <c r="CV208" s="368"/>
      <c r="CW208" s="368"/>
      <c r="CX208" s="368"/>
      <c r="CY208" s="368"/>
      <c r="CZ208" s="368"/>
      <c r="DA208" s="368"/>
      <c r="DB208" s="368"/>
      <c r="DC208" s="368"/>
      <c r="DD208" s="368"/>
      <c r="DE208" s="368"/>
      <c r="DF208" s="368"/>
      <c r="DG208" s="368"/>
      <c r="DH208" s="368"/>
      <c r="DI208" s="368"/>
      <c r="DJ208" s="368"/>
      <c r="DK208" s="368"/>
      <c r="DL208" s="368"/>
      <c r="DM208" s="368"/>
      <c r="DN208" s="368"/>
      <c r="DO208" s="368"/>
      <c r="DP208" s="368"/>
      <c r="DQ208" s="368"/>
    </row>
    <row r="209" spans="1:121" x14ac:dyDescent="0.25">
      <c r="A209" s="367"/>
      <c r="B209" s="367"/>
      <c r="C209" s="367"/>
      <c r="D209" s="367"/>
      <c r="E209" s="367"/>
      <c r="F209" s="367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  <c r="AA209" s="367"/>
      <c r="AB209" s="367"/>
      <c r="AC209" s="367"/>
      <c r="AD209" s="367"/>
      <c r="AE209" s="367"/>
      <c r="AF209" s="367"/>
      <c r="AG209" s="366"/>
      <c r="AH209" s="366"/>
      <c r="AI209" s="366"/>
      <c r="AJ209" s="366"/>
      <c r="AK209" s="368"/>
      <c r="AL209" s="368"/>
      <c r="AM209" s="368"/>
      <c r="AN209" s="368"/>
      <c r="AO209" s="368"/>
      <c r="AP209" s="368"/>
      <c r="AQ209" s="368"/>
      <c r="AR209" s="368"/>
      <c r="AS209" s="368"/>
      <c r="AT209" s="368"/>
      <c r="AU209" s="368"/>
      <c r="AV209" s="368"/>
      <c r="AW209" s="368"/>
      <c r="AX209" s="368"/>
      <c r="AY209" s="368"/>
      <c r="AZ209" s="368"/>
      <c r="BA209" s="368"/>
      <c r="BB209" s="368"/>
      <c r="BC209" s="368"/>
      <c r="BD209" s="368"/>
      <c r="BE209" s="368"/>
      <c r="BF209" s="368"/>
      <c r="BG209" s="368"/>
      <c r="BH209" s="368"/>
      <c r="BI209" s="368"/>
      <c r="BJ209" s="368"/>
      <c r="BK209" s="368"/>
      <c r="BL209" s="368"/>
      <c r="BM209" s="368"/>
      <c r="BN209" s="368"/>
      <c r="BO209" s="368"/>
      <c r="BP209" s="368"/>
      <c r="BQ209" s="368"/>
      <c r="BR209" s="368"/>
      <c r="BS209" s="368"/>
      <c r="BT209" s="368"/>
      <c r="BU209" s="368"/>
      <c r="BV209" s="368"/>
      <c r="BW209" s="368"/>
      <c r="BX209" s="368"/>
      <c r="BY209" s="368"/>
      <c r="BZ209" s="368"/>
      <c r="CA209" s="368"/>
      <c r="CB209" s="368"/>
      <c r="CC209" s="368"/>
      <c r="CD209" s="368"/>
      <c r="CE209" s="368"/>
      <c r="CF209" s="368"/>
      <c r="CG209" s="368"/>
      <c r="CH209" s="368"/>
      <c r="CI209" s="368"/>
      <c r="CJ209" s="368"/>
      <c r="CK209" s="368"/>
      <c r="CL209" s="368"/>
      <c r="CM209" s="368"/>
      <c r="CN209" s="368"/>
      <c r="CO209" s="368"/>
      <c r="CP209" s="368"/>
      <c r="CQ209" s="368"/>
      <c r="CR209" s="368"/>
      <c r="CS209" s="368"/>
      <c r="CT209" s="368"/>
      <c r="CU209" s="368"/>
      <c r="CV209" s="368"/>
      <c r="CW209" s="368"/>
      <c r="CX209" s="368"/>
      <c r="CY209" s="368"/>
      <c r="CZ209" s="368"/>
      <c r="DA209" s="368"/>
      <c r="DB209" s="368"/>
      <c r="DC209" s="368"/>
      <c r="DD209" s="368"/>
      <c r="DE209" s="368"/>
      <c r="DF209" s="368"/>
      <c r="DG209" s="368"/>
      <c r="DH209" s="368"/>
      <c r="DI209" s="368"/>
      <c r="DJ209" s="368"/>
      <c r="DK209" s="368"/>
      <c r="DL209" s="368"/>
      <c r="DM209" s="368"/>
      <c r="DN209" s="368"/>
      <c r="DO209" s="368"/>
      <c r="DP209" s="368"/>
      <c r="DQ209" s="368"/>
    </row>
    <row r="210" spans="1:121" x14ac:dyDescent="0.25">
      <c r="A210" s="367"/>
      <c r="B210" s="367"/>
      <c r="C210" s="367"/>
      <c r="D210" s="367"/>
      <c r="E210" s="367"/>
      <c r="F210" s="367"/>
      <c r="G210" s="367"/>
      <c r="H210" s="367"/>
      <c r="I210" s="367"/>
      <c r="J210" s="367"/>
      <c r="K210" s="367"/>
      <c r="L210" s="367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  <c r="AA210" s="367"/>
      <c r="AB210" s="367"/>
      <c r="AC210" s="367"/>
      <c r="AD210" s="367"/>
      <c r="AE210" s="367"/>
      <c r="AF210" s="367"/>
      <c r="AG210" s="366"/>
      <c r="AH210" s="366"/>
      <c r="AI210" s="366"/>
      <c r="AJ210" s="366"/>
      <c r="AK210" s="368"/>
      <c r="AL210" s="368"/>
      <c r="AM210" s="368"/>
      <c r="AN210" s="368"/>
      <c r="AO210" s="368"/>
      <c r="AP210" s="368"/>
      <c r="AQ210" s="368"/>
      <c r="AR210" s="368"/>
      <c r="AS210" s="368"/>
      <c r="AT210" s="368"/>
      <c r="AU210" s="368"/>
      <c r="AV210" s="368"/>
      <c r="AW210" s="368"/>
      <c r="AX210" s="368"/>
      <c r="AY210" s="368"/>
      <c r="AZ210" s="368"/>
      <c r="BA210" s="368"/>
      <c r="BB210" s="368"/>
      <c r="BC210" s="368"/>
      <c r="BD210" s="368"/>
      <c r="BE210" s="368"/>
      <c r="BF210" s="368"/>
      <c r="BG210" s="368"/>
      <c r="BH210" s="368"/>
      <c r="BI210" s="368"/>
      <c r="BJ210" s="368"/>
      <c r="BK210" s="368"/>
      <c r="BL210" s="368"/>
      <c r="BM210" s="368"/>
      <c r="BN210" s="368"/>
      <c r="BO210" s="368"/>
      <c r="BP210" s="368"/>
      <c r="BQ210" s="368"/>
      <c r="BR210" s="368"/>
      <c r="BS210" s="368"/>
      <c r="BT210" s="368"/>
      <c r="BU210" s="368"/>
      <c r="BV210" s="368"/>
      <c r="BW210" s="368"/>
      <c r="BX210" s="368"/>
      <c r="BY210" s="368"/>
      <c r="BZ210" s="368"/>
      <c r="CA210" s="368"/>
      <c r="CB210" s="368"/>
      <c r="CC210" s="368"/>
      <c r="CD210" s="368"/>
      <c r="CE210" s="368"/>
      <c r="CF210" s="368"/>
      <c r="CG210" s="368"/>
      <c r="CH210" s="368"/>
      <c r="CI210" s="368"/>
      <c r="CJ210" s="368"/>
      <c r="CK210" s="368"/>
      <c r="CL210" s="368"/>
      <c r="CM210" s="368"/>
      <c r="CN210" s="368"/>
      <c r="CO210" s="368"/>
      <c r="CP210" s="368"/>
      <c r="CQ210" s="368"/>
      <c r="CR210" s="368"/>
      <c r="CS210" s="368"/>
      <c r="CT210" s="368"/>
      <c r="CU210" s="368"/>
      <c r="CV210" s="368"/>
      <c r="CW210" s="368"/>
      <c r="CX210" s="368"/>
      <c r="CY210" s="368"/>
      <c r="CZ210" s="368"/>
      <c r="DA210" s="368"/>
      <c r="DB210" s="368"/>
      <c r="DC210" s="368"/>
      <c r="DD210" s="368"/>
      <c r="DE210" s="368"/>
      <c r="DF210" s="368"/>
      <c r="DG210" s="368"/>
      <c r="DH210" s="368"/>
      <c r="DI210" s="368"/>
      <c r="DJ210" s="368"/>
      <c r="DK210" s="368"/>
      <c r="DL210" s="368"/>
      <c r="DM210" s="368"/>
      <c r="DN210" s="368"/>
      <c r="DO210" s="368"/>
      <c r="DP210" s="368"/>
      <c r="DQ210" s="368"/>
    </row>
    <row r="211" spans="1:121" x14ac:dyDescent="0.25">
      <c r="A211" s="367"/>
      <c r="B211" s="367"/>
      <c r="C211" s="367"/>
      <c r="D211" s="367"/>
      <c r="E211" s="367"/>
      <c r="F211" s="367"/>
      <c r="G211" s="367"/>
      <c r="H211" s="367"/>
      <c r="I211" s="367"/>
      <c r="J211" s="367"/>
      <c r="K211" s="367"/>
      <c r="L211" s="367"/>
      <c r="M211" s="367"/>
      <c r="N211" s="367"/>
      <c r="O211" s="367"/>
      <c r="P211" s="367"/>
      <c r="Q211" s="367"/>
      <c r="R211" s="367"/>
      <c r="S211" s="367"/>
      <c r="T211" s="367"/>
      <c r="U211" s="367"/>
      <c r="V211" s="367"/>
      <c r="W211" s="367"/>
      <c r="X211" s="367"/>
      <c r="Y211" s="367"/>
      <c r="Z211" s="367"/>
      <c r="AA211" s="367"/>
      <c r="AB211" s="367"/>
      <c r="AC211" s="367"/>
      <c r="AD211" s="367"/>
      <c r="AE211" s="367"/>
      <c r="AF211" s="367"/>
      <c r="AG211" s="366"/>
      <c r="AH211" s="366"/>
      <c r="AI211" s="366"/>
      <c r="AJ211" s="366"/>
      <c r="AK211" s="368"/>
      <c r="AL211" s="368"/>
      <c r="AM211" s="368"/>
      <c r="AN211" s="368"/>
      <c r="AO211" s="368"/>
      <c r="AP211" s="368"/>
      <c r="AQ211" s="368"/>
      <c r="AR211" s="368"/>
      <c r="AS211" s="368"/>
      <c r="AT211" s="368"/>
      <c r="AU211" s="368"/>
      <c r="AV211" s="368"/>
      <c r="AW211" s="368"/>
      <c r="AX211" s="368"/>
      <c r="AY211" s="368"/>
      <c r="AZ211" s="368"/>
      <c r="BA211" s="368"/>
      <c r="BB211" s="368"/>
      <c r="BC211" s="368"/>
      <c r="BD211" s="368"/>
      <c r="BE211" s="368"/>
      <c r="BF211" s="368"/>
      <c r="BG211" s="368"/>
      <c r="BH211" s="368"/>
      <c r="BI211" s="368"/>
      <c r="BJ211" s="368"/>
      <c r="BK211" s="368"/>
      <c r="BL211" s="368"/>
      <c r="BM211" s="368"/>
      <c r="BN211" s="368"/>
      <c r="BO211" s="368"/>
      <c r="BP211" s="368"/>
      <c r="BQ211" s="368"/>
      <c r="BR211" s="368"/>
      <c r="BS211" s="368"/>
      <c r="BT211" s="368"/>
      <c r="BU211" s="368"/>
      <c r="BV211" s="368"/>
      <c r="BW211" s="368"/>
      <c r="BX211" s="368"/>
      <c r="BY211" s="368"/>
      <c r="BZ211" s="368"/>
      <c r="CA211" s="368"/>
      <c r="CB211" s="368"/>
      <c r="CC211" s="368"/>
      <c r="CD211" s="368"/>
      <c r="CE211" s="368"/>
      <c r="CF211" s="368"/>
      <c r="CG211" s="368"/>
      <c r="CH211" s="368"/>
      <c r="CI211" s="368"/>
      <c r="CJ211" s="368"/>
      <c r="CK211" s="368"/>
      <c r="CL211" s="368"/>
      <c r="CM211" s="368"/>
      <c r="CN211" s="368"/>
      <c r="CO211" s="368"/>
      <c r="CP211" s="368"/>
      <c r="CQ211" s="368"/>
      <c r="CR211" s="368"/>
      <c r="CS211" s="368"/>
      <c r="CT211" s="368"/>
      <c r="CU211" s="368"/>
      <c r="CV211" s="368"/>
      <c r="CW211" s="368"/>
      <c r="CX211" s="368"/>
      <c r="CY211" s="368"/>
      <c r="CZ211" s="368"/>
      <c r="DA211" s="368"/>
      <c r="DB211" s="368"/>
      <c r="DC211" s="368"/>
      <c r="DD211" s="368"/>
      <c r="DE211" s="368"/>
      <c r="DF211" s="368"/>
      <c r="DG211" s="368"/>
      <c r="DH211" s="368"/>
      <c r="DI211" s="368"/>
      <c r="DJ211" s="368"/>
      <c r="DK211" s="368"/>
      <c r="DL211" s="368"/>
      <c r="DM211" s="368"/>
      <c r="DN211" s="368"/>
      <c r="DO211" s="368"/>
      <c r="DP211" s="368"/>
      <c r="DQ211" s="368"/>
    </row>
    <row r="212" spans="1:121" x14ac:dyDescent="0.25">
      <c r="A212" s="367"/>
      <c r="B212" s="367"/>
      <c r="C212" s="367"/>
      <c r="D212" s="367"/>
      <c r="E212" s="367"/>
      <c r="F212" s="367"/>
      <c r="G212" s="367"/>
      <c r="H212" s="367"/>
      <c r="I212" s="367"/>
      <c r="J212" s="367"/>
      <c r="K212" s="367"/>
      <c r="L212" s="367"/>
      <c r="M212" s="367"/>
      <c r="N212" s="367"/>
      <c r="O212" s="367"/>
      <c r="P212" s="367"/>
      <c r="Q212" s="367"/>
      <c r="R212" s="367"/>
      <c r="S212" s="367"/>
      <c r="T212" s="367"/>
      <c r="U212" s="367"/>
      <c r="V212" s="367"/>
      <c r="W212" s="367"/>
      <c r="X212" s="367"/>
      <c r="Y212" s="367"/>
      <c r="Z212" s="367"/>
      <c r="AA212" s="367"/>
      <c r="AB212" s="367"/>
      <c r="AC212" s="367"/>
      <c r="AD212" s="367"/>
      <c r="AE212" s="367"/>
      <c r="AF212" s="367"/>
      <c r="AG212" s="366"/>
      <c r="AH212" s="366"/>
      <c r="AI212" s="366"/>
      <c r="AJ212" s="366"/>
      <c r="AK212" s="368"/>
      <c r="AL212" s="368"/>
      <c r="AM212" s="368"/>
      <c r="AN212" s="368"/>
      <c r="AO212" s="368"/>
      <c r="AP212" s="368"/>
      <c r="AQ212" s="368"/>
      <c r="AR212" s="368"/>
      <c r="AS212" s="368"/>
      <c r="AT212" s="368"/>
      <c r="AU212" s="368"/>
      <c r="AV212" s="368"/>
      <c r="AW212" s="368"/>
      <c r="AX212" s="368"/>
      <c r="AY212" s="368"/>
      <c r="AZ212" s="368"/>
      <c r="BA212" s="368"/>
      <c r="BB212" s="368"/>
      <c r="BC212" s="368"/>
      <c r="BD212" s="368"/>
      <c r="BE212" s="368"/>
      <c r="BF212" s="368"/>
      <c r="BG212" s="368"/>
      <c r="BH212" s="368"/>
      <c r="BI212" s="368"/>
      <c r="BJ212" s="368"/>
      <c r="BK212" s="368"/>
      <c r="BL212" s="368"/>
      <c r="BM212" s="368"/>
      <c r="BN212" s="368"/>
      <c r="BO212" s="368"/>
      <c r="BP212" s="368"/>
      <c r="BQ212" s="368"/>
      <c r="BR212" s="368"/>
      <c r="BS212" s="368"/>
      <c r="BT212" s="368"/>
      <c r="BU212" s="368"/>
      <c r="BV212" s="368"/>
      <c r="BW212" s="368"/>
      <c r="BX212" s="368"/>
      <c r="BY212" s="368"/>
      <c r="BZ212" s="368"/>
      <c r="CA212" s="368"/>
      <c r="CB212" s="368"/>
      <c r="CC212" s="368"/>
      <c r="CD212" s="368"/>
      <c r="CE212" s="368"/>
      <c r="CF212" s="368"/>
      <c r="CG212" s="368"/>
      <c r="CH212" s="368"/>
      <c r="CI212" s="368"/>
      <c r="CJ212" s="368"/>
      <c r="CK212" s="368"/>
      <c r="CL212" s="368"/>
      <c r="CM212" s="368"/>
      <c r="CN212" s="368"/>
      <c r="CO212" s="368"/>
      <c r="CP212" s="368"/>
      <c r="CQ212" s="368"/>
      <c r="CR212" s="368"/>
      <c r="CS212" s="368"/>
      <c r="CT212" s="368"/>
      <c r="CU212" s="368"/>
      <c r="CV212" s="368"/>
      <c r="CW212" s="368"/>
      <c r="CX212" s="368"/>
      <c r="CY212" s="368"/>
      <c r="CZ212" s="368"/>
      <c r="DA212" s="368"/>
      <c r="DB212" s="368"/>
      <c r="DC212" s="368"/>
      <c r="DD212" s="368"/>
      <c r="DE212" s="368"/>
      <c r="DF212" s="368"/>
      <c r="DG212" s="368"/>
      <c r="DH212" s="368"/>
      <c r="DI212" s="368"/>
      <c r="DJ212" s="368"/>
      <c r="DK212" s="368"/>
      <c r="DL212" s="368"/>
      <c r="DM212" s="368"/>
      <c r="DN212" s="368"/>
      <c r="DO212" s="368"/>
      <c r="DP212" s="368"/>
      <c r="DQ212" s="368"/>
    </row>
    <row r="213" spans="1:121" x14ac:dyDescent="0.25">
      <c r="A213" s="367"/>
      <c r="B213" s="367"/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  <c r="N213" s="367"/>
      <c r="O213" s="367"/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7"/>
      <c r="AC213" s="367"/>
      <c r="AD213" s="367"/>
      <c r="AE213" s="367"/>
      <c r="AF213" s="367"/>
      <c r="AG213" s="366"/>
      <c r="AH213" s="366"/>
      <c r="AI213" s="366"/>
      <c r="AJ213" s="366"/>
      <c r="AK213" s="368"/>
      <c r="AL213" s="368"/>
      <c r="AM213" s="368"/>
      <c r="AN213" s="368"/>
      <c r="AO213" s="368"/>
      <c r="AP213" s="368"/>
      <c r="AQ213" s="368"/>
      <c r="AR213" s="368"/>
      <c r="AS213" s="368"/>
      <c r="AT213" s="368"/>
      <c r="AU213" s="368"/>
      <c r="AV213" s="368"/>
      <c r="AW213" s="368"/>
      <c r="AX213" s="368"/>
      <c r="AY213" s="368"/>
      <c r="AZ213" s="368"/>
      <c r="BA213" s="368"/>
      <c r="BB213" s="368"/>
      <c r="BC213" s="368"/>
      <c r="BD213" s="368"/>
      <c r="BE213" s="368"/>
      <c r="BF213" s="368"/>
      <c r="BG213" s="368"/>
      <c r="BH213" s="368"/>
      <c r="BI213" s="368"/>
      <c r="BJ213" s="368"/>
      <c r="BK213" s="368"/>
      <c r="BL213" s="368"/>
      <c r="BM213" s="368"/>
      <c r="BN213" s="368"/>
      <c r="BO213" s="368"/>
      <c r="BP213" s="368"/>
      <c r="BQ213" s="368"/>
      <c r="BR213" s="368"/>
      <c r="BS213" s="368"/>
      <c r="BT213" s="368"/>
      <c r="BU213" s="368"/>
      <c r="BV213" s="368"/>
      <c r="BW213" s="368"/>
      <c r="BX213" s="368"/>
      <c r="BY213" s="368"/>
      <c r="BZ213" s="368"/>
      <c r="CA213" s="368"/>
      <c r="CB213" s="368"/>
      <c r="CC213" s="368"/>
      <c r="CD213" s="368"/>
      <c r="CE213" s="368"/>
      <c r="CF213" s="368"/>
      <c r="CG213" s="368"/>
      <c r="CH213" s="368"/>
      <c r="CI213" s="368"/>
      <c r="CJ213" s="368"/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8"/>
      <c r="CU213" s="368"/>
      <c r="CV213" s="368"/>
      <c r="CW213" s="368"/>
      <c r="CX213" s="368"/>
      <c r="CY213" s="368"/>
      <c r="CZ213" s="368"/>
      <c r="DA213" s="368"/>
      <c r="DB213" s="368"/>
      <c r="DC213" s="368"/>
      <c r="DD213" s="368"/>
      <c r="DE213" s="368"/>
      <c r="DF213" s="368"/>
      <c r="DG213" s="368"/>
      <c r="DH213" s="368"/>
      <c r="DI213" s="368"/>
      <c r="DJ213" s="368"/>
      <c r="DK213" s="368"/>
      <c r="DL213" s="368"/>
      <c r="DM213" s="368"/>
      <c r="DN213" s="368"/>
      <c r="DO213" s="368"/>
      <c r="DP213" s="368"/>
      <c r="DQ213" s="368"/>
    </row>
    <row r="214" spans="1:121" x14ac:dyDescent="0.25">
      <c r="A214" s="367"/>
      <c r="B214" s="367"/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367"/>
      <c r="AG214" s="366"/>
      <c r="AH214" s="366"/>
      <c r="AI214" s="366"/>
      <c r="AJ214" s="366"/>
      <c r="AK214" s="368"/>
      <c r="AL214" s="368"/>
      <c r="AM214" s="368"/>
      <c r="AN214" s="368"/>
      <c r="AO214" s="368"/>
      <c r="AP214" s="368"/>
      <c r="AQ214" s="368"/>
      <c r="AR214" s="368"/>
      <c r="AS214" s="368"/>
      <c r="AT214" s="368"/>
      <c r="AU214" s="368"/>
      <c r="AV214" s="368"/>
      <c r="AW214" s="368"/>
      <c r="AX214" s="368"/>
      <c r="AY214" s="368"/>
      <c r="AZ214" s="368"/>
      <c r="BA214" s="368"/>
      <c r="BB214" s="368"/>
      <c r="BC214" s="368"/>
      <c r="BD214" s="368"/>
      <c r="BE214" s="368"/>
      <c r="BF214" s="368"/>
      <c r="BG214" s="368"/>
      <c r="BH214" s="368"/>
      <c r="BI214" s="368"/>
      <c r="BJ214" s="368"/>
      <c r="BK214" s="368"/>
      <c r="BL214" s="368"/>
      <c r="BM214" s="368"/>
      <c r="BN214" s="368"/>
      <c r="BO214" s="368"/>
      <c r="BP214" s="368"/>
      <c r="BQ214" s="368"/>
      <c r="BR214" s="368"/>
      <c r="BS214" s="368"/>
      <c r="BT214" s="368"/>
      <c r="BU214" s="368"/>
      <c r="BV214" s="368"/>
      <c r="BW214" s="368"/>
      <c r="BX214" s="368"/>
      <c r="BY214" s="368"/>
      <c r="BZ214" s="368"/>
      <c r="CA214" s="368"/>
      <c r="CB214" s="368"/>
      <c r="CC214" s="368"/>
      <c r="CD214" s="368"/>
      <c r="CE214" s="368"/>
      <c r="CF214" s="368"/>
      <c r="CG214" s="368"/>
      <c r="CH214" s="368"/>
      <c r="CI214" s="368"/>
      <c r="CJ214" s="368"/>
      <c r="CK214" s="368"/>
      <c r="CL214" s="368"/>
      <c r="CM214" s="368"/>
      <c r="CN214" s="368"/>
      <c r="CO214" s="368"/>
      <c r="CP214" s="368"/>
      <c r="CQ214" s="368"/>
      <c r="CR214" s="368"/>
      <c r="CS214" s="368"/>
      <c r="CT214" s="368"/>
      <c r="CU214" s="368"/>
      <c r="CV214" s="368"/>
      <c r="CW214" s="368"/>
      <c r="CX214" s="368"/>
      <c r="CY214" s="368"/>
      <c r="CZ214" s="368"/>
      <c r="DA214" s="368"/>
      <c r="DB214" s="368"/>
      <c r="DC214" s="368"/>
      <c r="DD214" s="368"/>
      <c r="DE214" s="368"/>
      <c r="DF214" s="368"/>
      <c r="DG214" s="368"/>
      <c r="DH214" s="368"/>
      <c r="DI214" s="368"/>
      <c r="DJ214" s="368"/>
      <c r="DK214" s="368"/>
      <c r="DL214" s="368"/>
      <c r="DM214" s="368"/>
      <c r="DN214" s="368"/>
      <c r="DO214" s="368"/>
      <c r="DP214" s="368"/>
      <c r="DQ214" s="368"/>
    </row>
    <row r="215" spans="1:121" x14ac:dyDescent="0.25">
      <c r="A215" s="367"/>
      <c r="B215" s="367"/>
      <c r="C215" s="367"/>
      <c r="D215" s="367"/>
      <c r="E215" s="367"/>
      <c r="F215" s="367"/>
      <c r="G215" s="367"/>
      <c r="H215" s="367"/>
      <c r="I215" s="367"/>
      <c r="J215" s="367"/>
      <c r="K215" s="367"/>
      <c r="L215" s="367"/>
      <c r="M215" s="367"/>
      <c r="N215" s="367"/>
      <c r="O215" s="367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367"/>
      <c r="AD215" s="367"/>
      <c r="AE215" s="367"/>
      <c r="AF215" s="367"/>
      <c r="AG215" s="366"/>
      <c r="AH215" s="366"/>
      <c r="AI215" s="366"/>
      <c r="AJ215" s="366"/>
      <c r="AK215" s="368"/>
      <c r="AL215" s="368"/>
      <c r="AM215" s="368"/>
      <c r="AN215" s="368"/>
      <c r="AO215" s="368"/>
      <c r="AP215" s="368"/>
      <c r="AQ215" s="368"/>
      <c r="AR215" s="368"/>
      <c r="AS215" s="368"/>
      <c r="AT215" s="368"/>
      <c r="AU215" s="368"/>
      <c r="AV215" s="368"/>
      <c r="AW215" s="368"/>
      <c r="AX215" s="368"/>
      <c r="AY215" s="368"/>
      <c r="AZ215" s="368"/>
      <c r="BA215" s="368"/>
      <c r="BB215" s="368"/>
      <c r="BC215" s="368"/>
      <c r="BD215" s="368"/>
      <c r="BE215" s="368"/>
      <c r="BF215" s="368"/>
      <c r="BG215" s="368"/>
      <c r="BH215" s="368"/>
      <c r="BI215" s="368"/>
      <c r="BJ215" s="368"/>
      <c r="BK215" s="368"/>
      <c r="BL215" s="368"/>
      <c r="BM215" s="368"/>
      <c r="BN215" s="368"/>
      <c r="BO215" s="368"/>
      <c r="BP215" s="368"/>
      <c r="BQ215" s="368"/>
      <c r="BR215" s="368"/>
      <c r="BS215" s="368"/>
      <c r="BT215" s="368"/>
      <c r="BU215" s="368"/>
      <c r="BV215" s="368"/>
      <c r="BW215" s="368"/>
      <c r="BX215" s="368"/>
      <c r="BY215" s="368"/>
      <c r="BZ215" s="368"/>
      <c r="CA215" s="368"/>
      <c r="CB215" s="368"/>
      <c r="CC215" s="368"/>
      <c r="CD215" s="368"/>
      <c r="CE215" s="368"/>
      <c r="CF215" s="368"/>
      <c r="CG215" s="368"/>
      <c r="CH215" s="368"/>
      <c r="CI215" s="368"/>
      <c r="CJ215" s="368"/>
      <c r="CK215" s="368"/>
      <c r="CL215" s="368"/>
      <c r="CM215" s="368"/>
      <c r="CN215" s="368"/>
      <c r="CO215" s="368"/>
      <c r="CP215" s="368"/>
      <c r="CQ215" s="368"/>
      <c r="CR215" s="368"/>
      <c r="CS215" s="368"/>
      <c r="CT215" s="368"/>
      <c r="CU215" s="368"/>
      <c r="CV215" s="368"/>
      <c r="CW215" s="368"/>
      <c r="CX215" s="368"/>
      <c r="CY215" s="368"/>
      <c r="CZ215" s="368"/>
      <c r="DA215" s="368"/>
      <c r="DB215" s="368"/>
      <c r="DC215" s="368"/>
      <c r="DD215" s="368"/>
      <c r="DE215" s="368"/>
      <c r="DF215" s="368"/>
      <c r="DG215" s="368"/>
      <c r="DH215" s="368"/>
      <c r="DI215" s="368"/>
      <c r="DJ215" s="368"/>
      <c r="DK215" s="368"/>
      <c r="DL215" s="368"/>
      <c r="DM215" s="368"/>
      <c r="DN215" s="368"/>
      <c r="DO215" s="368"/>
      <c r="DP215" s="368"/>
      <c r="DQ215" s="368"/>
    </row>
    <row r="216" spans="1:121" x14ac:dyDescent="0.25">
      <c r="A216" s="367"/>
      <c r="B216" s="367"/>
      <c r="C216" s="367"/>
      <c r="D216" s="367"/>
      <c r="E216" s="367"/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  <c r="P216" s="367"/>
      <c r="Q216" s="367"/>
      <c r="R216" s="367"/>
      <c r="S216" s="367"/>
      <c r="T216" s="367"/>
      <c r="U216" s="367"/>
      <c r="V216" s="367"/>
      <c r="W216" s="367"/>
      <c r="X216" s="367"/>
      <c r="Y216" s="367"/>
      <c r="Z216" s="367"/>
      <c r="AA216" s="367"/>
      <c r="AB216" s="367"/>
      <c r="AC216" s="367"/>
      <c r="AD216" s="367"/>
      <c r="AE216" s="367"/>
      <c r="AF216" s="367"/>
      <c r="AG216" s="366"/>
      <c r="AH216" s="366"/>
      <c r="AI216" s="366"/>
      <c r="AJ216" s="366"/>
      <c r="AK216" s="368"/>
      <c r="AL216" s="368"/>
      <c r="AM216" s="368"/>
      <c r="AN216" s="368"/>
      <c r="AO216" s="368"/>
      <c r="AP216" s="368"/>
      <c r="AQ216" s="368"/>
      <c r="AR216" s="368"/>
      <c r="AS216" s="368"/>
      <c r="AT216" s="368"/>
      <c r="AU216" s="368"/>
      <c r="AV216" s="368"/>
      <c r="AW216" s="368"/>
      <c r="AX216" s="368"/>
      <c r="AY216" s="368"/>
      <c r="AZ216" s="368"/>
      <c r="BA216" s="368"/>
      <c r="BB216" s="368"/>
      <c r="BC216" s="368"/>
      <c r="BD216" s="368"/>
      <c r="BE216" s="368"/>
      <c r="BF216" s="368"/>
      <c r="BG216" s="368"/>
      <c r="BH216" s="368"/>
      <c r="BI216" s="368"/>
      <c r="BJ216" s="368"/>
      <c r="BK216" s="368"/>
      <c r="BL216" s="368"/>
      <c r="BM216" s="368"/>
      <c r="BN216" s="368"/>
      <c r="BO216" s="368"/>
      <c r="BP216" s="368"/>
      <c r="BQ216" s="368"/>
      <c r="BR216" s="368"/>
      <c r="BS216" s="368"/>
      <c r="BT216" s="368"/>
      <c r="BU216" s="368"/>
      <c r="BV216" s="368"/>
      <c r="BW216" s="368"/>
      <c r="BX216" s="368"/>
      <c r="BY216" s="368"/>
      <c r="BZ216" s="368"/>
      <c r="CA216" s="368"/>
      <c r="CB216" s="368"/>
      <c r="CC216" s="368"/>
      <c r="CD216" s="368"/>
      <c r="CE216" s="368"/>
      <c r="CF216" s="368"/>
      <c r="CG216" s="368"/>
      <c r="CH216" s="368"/>
      <c r="CI216" s="368"/>
      <c r="CJ216" s="368"/>
      <c r="CK216" s="368"/>
      <c r="CL216" s="368"/>
      <c r="CM216" s="368"/>
      <c r="CN216" s="368"/>
      <c r="CO216" s="368"/>
      <c r="CP216" s="368"/>
      <c r="CQ216" s="368"/>
      <c r="CR216" s="368"/>
      <c r="CS216" s="368"/>
      <c r="CT216" s="368"/>
      <c r="CU216" s="368"/>
      <c r="CV216" s="368"/>
      <c r="CW216" s="368"/>
      <c r="CX216" s="368"/>
      <c r="CY216" s="368"/>
      <c r="CZ216" s="368"/>
      <c r="DA216" s="368"/>
      <c r="DB216" s="368"/>
      <c r="DC216" s="368"/>
      <c r="DD216" s="368"/>
      <c r="DE216" s="368"/>
      <c r="DF216" s="368"/>
      <c r="DG216" s="368"/>
      <c r="DH216" s="368"/>
      <c r="DI216" s="368"/>
      <c r="DJ216" s="368"/>
      <c r="DK216" s="368"/>
      <c r="DL216" s="368"/>
      <c r="DM216" s="368"/>
      <c r="DN216" s="368"/>
      <c r="DO216" s="368"/>
      <c r="DP216" s="368"/>
      <c r="DQ216" s="368"/>
    </row>
    <row r="217" spans="1:121" x14ac:dyDescent="0.25">
      <c r="A217" s="367"/>
      <c r="B217" s="367"/>
      <c r="C217" s="367"/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  <c r="V217" s="367"/>
      <c r="W217" s="367"/>
      <c r="X217" s="367"/>
      <c r="Y217" s="367"/>
      <c r="Z217" s="367"/>
      <c r="AA217" s="367"/>
      <c r="AB217" s="367"/>
      <c r="AC217" s="367"/>
      <c r="AD217" s="367"/>
      <c r="AE217" s="367"/>
      <c r="AF217" s="367"/>
      <c r="AG217" s="366"/>
      <c r="AH217" s="366"/>
      <c r="AI217" s="366"/>
      <c r="AJ217" s="366"/>
      <c r="AK217" s="368"/>
      <c r="AL217" s="368"/>
      <c r="AM217" s="368"/>
      <c r="AN217" s="368"/>
      <c r="AO217" s="368"/>
      <c r="AP217" s="368"/>
      <c r="AQ217" s="368"/>
      <c r="AR217" s="368"/>
      <c r="AS217" s="368"/>
      <c r="AT217" s="368"/>
      <c r="AU217" s="368"/>
      <c r="AV217" s="368"/>
      <c r="AW217" s="368"/>
      <c r="AX217" s="368"/>
      <c r="AY217" s="368"/>
      <c r="AZ217" s="368"/>
      <c r="BA217" s="368"/>
      <c r="BB217" s="368"/>
      <c r="BC217" s="368"/>
      <c r="BD217" s="368"/>
      <c r="BE217" s="368"/>
      <c r="BF217" s="368"/>
      <c r="BG217" s="368"/>
      <c r="BH217" s="368"/>
      <c r="BI217" s="368"/>
      <c r="BJ217" s="368"/>
      <c r="BK217" s="368"/>
      <c r="BL217" s="368"/>
      <c r="BM217" s="368"/>
      <c r="BN217" s="368"/>
      <c r="BO217" s="368"/>
      <c r="BP217" s="368"/>
      <c r="BQ217" s="368"/>
      <c r="BR217" s="368"/>
      <c r="BS217" s="368"/>
      <c r="BT217" s="368"/>
      <c r="BU217" s="368"/>
      <c r="BV217" s="368"/>
      <c r="BW217" s="368"/>
      <c r="BX217" s="368"/>
      <c r="BY217" s="368"/>
      <c r="BZ217" s="368"/>
      <c r="CA217" s="368"/>
      <c r="CB217" s="368"/>
      <c r="CC217" s="368"/>
      <c r="CD217" s="368"/>
      <c r="CE217" s="368"/>
      <c r="CF217" s="368"/>
      <c r="CG217" s="368"/>
      <c r="CH217" s="368"/>
      <c r="CI217" s="368"/>
      <c r="CJ217" s="368"/>
      <c r="CK217" s="368"/>
      <c r="CL217" s="368"/>
      <c r="CM217" s="368"/>
      <c r="CN217" s="368"/>
      <c r="CO217" s="368"/>
      <c r="CP217" s="368"/>
      <c r="CQ217" s="368"/>
      <c r="CR217" s="368"/>
      <c r="CS217" s="368"/>
      <c r="CT217" s="368"/>
      <c r="CU217" s="368"/>
      <c r="CV217" s="368"/>
      <c r="CW217" s="368"/>
      <c r="CX217" s="368"/>
      <c r="CY217" s="368"/>
      <c r="CZ217" s="368"/>
      <c r="DA217" s="368"/>
      <c r="DB217" s="368"/>
      <c r="DC217" s="368"/>
      <c r="DD217" s="368"/>
      <c r="DE217" s="368"/>
      <c r="DF217" s="368"/>
      <c r="DG217" s="368"/>
      <c r="DH217" s="368"/>
      <c r="DI217" s="368"/>
      <c r="DJ217" s="368"/>
      <c r="DK217" s="368"/>
      <c r="DL217" s="368"/>
      <c r="DM217" s="368"/>
      <c r="DN217" s="368"/>
      <c r="DO217" s="368"/>
      <c r="DP217" s="368"/>
      <c r="DQ217" s="368"/>
    </row>
    <row r="218" spans="1:121" x14ac:dyDescent="0.25">
      <c r="A218" s="367"/>
      <c r="B218" s="367"/>
      <c r="C218" s="367"/>
      <c r="D218" s="367"/>
      <c r="E218" s="367"/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  <c r="AA218" s="367"/>
      <c r="AB218" s="367"/>
      <c r="AC218" s="367"/>
      <c r="AD218" s="367"/>
      <c r="AE218" s="367"/>
      <c r="AF218" s="367"/>
      <c r="AG218" s="366"/>
      <c r="AH218" s="366"/>
      <c r="AI218" s="366"/>
      <c r="AJ218" s="366"/>
      <c r="AK218" s="368"/>
      <c r="AL218" s="368"/>
      <c r="AM218" s="368"/>
      <c r="AN218" s="368"/>
      <c r="AO218" s="368"/>
      <c r="AP218" s="368"/>
      <c r="AQ218" s="368"/>
      <c r="AR218" s="368"/>
      <c r="AS218" s="368"/>
      <c r="AT218" s="368"/>
      <c r="AU218" s="368"/>
      <c r="AV218" s="368"/>
      <c r="AW218" s="368"/>
      <c r="AX218" s="368"/>
      <c r="AY218" s="368"/>
      <c r="AZ218" s="368"/>
      <c r="BA218" s="368"/>
      <c r="BB218" s="368"/>
      <c r="BC218" s="368"/>
      <c r="BD218" s="368"/>
      <c r="BE218" s="368"/>
      <c r="BF218" s="368"/>
      <c r="BG218" s="368"/>
      <c r="BH218" s="368"/>
      <c r="BI218" s="368"/>
      <c r="BJ218" s="368"/>
      <c r="BK218" s="368"/>
      <c r="BL218" s="368"/>
      <c r="BM218" s="368"/>
      <c r="BN218" s="368"/>
      <c r="BO218" s="368"/>
      <c r="BP218" s="368"/>
      <c r="BQ218" s="368"/>
      <c r="BR218" s="368"/>
      <c r="BS218" s="368"/>
      <c r="BT218" s="368"/>
      <c r="BU218" s="368"/>
      <c r="BV218" s="368"/>
      <c r="BW218" s="368"/>
      <c r="BX218" s="368"/>
      <c r="BY218" s="368"/>
      <c r="BZ218" s="368"/>
      <c r="CA218" s="368"/>
      <c r="CB218" s="368"/>
      <c r="CC218" s="368"/>
      <c r="CD218" s="368"/>
      <c r="CE218" s="368"/>
      <c r="CF218" s="368"/>
      <c r="CG218" s="368"/>
      <c r="CH218" s="368"/>
      <c r="CI218" s="368"/>
      <c r="CJ218" s="368"/>
      <c r="CK218" s="368"/>
      <c r="CL218" s="368"/>
      <c r="CM218" s="368"/>
      <c r="CN218" s="368"/>
      <c r="CO218" s="368"/>
      <c r="CP218" s="368"/>
      <c r="CQ218" s="368"/>
      <c r="CR218" s="368"/>
      <c r="CS218" s="368"/>
      <c r="CT218" s="368"/>
      <c r="CU218" s="368"/>
      <c r="CV218" s="368"/>
      <c r="CW218" s="368"/>
      <c r="CX218" s="368"/>
      <c r="CY218" s="368"/>
      <c r="CZ218" s="368"/>
      <c r="DA218" s="368"/>
      <c r="DB218" s="368"/>
      <c r="DC218" s="368"/>
      <c r="DD218" s="368"/>
      <c r="DE218" s="368"/>
      <c r="DF218" s="368"/>
      <c r="DG218" s="368"/>
      <c r="DH218" s="368"/>
      <c r="DI218" s="368"/>
      <c r="DJ218" s="368"/>
      <c r="DK218" s="368"/>
      <c r="DL218" s="368"/>
      <c r="DM218" s="368"/>
      <c r="DN218" s="368"/>
      <c r="DO218" s="368"/>
      <c r="DP218" s="368"/>
      <c r="DQ218" s="368"/>
    </row>
    <row r="219" spans="1:121" x14ac:dyDescent="0.25">
      <c r="A219" s="367"/>
      <c r="B219" s="367"/>
      <c r="C219" s="367"/>
      <c r="D219" s="367"/>
      <c r="E219" s="367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  <c r="P219" s="367"/>
      <c r="Q219" s="367"/>
      <c r="R219" s="367"/>
      <c r="S219" s="367"/>
      <c r="T219" s="367"/>
      <c r="U219" s="367"/>
      <c r="V219" s="367"/>
      <c r="W219" s="367"/>
      <c r="X219" s="367"/>
      <c r="Y219" s="367"/>
      <c r="Z219" s="367"/>
      <c r="AA219" s="367"/>
      <c r="AB219" s="367"/>
      <c r="AC219" s="367"/>
      <c r="AD219" s="367"/>
      <c r="AE219" s="367"/>
      <c r="AF219" s="367"/>
      <c r="AG219" s="366"/>
      <c r="AH219" s="366"/>
      <c r="AI219" s="366"/>
      <c r="AJ219" s="366"/>
      <c r="AK219" s="368"/>
      <c r="AL219" s="368"/>
      <c r="AM219" s="368"/>
      <c r="AN219" s="368"/>
      <c r="AO219" s="368"/>
      <c r="AP219" s="368"/>
      <c r="AQ219" s="368"/>
      <c r="AR219" s="368"/>
      <c r="AS219" s="368"/>
      <c r="AT219" s="368"/>
      <c r="AU219" s="368"/>
      <c r="AV219" s="368"/>
      <c r="AW219" s="368"/>
      <c r="AX219" s="368"/>
      <c r="AY219" s="368"/>
      <c r="AZ219" s="368"/>
      <c r="BA219" s="368"/>
      <c r="BB219" s="368"/>
      <c r="BC219" s="368"/>
      <c r="BD219" s="368"/>
      <c r="BE219" s="368"/>
      <c r="BF219" s="368"/>
      <c r="BG219" s="368"/>
      <c r="BH219" s="368"/>
      <c r="BI219" s="368"/>
      <c r="BJ219" s="368"/>
      <c r="BK219" s="368"/>
      <c r="BL219" s="368"/>
      <c r="BM219" s="368"/>
      <c r="BN219" s="368"/>
      <c r="BO219" s="368"/>
      <c r="BP219" s="368"/>
      <c r="BQ219" s="368"/>
      <c r="BR219" s="368"/>
      <c r="BS219" s="368"/>
      <c r="BT219" s="368"/>
      <c r="BU219" s="368"/>
      <c r="BV219" s="368"/>
      <c r="BW219" s="368"/>
      <c r="BX219" s="368"/>
      <c r="BY219" s="368"/>
      <c r="BZ219" s="368"/>
      <c r="CA219" s="368"/>
      <c r="CB219" s="368"/>
      <c r="CC219" s="368"/>
      <c r="CD219" s="368"/>
      <c r="CE219" s="368"/>
      <c r="CF219" s="368"/>
      <c r="CG219" s="368"/>
      <c r="CH219" s="368"/>
      <c r="CI219" s="368"/>
      <c r="CJ219" s="368"/>
      <c r="CK219" s="368"/>
      <c r="CL219" s="368"/>
      <c r="CM219" s="368"/>
      <c r="CN219" s="368"/>
      <c r="CO219" s="368"/>
      <c r="CP219" s="368"/>
      <c r="CQ219" s="368"/>
      <c r="CR219" s="368"/>
      <c r="CS219" s="368"/>
      <c r="CT219" s="368"/>
      <c r="CU219" s="368"/>
      <c r="CV219" s="368"/>
      <c r="CW219" s="368"/>
      <c r="CX219" s="368"/>
      <c r="CY219" s="368"/>
      <c r="CZ219" s="368"/>
      <c r="DA219" s="368"/>
      <c r="DB219" s="368"/>
      <c r="DC219" s="368"/>
      <c r="DD219" s="368"/>
      <c r="DE219" s="368"/>
      <c r="DF219" s="368"/>
      <c r="DG219" s="368"/>
      <c r="DH219" s="368"/>
      <c r="DI219" s="368"/>
      <c r="DJ219" s="368"/>
      <c r="DK219" s="368"/>
      <c r="DL219" s="368"/>
      <c r="DM219" s="368"/>
      <c r="DN219" s="368"/>
      <c r="DO219" s="368"/>
      <c r="DP219" s="368"/>
      <c r="DQ219" s="368"/>
    </row>
    <row r="220" spans="1:121" x14ac:dyDescent="0.25">
      <c r="A220" s="367"/>
      <c r="B220" s="367"/>
      <c r="C220" s="367"/>
      <c r="D220" s="367"/>
      <c r="E220" s="367"/>
      <c r="F220" s="367"/>
      <c r="G220" s="367"/>
      <c r="H220" s="367"/>
      <c r="I220" s="367"/>
      <c r="J220" s="367"/>
      <c r="K220" s="367"/>
      <c r="L220" s="367"/>
      <c r="M220" s="367"/>
      <c r="N220" s="367"/>
      <c r="O220" s="367"/>
      <c r="P220" s="367"/>
      <c r="Q220" s="367"/>
      <c r="R220" s="367"/>
      <c r="S220" s="367"/>
      <c r="T220" s="367"/>
      <c r="U220" s="367"/>
      <c r="V220" s="367"/>
      <c r="W220" s="367"/>
      <c r="X220" s="367"/>
      <c r="Y220" s="367"/>
      <c r="Z220" s="367"/>
      <c r="AA220" s="367"/>
      <c r="AB220" s="367"/>
      <c r="AC220" s="367"/>
      <c r="AD220" s="367"/>
      <c r="AE220" s="367"/>
      <c r="AF220" s="367"/>
      <c r="AG220" s="366"/>
      <c r="AH220" s="366"/>
      <c r="AI220" s="366"/>
      <c r="AJ220" s="366"/>
      <c r="AK220" s="368"/>
      <c r="AL220" s="368"/>
      <c r="AM220" s="368"/>
      <c r="AN220" s="368"/>
      <c r="AO220" s="368"/>
      <c r="AP220" s="368"/>
      <c r="AQ220" s="368"/>
      <c r="AR220" s="368"/>
      <c r="AS220" s="368"/>
      <c r="AT220" s="368"/>
      <c r="AU220" s="368"/>
      <c r="AV220" s="368"/>
      <c r="AW220" s="368"/>
      <c r="AX220" s="368"/>
      <c r="AY220" s="368"/>
      <c r="AZ220" s="368"/>
      <c r="BA220" s="368"/>
      <c r="BB220" s="368"/>
      <c r="BC220" s="368"/>
      <c r="BD220" s="368"/>
      <c r="BE220" s="368"/>
      <c r="BF220" s="368"/>
      <c r="BG220" s="368"/>
      <c r="BH220" s="368"/>
      <c r="BI220" s="368"/>
      <c r="BJ220" s="368"/>
      <c r="BK220" s="368"/>
      <c r="BL220" s="368"/>
      <c r="BM220" s="368"/>
      <c r="BN220" s="368"/>
      <c r="BO220" s="368"/>
      <c r="BP220" s="368"/>
      <c r="BQ220" s="368"/>
      <c r="BR220" s="368"/>
      <c r="BS220" s="368"/>
      <c r="BT220" s="368"/>
      <c r="BU220" s="368"/>
      <c r="BV220" s="368"/>
      <c r="BW220" s="368"/>
      <c r="BX220" s="368"/>
      <c r="BY220" s="368"/>
      <c r="BZ220" s="368"/>
      <c r="CA220" s="368"/>
      <c r="CB220" s="368"/>
      <c r="CC220" s="368"/>
      <c r="CD220" s="368"/>
      <c r="CE220" s="368"/>
      <c r="CF220" s="368"/>
      <c r="CG220" s="368"/>
      <c r="CH220" s="368"/>
      <c r="CI220" s="368"/>
      <c r="CJ220" s="368"/>
      <c r="CK220" s="368"/>
      <c r="CL220" s="368"/>
      <c r="CM220" s="368"/>
      <c r="CN220" s="368"/>
      <c r="CO220" s="368"/>
      <c r="CP220" s="368"/>
      <c r="CQ220" s="368"/>
      <c r="CR220" s="368"/>
      <c r="CS220" s="368"/>
      <c r="CT220" s="368"/>
      <c r="CU220" s="368"/>
      <c r="CV220" s="368"/>
      <c r="CW220" s="368"/>
      <c r="CX220" s="368"/>
      <c r="CY220" s="368"/>
      <c r="CZ220" s="368"/>
      <c r="DA220" s="368"/>
      <c r="DB220" s="368"/>
      <c r="DC220" s="368"/>
      <c r="DD220" s="368"/>
      <c r="DE220" s="368"/>
      <c r="DF220" s="368"/>
      <c r="DG220" s="368"/>
      <c r="DH220" s="368"/>
      <c r="DI220" s="368"/>
      <c r="DJ220" s="368"/>
      <c r="DK220" s="368"/>
      <c r="DL220" s="368"/>
      <c r="DM220" s="368"/>
      <c r="DN220" s="368"/>
      <c r="DO220" s="368"/>
      <c r="DP220" s="368"/>
      <c r="DQ220" s="368"/>
    </row>
    <row r="221" spans="1:121" x14ac:dyDescent="0.25">
      <c r="A221" s="367"/>
      <c r="B221" s="367"/>
      <c r="C221" s="367"/>
      <c r="D221" s="367"/>
      <c r="E221" s="367"/>
      <c r="F221" s="367"/>
      <c r="G221" s="367"/>
      <c r="H221" s="367"/>
      <c r="I221" s="367"/>
      <c r="J221" s="367"/>
      <c r="K221" s="367"/>
      <c r="L221" s="367"/>
      <c r="M221" s="367"/>
      <c r="N221" s="367"/>
      <c r="O221" s="367"/>
      <c r="P221" s="367"/>
      <c r="Q221" s="367"/>
      <c r="R221" s="367"/>
      <c r="S221" s="367"/>
      <c r="T221" s="367"/>
      <c r="U221" s="367"/>
      <c r="V221" s="367"/>
      <c r="W221" s="367"/>
      <c r="X221" s="367"/>
      <c r="Y221" s="367"/>
      <c r="Z221" s="367"/>
      <c r="AA221" s="367"/>
      <c r="AB221" s="367"/>
      <c r="AC221" s="367"/>
      <c r="AD221" s="367"/>
      <c r="AE221" s="367"/>
      <c r="AF221" s="367"/>
      <c r="AG221" s="366"/>
      <c r="AH221" s="366"/>
      <c r="AI221" s="366"/>
      <c r="AJ221" s="366"/>
      <c r="AK221" s="368"/>
      <c r="AL221" s="368"/>
      <c r="AM221" s="368"/>
      <c r="AN221" s="368"/>
      <c r="AO221" s="368"/>
      <c r="AP221" s="368"/>
      <c r="AQ221" s="368"/>
      <c r="AR221" s="368"/>
      <c r="AS221" s="368"/>
      <c r="AT221" s="368"/>
      <c r="AU221" s="368"/>
      <c r="AV221" s="368"/>
      <c r="AW221" s="368"/>
      <c r="AX221" s="368"/>
      <c r="AY221" s="368"/>
      <c r="AZ221" s="368"/>
      <c r="BA221" s="368"/>
      <c r="BB221" s="368"/>
      <c r="BC221" s="368"/>
      <c r="BD221" s="368"/>
      <c r="BE221" s="368"/>
      <c r="BF221" s="368"/>
      <c r="BG221" s="368"/>
      <c r="BH221" s="368"/>
      <c r="BI221" s="368"/>
      <c r="BJ221" s="368"/>
      <c r="BK221" s="368"/>
      <c r="BL221" s="368"/>
      <c r="BM221" s="368"/>
      <c r="BN221" s="368"/>
      <c r="BO221" s="368"/>
      <c r="BP221" s="368"/>
      <c r="BQ221" s="368"/>
      <c r="BR221" s="368"/>
      <c r="BS221" s="368"/>
      <c r="BT221" s="368"/>
      <c r="BU221" s="368"/>
      <c r="BV221" s="368"/>
      <c r="BW221" s="368"/>
      <c r="BX221" s="368"/>
      <c r="BY221" s="368"/>
      <c r="BZ221" s="368"/>
      <c r="CA221" s="368"/>
      <c r="CB221" s="368"/>
      <c r="CC221" s="368"/>
      <c r="CD221" s="368"/>
      <c r="CE221" s="368"/>
      <c r="CF221" s="368"/>
      <c r="CG221" s="368"/>
      <c r="CH221" s="368"/>
      <c r="CI221" s="368"/>
      <c r="CJ221" s="368"/>
      <c r="CK221" s="368"/>
      <c r="CL221" s="368"/>
      <c r="CM221" s="368"/>
      <c r="CN221" s="368"/>
      <c r="CO221" s="368"/>
      <c r="CP221" s="368"/>
      <c r="CQ221" s="368"/>
      <c r="CR221" s="368"/>
      <c r="CS221" s="368"/>
      <c r="CT221" s="368"/>
      <c r="CU221" s="368"/>
      <c r="CV221" s="368"/>
      <c r="CW221" s="368"/>
      <c r="CX221" s="368"/>
      <c r="CY221" s="368"/>
      <c r="CZ221" s="368"/>
      <c r="DA221" s="368"/>
      <c r="DB221" s="368"/>
      <c r="DC221" s="368"/>
      <c r="DD221" s="368"/>
      <c r="DE221" s="368"/>
      <c r="DF221" s="368"/>
      <c r="DG221" s="368"/>
      <c r="DH221" s="368"/>
      <c r="DI221" s="368"/>
      <c r="DJ221" s="368"/>
      <c r="DK221" s="368"/>
      <c r="DL221" s="368"/>
      <c r="DM221" s="368"/>
      <c r="DN221" s="368"/>
      <c r="DO221" s="368"/>
      <c r="DP221" s="368"/>
      <c r="DQ221" s="368"/>
    </row>
    <row r="222" spans="1:121" x14ac:dyDescent="0.25">
      <c r="A222" s="367"/>
      <c r="B222" s="367"/>
      <c r="C222" s="367"/>
      <c r="D222" s="367"/>
      <c r="E222" s="367"/>
      <c r="F222" s="367"/>
      <c r="G222" s="367"/>
      <c r="H222" s="367"/>
      <c r="I222" s="367"/>
      <c r="J222" s="367"/>
      <c r="K222" s="367"/>
      <c r="L222" s="367"/>
      <c r="M222" s="367"/>
      <c r="N222" s="367"/>
      <c r="O222" s="367"/>
      <c r="P222" s="367"/>
      <c r="Q222" s="367"/>
      <c r="R222" s="367"/>
      <c r="S222" s="367"/>
      <c r="T222" s="367"/>
      <c r="U222" s="367"/>
      <c r="V222" s="367"/>
      <c r="W222" s="367"/>
      <c r="X222" s="367"/>
      <c r="Y222" s="367"/>
      <c r="Z222" s="367"/>
      <c r="AA222" s="367"/>
      <c r="AB222" s="367"/>
      <c r="AC222" s="367"/>
      <c r="AD222" s="367"/>
      <c r="AE222" s="367"/>
      <c r="AF222" s="367"/>
      <c r="AG222" s="366"/>
      <c r="AH222" s="366"/>
      <c r="AI222" s="366"/>
      <c r="AJ222" s="366"/>
      <c r="AK222" s="368"/>
      <c r="AL222" s="368"/>
      <c r="AM222" s="368"/>
      <c r="AN222" s="368"/>
      <c r="AO222" s="368"/>
      <c r="AP222" s="368"/>
      <c r="AQ222" s="368"/>
      <c r="AR222" s="368"/>
      <c r="AS222" s="368"/>
      <c r="AT222" s="368"/>
      <c r="AU222" s="368"/>
      <c r="AV222" s="368"/>
      <c r="AW222" s="368"/>
      <c r="AX222" s="368"/>
      <c r="AY222" s="368"/>
      <c r="AZ222" s="368"/>
      <c r="BA222" s="368"/>
      <c r="BB222" s="368"/>
      <c r="BC222" s="368"/>
      <c r="BD222" s="368"/>
      <c r="BE222" s="368"/>
      <c r="BF222" s="368"/>
      <c r="BG222" s="368"/>
      <c r="BH222" s="368"/>
      <c r="BI222" s="368"/>
      <c r="BJ222" s="368"/>
      <c r="BK222" s="368"/>
      <c r="BL222" s="368"/>
      <c r="BM222" s="368"/>
      <c r="BN222" s="368"/>
      <c r="BO222" s="368"/>
      <c r="BP222" s="368"/>
      <c r="BQ222" s="368"/>
      <c r="BR222" s="368"/>
      <c r="BS222" s="368"/>
      <c r="BT222" s="368"/>
      <c r="BU222" s="368"/>
      <c r="BV222" s="368"/>
      <c r="BW222" s="368"/>
      <c r="BX222" s="368"/>
      <c r="BY222" s="368"/>
      <c r="BZ222" s="368"/>
      <c r="CA222" s="368"/>
      <c r="CB222" s="368"/>
      <c r="CC222" s="368"/>
      <c r="CD222" s="368"/>
      <c r="CE222" s="368"/>
      <c r="CF222" s="368"/>
      <c r="CG222" s="368"/>
      <c r="CH222" s="368"/>
      <c r="CI222" s="368"/>
      <c r="CJ222" s="368"/>
      <c r="CK222" s="368"/>
      <c r="CL222" s="368"/>
      <c r="CM222" s="368"/>
      <c r="CN222" s="368"/>
      <c r="CO222" s="368"/>
      <c r="CP222" s="368"/>
      <c r="CQ222" s="368"/>
      <c r="CR222" s="368"/>
      <c r="CS222" s="368"/>
      <c r="CT222" s="368"/>
      <c r="CU222" s="368"/>
      <c r="CV222" s="368"/>
      <c r="CW222" s="368"/>
      <c r="CX222" s="368"/>
      <c r="CY222" s="368"/>
      <c r="CZ222" s="368"/>
      <c r="DA222" s="368"/>
      <c r="DB222" s="368"/>
      <c r="DC222" s="368"/>
      <c r="DD222" s="368"/>
      <c r="DE222" s="368"/>
      <c r="DF222" s="368"/>
      <c r="DG222" s="368"/>
      <c r="DH222" s="368"/>
      <c r="DI222" s="368"/>
      <c r="DJ222" s="368"/>
      <c r="DK222" s="368"/>
      <c r="DL222" s="368"/>
      <c r="DM222" s="368"/>
      <c r="DN222" s="368"/>
      <c r="DO222" s="368"/>
      <c r="DP222" s="368"/>
      <c r="DQ222" s="368"/>
    </row>
    <row r="223" spans="1:121" x14ac:dyDescent="0.25">
      <c r="A223" s="367"/>
      <c r="B223" s="367"/>
      <c r="C223" s="367"/>
      <c r="D223" s="367"/>
      <c r="E223" s="367"/>
      <c r="F223" s="367"/>
      <c r="G223" s="367"/>
      <c r="H223" s="367"/>
      <c r="I223" s="367"/>
      <c r="J223" s="367"/>
      <c r="K223" s="367"/>
      <c r="L223" s="367"/>
      <c r="M223" s="367"/>
      <c r="N223" s="367"/>
      <c r="O223" s="367"/>
      <c r="P223" s="367"/>
      <c r="Q223" s="367"/>
      <c r="R223" s="367"/>
      <c r="S223" s="367"/>
      <c r="T223" s="367"/>
      <c r="U223" s="367"/>
      <c r="V223" s="367"/>
      <c r="W223" s="367"/>
      <c r="X223" s="367"/>
      <c r="Y223" s="367"/>
      <c r="Z223" s="367"/>
      <c r="AA223" s="367"/>
      <c r="AB223" s="367"/>
      <c r="AC223" s="367"/>
      <c r="AD223" s="367"/>
      <c r="AE223" s="367"/>
      <c r="AF223" s="367"/>
      <c r="AG223" s="366"/>
      <c r="AH223" s="366"/>
      <c r="AI223" s="366"/>
      <c r="AJ223" s="366"/>
      <c r="AK223" s="368"/>
      <c r="AL223" s="368"/>
      <c r="AM223" s="368"/>
      <c r="AN223" s="368"/>
      <c r="AO223" s="368"/>
      <c r="AP223" s="368"/>
      <c r="AQ223" s="368"/>
      <c r="AR223" s="368"/>
      <c r="AS223" s="368"/>
      <c r="AT223" s="368"/>
      <c r="AU223" s="368"/>
      <c r="AV223" s="368"/>
      <c r="AW223" s="368"/>
      <c r="AX223" s="368"/>
      <c r="AY223" s="368"/>
      <c r="AZ223" s="368"/>
      <c r="BA223" s="368"/>
      <c r="BB223" s="368"/>
      <c r="BC223" s="368"/>
      <c r="BD223" s="368"/>
      <c r="BE223" s="368"/>
      <c r="BF223" s="368"/>
      <c r="BG223" s="368"/>
      <c r="BH223" s="368"/>
      <c r="BI223" s="368"/>
      <c r="BJ223" s="368"/>
      <c r="BK223" s="368"/>
      <c r="BL223" s="368"/>
      <c r="BM223" s="368"/>
      <c r="BN223" s="368"/>
      <c r="BO223" s="368"/>
      <c r="BP223" s="368"/>
      <c r="BQ223" s="368"/>
      <c r="BR223" s="368"/>
      <c r="BS223" s="368"/>
      <c r="BT223" s="368"/>
      <c r="BU223" s="368"/>
      <c r="BV223" s="368"/>
      <c r="BW223" s="368"/>
      <c r="BX223" s="368"/>
      <c r="BY223" s="368"/>
      <c r="BZ223" s="368"/>
      <c r="CA223" s="368"/>
      <c r="CB223" s="368"/>
      <c r="CC223" s="368"/>
      <c r="CD223" s="368"/>
      <c r="CE223" s="368"/>
      <c r="CF223" s="368"/>
      <c r="CG223" s="368"/>
      <c r="CH223" s="368"/>
      <c r="CI223" s="368"/>
      <c r="CJ223" s="368"/>
      <c r="CK223" s="368"/>
      <c r="CL223" s="368"/>
      <c r="CM223" s="368"/>
      <c r="CN223" s="368"/>
      <c r="CO223" s="368"/>
      <c r="CP223" s="368"/>
      <c r="CQ223" s="368"/>
      <c r="CR223" s="368"/>
      <c r="CS223" s="368"/>
      <c r="CT223" s="368"/>
      <c r="CU223" s="368"/>
      <c r="CV223" s="368"/>
      <c r="CW223" s="368"/>
      <c r="CX223" s="368"/>
      <c r="CY223" s="368"/>
      <c r="CZ223" s="368"/>
      <c r="DA223" s="368"/>
      <c r="DB223" s="368"/>
      <c r="DC223" s="368"/>
      <c r="DD223" s="368"/>
      <c r="DE223" s="368"/>
      <c r="DF223" s="368"/>
      <c r="DG223" s="368"/>
      <c r="DH223" s="368"/>
      <c r="DI223" s="368"/>
      <c r="DJ223" s="368"/>
      <c r="DK223" s="368"/>
      <c r="DL223" s="368"/>
      <c r="DM223" s="368"/>
      <c r="DN223" s="368"/>
      <c r="DO223" s="368"/>
      <c r="DP223" s="368"/>
      <c r="DQ223" s="368"/>
    </row>
    <row r="224" spans="1:121" x14ac:dyDescent="0.25">
      <c r="A224" s="367"/>
      <c r="B224" s="367"/>
      <c r="C224" s="367"/>
      <c r="D224" s="367"/>
      <c r="E224" s="367"/>
      <c r="F224" s="367"/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367"/>
      <c r="R224" s="367"/>
      <c r="S224" s="367"/>
      <c r="T224" s="367"/>
      <c r="U224" s="367"/>
      <c r="V224" s="367"/>
      <c r="W224" s="367"/>
      <c r="X224" s="367"/>
      <c r="Y224" s="367"/>
      <c r="Z224" s="367"/>
      <c r="AA224" s="367"/>
      <c r="AB224" s="367"/>
      <c r="AC224" s="367"/>
      <c r="AD224" s="367"/>
      <c r="AE224" s="367"/>
      <c r="AF224" s="367"/>
      <c r="AG224" s="366"/>
      <c r="AH224" s="366"/>
      <c r="AI224" s="366"/>
      <c r="AJ224" s="366"/>
      <c r="AK224" s="368"/>
      <c r="AL224" s="368"/>
      <c r="AM224" s="368"/>
      <c r="AN224" s="368"/>
      <c r="AO224" s="368"/>
      <c r="AP224" s="368"/>
      <c r="AQ224" s="368"/>
      <c r="AR224" s="368"/>
      <c r="AS224" s="368"/>
      <c r="AT224" s="368"/>
      <c r="AU224" s="368"/>
      <c r="AV224" s="368"/>
      <c r="AW224" s="368"/>
      <c r="AX224" s="368"/>
      <c r="AY224" s="368"/>
      <c r="AZ224" s="368"/>
      <c r="BA224" s="368"/>
      <c r="BB224" s="368"/>
      <c r="BC224" s="368"/>
      <c r="BD224" s="368"/>
      <c r="BE224" s="368"/>
      <c r="BF224" s="368"/>
      <c r="BG224" s="368"/>
      <c r="BH224" s="368"/>
      <c r="BI224" s="368"/>
      <c r="BJ224" s="368"/>
      <c r="BK224" s="368"/>
      <c r="BL224" s="368"/>
      <c r="BM224" s="368"/>
      <c r="BN224" s="368"/>
      <c r="BO224" s="368"/>
      <c r="BP224" s="368"/>
      <c r="BQ224" s="368"/>
      <c r="BR224" s="368"/>
      <c r="BS224" s="368"/>
      <c r="BT224" s="368"/>
      <c r="BU224" s="368"/>
      <c r="BV224" s="368"/>
      <c r="BW224" s="368"/>
      <c r="BX224" s="368"/>
      <c r="BY224" s="368"/>
      <c r="BZ224" s="368"/>
      <c r="CA224" s="368"/>
      <c r="CB224" s="368"/>
      <c r="CC224" s="368"/>
      <c r="CD224" s="368"/>
      <c r="CE224" s="368"/>
      <c r="CF224" s="368"/>
      <c r="CG224" s="368"/>
      <c r="CH224" s="368"/>
      <c r="CI224" s="368"/>
      <c r="CJ224" s="368"/>
      <c r="CK224" s="368"/>
      <c r="CL224" s="368"/>
      <c r="CM224" s="368"/>
      <c r="CN224" s="368"/>
      <c r="CO224" s="368"/>
      <c r="CP224" s="368"/>
      <c r="CQ224" s="368"/>
      <c r="CR224" s="368"/>
      <c r="CS224" s="368"/>
      <c r="CT224" s="368"/>
      <c r="CU224" s="368"/>
      <c r="CV224" s="368"/>
      <c r="CW224" s="368"/>
      <c r="CX224" s="368"/>
      <c r="CY224" s="368"/>
      <c r="CZ224" s="368"/>
      <c r="DA224" s="368"/>
      <c r="DB224" s="368"/>
      <c r="DC224" s="368"/>
      <c r="DD224" s="368"/>
      <c r="DE224" s="368"/>
      <c r="DF224" s="368"/>
      <c r="DG224" s="368"/>
      <c r="DH224" s="368"/>
      <c r="DI224" s="368"/>
      <c r="DJ224" s="368"/>
      <c r="DK224" s="368"/>
      <c r="DL224" s="368"/>
      <c r="DM224" s="368"/>
      <c r="DN224" s="368"/>
      <c r="DO224" s="368"/>
      <c r="DP224" s="368"/>
      <c r="DQ224" s="368"/>
    </row>
    <row r="225" spans="1:121" x14ac:dyDescent="0.25">
      <c r="A225" s="367"/>
      <c r="B225" s="367"/>
      <c r="C225" s="367"/>
      <c r="D225" s="367"/>
      <c r="E225" s="367"/>
      <c r="F225" s="367"/>
      <c r="G225" s="367"/>
      <c r="H225" s="367"/>
      <c r="I225" s="367"/>
      <c r="J225" s="367"/>
      <c r="K225" s="367"/>
      <c r="L225" s="367"/>
      <c r="M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7"/>
      <c r="AC225" s="367"/>
      <c r="AD225" s="367"/>
      <c r="AE225" s="367"/>
      <c r="AF225" s="367"/>
      <c r="AG225" s="366"/>
      <c r="AH225" s="366"/>
      <c r="AI225" s="366"/>
      <c r="AJ225" s="366"/>
      <c r="AK225" s="368"/>
      <c r="AL225" s="368"/>
      <c r="AM225" s="368"/>
      <c r="AN225" s="368"/>
      <c r="AO225" s="368"/>
      <c r="AP225" s="368"/>
      <c r="AQ225" s="368"/>
      <c r="AR225" s="368"/>
      <c r="AS225" s="368"/>
      <c r="AT225" s="368"/>
      <c r="AU225" s="368"/>
      <c r="AV225" s="368"/>
      <c r="AW225" s="368"/>
      <c r="AX225" s="368"/>
      <c r="AY225" s="368"/>
      <c r="AZ225" s="368"/>
      <c r="BA225" s="368"/>
      <c r="BB225" s="368"/>
      <c r="BC225" s="368"/>
      <c r="BD225" s="368"/>
      <c r="BE225" s="368"/>
      <c r="BF225" s="368"/>
      <c r="BG225" s="368"/>
      <c r="BH225" s="368"/>
      <c r="BI225" s="368"/>
      <c r="BJ225" s="368"/>
      <c r="BK225" s="368"/>
      <c r="BL225" s="368"/>
      <c r="BM225" s="368"/>
      <c r="BN225" s="368"/>
      <c r="BO225" s="368"/>
      <c r="BP225" s="368"/>
      <c r="BQ225" s="368"/>
      <c r="BR225" s="368"/>
      <c r="BS225" s="368"/>
      <c r="BT225" s="368"/>
      <c r="BU225" s="368"/>
      <c r="BV225" s="368"/>
      <c r="BW225" s="368"/>
      <c r="BX225" s="368"/>
      <c r="BY225" s="368"/>
      <c r="BZ225" s="368"/>
      <c r="CA225" s="368"/>
      <c r="CB225" s="368"/>
      <c r="CC225" s="368"/>
      <c r="CD225" s="368"/>
      <c r="CE225" s="368"/>
      <c r="CF225" s="368"/>
      <c r="CG225" s="368"/>
      <c r="CH225" s="368"/>
      <c r="CI225" s="368"/>
      <c r="CJ225" s="368"/>
      <c r="CK225" s="368"/>
      <c r="CL225" s="368"/>
      <c r="CM225" s="368"/>
      <c r="CN225" s="368"/>
      <c r="CO225" s="368"/>
      <c r="CP225" s="368"/>
      <c r="CQ225" s="368"/>
      <c r="CR225" s="368"/>
      <c r="CS225" s="368"/>
      <c r="CT225" s="368"/>
      <c r="CU225" s="368"/>
      <c r="CV225" s="368"/>
      <c r="CW225" s="368"/>
      <c r="CX225" s="368"/>
      <c r="CY225" s="368"/>
      <c r="CZ225" s="368"/>
      <c r="DA225" s="368"/>
      <c r="DB225" s="368"/>
      <c r="DC225" s="368"/>
      <c r="DD225" s="368"/>
      <c r="DE225" s="368"/>
      <c r="DF225" s="368"/>
      <c r="DG225" s="368"/>
      <c r="DH225" s="368"/>
      <c r="DI225" s="368"/>
      <c r="DJ225" s="368"/>
      <c r="DK225" s="368"/>
      <c r="DL225" s="368"/>
      <c r="DM225" s="368"/>
      <c r="DN225" s="368"/>
      <c r="DO225" s="368"/>
      <c r="DP225" s="368"/>
      <c r="DQ225" s="368"/>
    </row>
    <row r="226" spans="1:121" x14ac:dyDescent="0.25">
      <c r="A226" s="367"/>
      <c r="B226" s="367"/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  <c r="N226" s="367"/>
      <c r="O226" s="367"/>
      <c r="P226" s="367"/>
      <c r="Q226" s="367"/>
      <c r="R226" s="367"/>
      <c r="S226" s="367"/>
      <c r="T226" s="367"/>
      <c r="U226" s="367"/>
      <c r="V226" s="367"/>
      <c r="W226" s="367"/>
      <c r="X226" s="367"/>
      <c r="Y226" s="367"/>
      <c r="Z226" s="367"/>
      <c r="AA226" s="367"/>
      <c r="AB226" s="367"/>
      <c r="AC226" s="367"/>
      <c r="AD226" s="367"/>
      <c r="AE226" s="367"/>
      <c r="AF226" s="367"/>
      <c r="AG226" s="366"/>
      <c r="AH226" s="366"/>
      <c r="AI226" s="366"/>
      <c r="AJ226" s="366"/>
      <c r="AK226" s="368"/>
      <c r="AL226" s="368"/>
      <c r="AM226" s="368"/>
      <c r="AN226" s="368"/>
      <c r="AO226" s="368"/>
      <c r="AP226" s="368"/>
      <c r="AQ226" s="368"/>
      <c r="AR226" s="368"/>
      <c r="AS226" s="368"/>
      <c r="AT226" s="368"/>
      <c r="AU226" s="368"/>
      <c r="AV226" s="368"/>
      <c r="AW226" s="368"/>
      <c r="AX226" s="368"/>
      <c r="AY226" s="368"/>
      <c r="AZ226" s="368"/>
      <c r="BA226" s="368"/>
      <c r="BB226" s="368"/>
      <c r="BC226" s="368"/>
      <c r="BD226" s="368"/>
      <c r="BE226" s="368"/>
      <c r="BF226" s="368"/>
      <c r="BG226" s="368"/>
      <c r="BH226" s="368"/>
      <c r="BI226" s="368"/>
      <c r="BJ226" s="368"/>
      <c r="BK226" s="368"/>
      <c r="BL226" s="368"/>
      <c r="BM226" s="368"/>
      <c r="BN226" s="368"/>
      <c r="BO226" s="368"/>
      <c r="BP226" s="368"/>
      <c r="BQ226" s="368"/>
      <c r="BR226" s="368"/>
      <c r="BS226" s="368"/>
      <c r="BT226" s="368"/>
      <c r="BU226" s="368"/>
      <c r="BV226" s="368"/>
      <c r="BW226" s="368"/>
      <c r="BX226" s="368"/>
      <c r="BY226" s="368"/>
      <c r="BZ226" s="368"/>
      <c r="CA226" s="368"/>
      <c r="CB226" s="368"/>
      <c r="CC226" s="368"/>
      <c r="CD226" s="368"/>
      <c r="CE226" s="368"/>
      <c r="CF226" s="368"/>
      <c r="CG226" s="368"/>
      <c r="CH226" s="368"/>
      <c r="CI226" s="368"/>
      <c r="CJ226" s="368"/>
      <c r="CK226" s="368"/>
      <c r="CL226" s="368"/>
      <c r="CM226" s="368"/>
      <c r="CN226" s="368"/>
      <c r="CO226" s="368"/>
      <c r="CP226" s="368"/>
      <c r="CQ226" s="368"/>
      <c r="CR226" s="368"/>
      <c r="CS226" s="368"/>
      <c r="CT226" s="368"/>
      <c r="CU226" s="368"/>
      <c r="CV226" s="368"/>
      <c r="CW226" s="368"/>
      <c r="CX226" s="368"/>
      <c r="CY226" s="368"/>
      <c r="CZ226" s="368"/>
      <c r="DA226" s="368"/>
      <c r="DB226" s="368"/>
      <c r="DC226" s="368"/>
      <c r="DD226" s="368"/>
      <c r="DE226" s="368"/>
      <c r="DF226" s="368"/>
      <c r="DG226" s="368"/>
      <c r="DH226" s="368"/>
      <c r="DI226" s="368"/>
      <c r="DJ226" s="368"/>
      <c r="DK226" s="368"/>
      <c r="DL226" s="368"/>
      <c r="DM226" s="368"/>
      <c r="DN226" s="368"/>
      <c r="DO226" s="368"/>
      <c r="DP226" s="368"/>
      <c r="DQ226" s="368"/>
    </row>
    <row r="227" spans="1:121" x14ac:dyDescent="0.25">
      <c r="A227" s="367"/>
      <c r="B227" s="367"/>
      <c r="C227" s="367"/>
      <c r="D227" s="367"/>
      <c r="E227" s="367"/>
      <c r="F227" s="367"/>
      <c r="G227" s="367"/>
      <c r="H227" s="367"/>
      <c r="I227" s="367"/>
      <c r="J227" s="367"/>
      <c r="K227" s="367"/>
      <c r="L227" s="367"/>
      <c r="M227" s="367"/>
      <c r="N227" s="367"/>
      <c r="O227" s="367"/>
      <c r="P227" s="367"/>
      <c r="Q227" s="367"/>
      <c r="R227" s="367"/>
      <c r="S227" s="367"/>
      <c r="T227" s="367"/>
      <c r="U227" s="367"/>
      <c r="V227" s="367"/>
      <c r="W227" s="367"/>
      <c r="X227" s="367"/>
      <c r="Y227" s="367"/>
      <c r="Z227" s="367"/>
      <c r="AA227" s="367"/>
      <c r="AB227" s="367"/>
      <c r="AC227" s="367"/>
      <c r="AD227" s="367"/>
      <c r="AE227" s="367"/>
      <c r="AF227" s="367"/>
      <c r="AG227" s="366"/>
      <c r="AH227" s="366"/>
      <c r="AI227" s="366"/>
      <c r="AJ227" s="366"/>
      <c r="AK227" s="368"/>
      <c r="AL227" s="368"/>
      <c r="AM227" s="368"/>
      <c r="AN227" s="368"/>
      <c r="AO227" s="368"/>
      <c r="AP227" s="368"/>
      <c r="AQ227" s="368"/>
      <c r="AR227" s="368"/>
      <c r="AS227" s="368"/>
      <c r="AT227" s="368"/>
      <c r="AU227" s="368"/>
      <c r="AV227" s="368"/>
      <c r="AW227" s="368"/>
      <c r="AX227" s="368"/>
      <c r="AY227" s="368"/>
      <c r="AZ227" s="368"/>
      <c r="BA227" s="368"/>
      <c r="BB227" s="368"/>
      <c r="BC227" s="368"/>
      <c r="BD227" s="368"/>
      <c r="BE227" s="368"/>
      <c r="BF227" s="368"/>
      <c r="BG227" s="368"/>
      <c r="BH227" s="368"/>
      <c r="BI227" s="368"/>
      <c r="BJ227" s="368"/>
      <c r="BK227" s="368"/>
      <c r="BL227" s="368"/>
      <c r="BM227" s="368"/>
      <c r="BN227" s="368"/>
      <c r="BO227" s="368"/>
      <c r="BP227" s="368"/>
      <c r="BQ227" s="368"/>
      <c r="BR227" s="368"/>
      <c r="BS227" s="368"/>
      <c r="BT227" s="368"/>
      <c r="BU227" s="368"/>
      <c r="BV227" s="368"/>
      <c r="BW227" s="368"/>
      <c r="BX227" s="368"/>
      <c r="BY227" s="368"/>
      <c r="BZ227" s="368"/>
      <c r="CA227" s="368"/>
      <c r="CB227" s="368"/>
      <c r="CC227" s="368"/>
      <c r="CD227" s="368"/>
      <c r="CE227" s="368"/>
      <c r="CF227" s="368"/>
      <c r="CG227" s="368"/>
      <c r="CH227" s="368"/>
      <c r="CI227" s="368"/>
      <c r="CJ227" s="368"/>
      <c r="CK227" s="368"/>
      <c r="CL227" s="368"/>
      <c r="CM227" s="368"/>
      <c r="CN227" s="368"/>
      <c r="CO227" s="368"/>
      <c r="CP227" s="368"/>
      <c r="CQ227" s="368"/>
      <c r="CR227" s="368"/>
      <c r="CS227" s="368"/>
      <c r="CT227" s="368"/>
      <c r="CU227" s="368"/>
      <c r="CV227" s="368"/>
      <c r="CW227" s="368"/>
      <c r="CX227" s="368"/>
      <c r="CY227" s="368"/>
      <c r="CZ227" s="368"/>
      <c r="DA227" s="368"/>
      <c r="DB227" s="368"/>
      <c r="DC227" s="368"/>
      <c r="DD227" s="368"/>
      <c r="DE227" s="368"/>
      <c r="DF227" s="368"/>
      <c r="DG227" s="368"/>
      <c r="DH227" s="368"/>
      <c r="DI227" s="368"/>
      <c r="DJ227" s="368"/>
      <c r="DK227" s="368"/>
      <c r="DL227" s="368"/>
      <c r="DM227" s="368"/>
      <c r="DN227" s="368"/>
      <c r="DO227" s="368"/>
      <c r="DP227" s="368"/>
      <c r="DQ227" s="368"/>
    </row>
    <row r="228" spans="1:121" x14ac:dyDescent="0.25">
      <c r="A228" s="367"/>
      <c r="B228" s="367"/>
      <c r="C228" s="367"/>
      <c r="D228" s="367"/>
      <c r="E228" s="367"/>
      <c r="F228" s="367"/>
      <c r="G228" s="367"/>
      <c r="H228" s="367"/>
      <c r="I228" s="367"/>
      <c r="J228" s="367"/>
      <c r="K228" s="367"/>
      <c r="L228" s="367"/>
      <c r="M228" s="367"/>
      <c r="N228" s="367"/>
      <c r="O228" s="367"/>
      <c r="P228" s="367"/>
      <c r="Q228" s="367"/>
      <c r="R228" s="367"/>
      <c r="S228" s="367"/>
      <c r="T228" s="367"/>
      <c r="U228" s="367"/>
      <c r="V228" s="367"/>
      <c r="W228" s="367"/>
      <c r="X228" s="367"/>
      <c r="Y228" s="367"/>
      <c r="Z228" s="367"/>
      <c r="AA228" s="367"/>
      <c r="AB228" s="367"/>
      <c r="AC228" s="367"/>
      <c r="AD228" s="367"/>
      <c r="AE228" s="367"/>
      <c r="AF228" s="367"/>
      <c r="AG228" s="366"/>
      <c r="AH228" s="366"/>
      <c r="AI228" s="366"/>
      <c r="AJ228" s="366"/>
      <c r="AK228" s="368"/>
      <c r="AL228" s="368"/>
      <c r="AM228" s="368"/>
      <c r="AN228" s="368"/>
      <c r="AO228" s="368"/>
      <c r="AP228" s="368"/>
      <c r="AQ228" s="368"/>
      <c r="AR228" s="368"/>
      <c r="AS228" s="368"/>
      <c r="AT228" s="368"/>
      <c r="AU228" s="368"/>
      <c r="AV228" s="368"/>
      <c r="AW228" s="368"/>
      <c r="AX228" s="368"/>
      <c r="AY228" s="368"/>
      <c r="AZ228" s="368"/>
      <c r="BA228" s="368"/>
      <c r="BB228" s="368"/>
      <c r="BC228" s="368"/>
      <c r="BD228" s="368"/>
      <c r="BE228" s="368"/>
      <c r="BF228" s="368"/>
      <c r="BG228" s="368"/>
      <c r="BH228" s="368"/>
      <c r="BI228" s="368"/>
      <c r="BJ228" s="368"/>
      <c r="BK228" s="368"/>
      <c r="BL228" s="368"/>
      <c r="BM228" s="368"/>
      <c r="BN228" s="368"/>
      <c r="BO228" s="368"/>
      <c r="BP228" s="368"/>
      <c r="BQ228" s="368"/>
      <c r="BR228" s="368"/>
      <c r="BS228" s="368"/>
      <c r="BT228" s="368"/>
      <c r="BU228" s="368"/>
      <c r="BV228" s="368"/>
      <c r="BW228" s="368"/>
      <c r="BX228" s="368"/>
      <c r="BY228" s="368"/>
      <c r="BZ228" s="368"/>
      <c r="CA228" s="368"/>
      <c r="CB228" s="368"/>
      <c r="CC228" s="368"/>
      <c r="CD228" s="368"/>
      <c r="CE228" s="368"/>
      <c r="CF228" s="368"/>
      <c r="CG228" s="368"/>
      <c r="CH228" s="368"/>
      <c r="CI228" s="368"/>
      <c r="CJ228" s="368"/>
      <c r="CK228" s="368"/>
      <c r="CL228" s="368"/>
      <c r="CM228" s="368"/>
      <c r="CN228" s="368"/>
      <c r="CO228" s="368"/>
      <c r="CP228" s="368"/>
      <c r="CQ228" s="368"/>
      <c r="CR228" s="368"/>
      <c r="CS228" s="368"/>
      <c r="CT228" s="368"/>
      <c r="CU228" s="368"/>
      <c r="CV228" s="368"/>
      <c r="CW228" s="368"/>
      <c r="CX228" s="368"/>
      <c r="CY228" s="368"/>
      <c r="CZ228" s="368"/>
      <c r="DA228" s="368"/>
      <c r="DB228" s="368"/>
      <c r="DC228" s="368"/>
      <c r="DD228" s="368"/>
      <c r="DE228" s="368"/>
      <c r="DF228" s="368"/>
      <c r="DG228" s="368"/>
      <c r="DH228" s="368"/>
      <c r="DI228" s="368"/>
      <c r="DJ228" s="368"/>
      <c r="DK228" s="368"/>
      <c r="DL228" s="368"/>
      <c r="DM228" s="368"/>
      <c r="DN228" s="368"/>
      <c r="DO228" s="368"/>
      <c r="DP228" s="368"/>
      <c r="DQ228" s="368"/>
    </row>
    <row r="229" spans="1:121" x14ac:dyDescent="0.25">
      <c r="A229" s="367"/>
      <c r="B229" s="367"/>
      <c r="C229" s="367"/>
      <c r="D229" s="367"/>
      <c r="E229" s="367"/>
      <c r="F229" s="367"/>
      <c r="G229" s="367"/>
      <c r="H229" s="367"/>
      <c r="I229" s="367"/>
      <c r="J229" s="367"/>
      <c r="K229" s="367"/>
      <c r="L229" s="367"/>
      <c r="M229" s="367"/>
      <c r="N229" s="367"/>
      <c r="O229" s="367"/>
      <c r="P229" s="367"/>
      <c r="Q229" s="367"/>
      <c r="R229" s="367"/>
      <c r="S229" s="367"/>
      <c r="T229" s="367"/>
      <c r="U229" s="367"/>
      <c r="V229" s="367"/>
      <c r="W229" s="367"/>
      <c r="X229" s="367"/>
      <c r="Y229" s="367"/>
      <c r="Z229" s="367"/>
      <c r="AA229" s="367"/>
      <c r="AB229" s="367"/>
      <c r="AC229" s="367"/>
      <c r="AD229" s="367"/>
      <c r="AE229" s="367"/>
      <c r="AF229" s="367"/>
      <c r="AG229" s="366"/>
      <c r="AH229" s="366"/>
      <c r="AI229" s="366"/>
      <c r="AJ229" s="366"/>
      <c r="AK229" s="368"/>
      <c r="AL229" s="368"/>
      <c r="AM229" s="368"/>
      <c r="AN229" s="368"/>
      <c r="AO229" s="368"/>
      <c r="AP229" s="368"/>
      <c r="AQ229" s="368"/>
      <c r="AR229" s="368"/>
      <c r="AS229" s="368"/>
      <c r="AT229" s="368"/>
      <c r="AU229" s="368"/>
      <c r="AV229" s="368"/>
      <c r="AW229" s="368"/>
      <c r="AX229" s="368"/>
      <c r="AY229" s="368"/>
      <c r="AZ229" s="368"/>
      <c r="BA229" s="368"/>
      <c r="BB229" s="368"/>
      <c r="BC229" s="368"/>
      <c r="BD229" s="368"/>
      <c r="BE229" s="368"/>
      <c r="BF229" s="368"/>
      <c r="BG229" s="368"/>
      <c r="BH229" s="368"/>
      <c r="BI229" s="368"/>
      <c r="BJ229" s="368"/>
      <c r="BK229" s="368"/>
      <c r="BL229" s="368"/>
      <c r="BM229" s="368"/>
      <c r="BN229" s="368"/>
      <c r="BO229" s="368"/>
      <c r="BP229" s="368"/>
      <c r="BQ229" s="368"/>
      <c r="BR229" s="368"/>
      <c r="BS229" s="368"/>
      <c r="BT229" s="368"/>
      <c r="BU229" s="368"/>
      <c r="BV229" s="368"/>
      <c r="BW229" s="368"/>
      <c r="BX229" s="368"/>
      <c r="BY229" s="368"/>
      <c r="BZ229" s="368"/>
      <c r="CA229" s="368"/>
      <c r="CB229" s="368"/>
      <c r="CC229" s="368"/>
      <c r="CD229" s="368"/>
      <c r="CE229" s="368"/>
      <c r="CF229" s="368"/>
      <c r="CG229" s="368"/>
      <c r="CH229" s="368"/>
      <c r="CI229" s="368"/>
      <c r="CJ229" s="368"/>
      <c r="CK229" s="368"/>
      <c r="CL229" s="368"/>
      <c r="CM229" s="368"/>
      <c r="CN229" s="368"/>
      <c r="CO229" s="368"/>
      <c r="CP229" s="368"/>
      <c r="CQ229" s="368"/>
      <c r="CR229" s="368"/>
      <c r="CS229" s="368"/>
      <c r="CT229" s="368"/>
      <c r="CU229" s="368"/>
      <c r="CV229" s="368"/>
      <c r="CW229" s="368"/>
      <c r="CX229" s="368"/>
      <c r="CY229" s="368"/>
      <c r="CZ229" s="368"/>
      <c r="DA229" s="368"/>
      <c r="DB229" s="368"/>
      <c r="DC229" s="368"/>
      <c r="DD229" s="368"/>
      <c r="DE229" s="368"/>
      <c r="DF229" s="368"/>
      <c r="DG229" s="368"/>
      <c r="DH229" s="368"/>
      <c r="DI229" s="368"/>
      <c r="DJ229" s="368"/>
      <c r="DK229" s="368"/>
      <c r="DL229" s="368"/>
      <c r="DM229" s="368"/>
      <c r="DN229" s="368"/>
      <c r="DO229" s="368"/>
      <c r="DP229" s="368"/>
      <c r="DQ229" s="368"/>
    </row>
    <row r="230" spans="1:121" x14ac:dyDescent="0.25">
      <c r="A230" s="367"/>
      <c r="B230" s="367"/>
      <c r="C230" s="367"/>
      <c r="D230" s="367"/>
      <c r="E230" s="367"/>
      <c r="F230" s="367"/>
      <c r="G230" s="367"/>
      <c r="H230" s="367"/>
      <c r="I230" s="367"/>
      <c r="J230" s="367"/>
      <c r="K230" s="367"/>
      <c r="L230" s="367"/>
      <c r="M230" s="367"/>
      <c r="N230" s="367"/>
      <c r="O230" s="367"/>
      <c r="P230" s="367"/>
      <c r="Q230" s="367"/>
      <c r="R230" s="367"/>
      <c r="S230" s="367"/>
      <c r="T230" s="367"/>
      <c r="U230" s="367"/>
      <c r="V230" s="367"/>
      <c r="W230" s="367"/>
      <c r="X230" s="367"/>
      <c r="Y230" s="367"/>
      <c r="Z230" s="367"/>
      <c r="AA230" s="367"/>
      <c r="AB230" s="367"/>
      <c r="AC230" s="367"/>
      <c r="AD230" s="367"/>
      <c r="AE230" s="367"/>
      <c r="AF230" s="367"/>
      <c r="AG230" s="366"/>
      <c r="AH230" s="366"/>
      <c r="AI230" s="366"/>
      <c r="AJ230" s="366"/>
      <c r="AK230" s="368"/>
      <c r="AL230" s="368"/>
      <c r="AM230" s="368"/>
      <c r="AN230" s="368"/>
      <c r="AO230" s="368"/>
      <c r="AP230" s="368"/>
      <c r="AQ230" s="368"/>
      <c r="AR230" s="368"/>
      <c r="AS230" s="368"/>
      <c r="AT230" s="368"/>
      <c r="AU230" s="368"/>
      <c r="AV230" s="368"/>
      <c r="AW230" s="368"/>
      <c r="AX230" s="368"/>
      <c r="AY230" s="368"/>
      <c r="AZ230" s="368"/>
      <c r="BA230" s="368"/>
      <c r="BB230" s="368"/>
      <c r="BC230" s="368"/>
      <c r="BD230" s="368"/>
      <c r="BE230" s="368"/>
      <c r="BF230" s="368"/>
      <c r="BG230" s="368"/>
      <c r="BH230" s="368"/>
      <c r="BI230" s="368"/>
      <c r="BJ230" s="368"/>
      <c r="BK230" s="368"/>
      <c r="BL230" s="368"/>
      <c r="BM230" s="368"/>
      <c r="BN230" s="368"/>
      <c r="BO230" s="368"/>
      <c r="BP230" s="368"/>
      <c r="BQ230" s="368"/>
      <c r="BR230" s="368"/>
      <c r="BS230" s="368"/>
      <c r="BT230" s="368"/>
      <c r="BU230" s="368"/>
      <c r="BV230" s="368"/>
      <c r="BW230" s="368"/>
      <c r="BX230" s="368"/>
      <c r="BY230" s="368"/>
      <c r="BZ230" s="368"/>
      <c r="CA230" s="368"/>
      <c r="CB230" s="368"/>
      <c r="CC230" s="368"/>
      <c r="CD230" s="368"/>
      <c r="CE230" s="368"/>
      <c r="CF230" s="368"/>
      <c r="CG230" s="368"/>
      <c r="CH230" s="368"/>
      <c r="CI230" s="368"/>
      <c r="CJ230" s="368"/>
      <c r="CK230" s="368"/>
      <c r="CL230" s="368"/>
      <c r="CM230" s="368"/>
      <c r="CN230" s="368"/>
      <c r="CO230" s="368"/>
      <c r="CP230" s="368"/>
      <c r="CQ230" s="368"/>
      <c r="CR230" s="368"/>
      <c r="CS230" s="368"/>
      <c r="CT230" s="368"/>
      <c r="CU230" s="368"/>
      <c r="CV230" s="368"/>
      <c r="CW230" s="368"/>
      <c r="CX230" s="368"/>
      <c r="CY230" s="368"/>
      <c r="CZ230" s="368"/>
      <c r="DA230" s="368"/>
      <c r="DB230" s="368"/>
      <c r="DC230" s="368"/>
      <c r="DD230" s="368"/>
      <c r="DE230" s="368"/>
      <c r="DF230" s="368"/>
      <c r="DG230" s="368"/>
      <c r="DH230" s="368"/>
      <c r="DI230" s="368"/>
      <c r="DJ230" s="368"/>
      <c r="DK230" s="368"/>
      <c r="DL230" s="368"/>
      <c r="DM230" s="368"/>
      <c r="DN230" s="368"/>
      <c r="DO230" s="368"/>
      <c r="DP230" s="368"/>
      <c r="DQ230" s="368"/>
    </row>
    <row r="231" spans="1:121" x14ac:dyDescent="0.25">
      <c r="A231" s="367"/>
      <c r="B231" s="367"/>
      <c r="C231" s="367"/>
      <c r="D231" s="367"/>
      <c r="E231" s="367"/>
      <c r="F231" s="367"/>
      <c r="G231" s="367"/>
      <c r="H231" s="367"/>
      <c r="I231" s="367"/>
      <c r="J231" s="367"/>
      <c r="K231" s="367"/>
      <c r="L231" s="367"/>
      <c r="M231" s="367"/>
      <c r="N231" s="367"/>
      <c r="O231" s="367"/>
      <c r="P231" s="367"/>
      <c r="Q231" s="367"/>
      <c r="R231" s="367"/>
      <c r="S231" s="367"/>
      <c r="T231" s="367"/>
      <c r="U231" s="367"/>
      <c r="V231" s="367"/>
      <c r="W231" s="367"/>
      <c r="X231" s="367"/>
      <c r="Y231" s="367"/>
      <c r="Z231" s="367"/>
      <c r="AA231" s="367"/>
      <c r="AB231" s="367"/>
      <c r="AC231" s="367"/>
      <c r="AD231" s="367"/>
      <c r="AE231" s="367"/>
      <c r="AF231" s="367"/>
      <c r="AG231" s="366"/>
      <c r="AH231" s="366"/>
      <c r="AI231" s="366"/>
      <c r="AJ231" s="366"/>
      <c r="AK231" s="368"/>
      <c r="AL231" s="368"/>
      <c r="AM231" s="368"/>
      <c r="AN231" s="368"/>
      <c r="AO231" s="368"/>
      <c r="AP231" s="368"/>
      <c r="AQ231" s="368"/>
      <c r="AR231" s="368"/>
      <c r="AS231" s="368"/>
      <c r="AT231" s="368"/>
      <c r="AU231" s="368"/>
      <c r="AV231" s="368"/>
      <c r="AW231" s="368"/>
      <c r="AX231" s="368"/>
      <c r="AY231" s="368"/>
      <c r="AZ231" s="368"/>
      <c r="BA231" s="368"/>
      <c r="BB231" s="368"/>
      <c r="BC231" s="368"/>
      <c r="BD231" s="368"/>
      <c r="BE231" s="368"/>
      <c r="BF231" s="368"/>
      <c r="BG231" s="368"/>
      <c r="BH231" s="368"/>
      <c r="BI231" s="368"/>
      <c r="BJ231" s="368"/>
      <c r="BK231" s="368"/>
      <c r="BL231" s="368"/>
      <c r="BM231" s="368"/>
      <c r="BN231" s="368"/>
      <c r="BO231" s="368"/>
      <c r="BP231" s="368"/>
      <c r="BQ231" s="368"/>
      <c r="BR231" s="368"/>
      <c r="BS231" s="368"/>
      <c r="BT231" s="368"/>
      <c r="BU231" s="368"/>
      <c r="BV231" s="368"/>
      <c r="BW231" s="368"/>
      <c r="BX231" s="368"/>
      <c r="BY231" s="368"/>
      <c r="BZ231" s="368"/>
      <c r="CA231" s="368"/>
      <c r="CB231" s="368"/>
      <c r="CC231" s="368"/>
      <c r="CD231" s="368"/>
      <c r="CE231" s="368"/>
      <c r="CF231" s="368"/>
      <c r="CG231" s="368"/>
      <c r="CH231" s="368"/>
      <c r="CI231" s="368"/>
      <c r="CJ231" s="368"/>
      <c r="CK231" s="368"/>
      <c r="CL231" s="368"/>
      <c r="CM231" s="368"/>
      <c r="CN231" s="368"/>
      <c r="CO231" s="368"/>
      <c r="CP231" s="368"/>
      <c r="CQ231" s="368"/>
      <c r="CR231" s="368"/>
      <c r="CS231" s="368"/>
      <c r="CT231" s="368"/>
      <c r="CU231" s="368"/>
      <c r="CV231" s="368"/>
      <c r="CW231" s="368"/>
      <c r="CX231" s="368"/>
      <c r="CY231" s="368"/>
      <c r="CZ231" s="368"/>
      <c r="DA231" s="368"/>
      <c r="DB231" s="368"/>
      <c r="DC231" s="368"/>
      <c r="DD231" s="368"/>
      <c r="DE231" s="368"/>
      <c r="DF231" s="368"/>
      <c r="DG231" s="368"/>
      <c r="DH231" s="368"/>
      <c r="DI231" s="368"/>
      <c r="DJ231" s="368"/>
      <c r="DK231" s="368"/>
      <c r="DL231" s="368"/>
      <c r="DM231" s="368"/>
      <c r="DN231" s="368"/>
      <c r="DO231" s="368"/>
      <c r="DP231" s="368"/>
      <c r="DQ231" s="368"/>
    </row>
    <row r="232" spans="1:121" x14ac:dyDescent="0.25">
      <c r="A232" s="367"/>
      <c r="B232" s="367"/>
      <c r="C232" s="367"/>
      <c r="D232" s="367"/>
      <c r="E232" s="367"/>
      <c r="F232" s="367"/>
      <c r="G232" s="367"/>
      <c r="H232" s="367"/>
      <c r="I232" s="367"/>
      <c r="J232" s="367"/>
      <c r="K232" s="367"/>
      <c r="L232" s="367"/>
      <c r="M232" s="367"/>
      <c r="N232" s="367"/>
      <c r="O232" s="367"/>
      <c r="P232" s="367"/>
      <c r="Q232" s="367"/>
      <c r="R232" s="367"/>
      <c r="S232" s="367"/>
      <c r="T232" s="367"/>
      <c r="U232" s="367"/>
      <c r="V232" s="367"/>
      <c r="W232" s="367"/>
      <c r="X232" s="367"/>
      <c r="Y232" s="367"/>
      <c r="Z232" s="367"/>
      <c r="AA232" s="367"/>
      <c r="AB232" s="367"/>
      <c r="AC232" s="367"/>
      <c r="AD232" s="367"/>
      <c r="AE232" s="367"/>
      <c r="AF232" s="367"/>
      <c r="AG232" s="366"/>
      <c r="AH232" s="366"/>
      <c r="AI232" s="366"/>
      <c r="AJ232" s="366"/>
      <c r="AK232" s="368"/>
      <c r="AL232" s="368"/>
      <c r="AM232" s="368"/>
      <c r="AN232" s="368"/>
      <c r="AO232" s="368"/>
      <c r="AP232" s="368"/>
      <c r="AQ232" s="368"/>
      <c r="AR232" s="368"/>
      <c r="AS232" s="368"/>
      <c r="AT232" s="368"/>
      <c r="AU232" s="368"/>
      <c r="AV232" s="368"/>
      <c r="AW232" s="368"/>
      <c r="AX232" s="368"/>
      <c r="AY232" s="368"/>
      <c r="AZ232" s="368"/>
      <c r="BA232" s="368"/>
      <c r="BB232" s="368"/>
      <c r="BC232" s="368"/>
      <c r="BD232" s="368"/>
      <c r="BE232" s="368"/>
      <c r="BF232" s="368"/>
      <c r="BG232" s="368"/>
      <c r="BH232" s="368"/>
      <c r="BI232" s="368"/>
      <c r="BJ232" s="368"/>
      <c r="BK232" s="368"/>
      <c r="BL232" s="368"/>
      <c r="BM232" s="368"/>
      <c r="BN232" s="368"/>
      <c r="BO232" s="368"/>
      <c r="BP232" s="368"/>
      <c r="BQ232" s="368"/>
      <c r="BR232" s="368"/>
      <c r="BS232" s="368"/>
      <c r="BT232" s="368"/>
      <c r="BU232" s="368"/>
      <c r="BV232" s="368"/>
      <c r="BW232" s="368"/>
      <c r="BX232" s="368"/>
      <c r="BY232" s="368"/>
      <c r="BZ232" s="368"/>
      <c r="CA232" s="368"/>
      <c r="CB232" s="368"/>
      <c r="CC232" s="368"/>
      <c r="CD232" s="368"/>
      <c r="CE232" s="368"/>
      <c r="CF232" s="368"/>
      <c r="CG232" s="368"/>
      <c r="CH232" s="368"/>
      <c r="CI232" s="368"/>
      <c r="CJ232" s="368"/>
      <c r="CK232" s="368"/>
      <c r="CL232" s="368"/>
      <c r="CM232" s="368"/>
      <c r="CN232" s="368"/>
      <c r="CO232" s="368"/>
      <c r="CP232" s="368"/>
      <c r="CQ232" s="368"/>
      <c r="CR232" s="368"/>
      <c r="CS232" s="368"/>
      <c r="CT232" s="368"/>
      <c r="CU232" s="368"/>
      <c r="CV232" s="368"/>
      <c r="CW232" s="368"/>
      <c r="CX232" s="368"/>
      <c r="CY232" s="368"/>
      <c r="CZ232" s="368"/>
      <c r="DA232" s="368"/>
      <c r="DB232" s="368"/>
      <c r="DC232" s="368"/>
      <c r="DD232" s="368"/>
      <c r="DE232" s="368"/>
      <c r="DF232" s="368"/>
      <c r="DG232" s="368"/>
      <c r="DH232" s="368"/>
      <c r="DI232" s="368"/>
      <c r="DJ232" s="368"/>
      <c r="DK232" s="368"/>
      <c r="DL232" s="368"/>
      <c r="DM232" s="368"/>
      <c r="DN232" s="368"/>
      <c r="DO232" s="368"/>
      <c r="DP232" s="368"/>
      <c r="DQ232" s="368"/>
    </row>
    <row r="233" spans="1:121" x14ac:dyDescent="0.25">
      <c r="A233" s="367"/>
      <c r="B233" s="367"/>
      <c r="C233" s="367"/>
      <c r="D233" s="367"/>
      <c r="E233" s="367"/>
      <c r="F233" s="367"/>
      <c r="G233" s="367"/>
      <c r="H233" s="367"/>
      <c r="I233" s="367"/>
      <c r="J233" s="367"/>
      <c r="K233" s="367"/>
      <c r="L233" s="367"/>
      <c r="M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  <c r="AA233" s="367"/>
      <c r="AB233" s="367"/>
      <c r="AC233" s="367"/>
      <c r="AD233" s="367"/>
      <c r="AE233" s="367"/>
      <c r="AF233" s="367"/>
      <c r="AG233" s="366"/>
      <c r="AH233" s="366"/>
      <c r="AI233" s="366"/>
      <c r="AJ233" s="366"/>
      <c r="AK233" s="368"/>
      <c r="AL233" s="368"/>
      <c r="AM233" s="368"/>
      <c r="AN233" s="368"/>
      <c r="AO233" s="368"/>
      <c r="AP233" s="368"/>
      <c r="AQ233" s="368"/>
      <c r="AR233" s="368"/>
      <c r="AS233" s="368"/>
      <c r="AT233" s="368"/>
      <c r="AU233" s="368"/>
      <c r="AV233" s="368"/>
      <c r="AW233" s="368"/>
      <c r="AX233" s="368"/>
      <c r="AY233" s="368"/>
      <c r="AZ233" s="368"/>
      <c r="BA233" s="368"/>
      <c r="BB233" s="368"/>
      <c r="BC233" s="368"/>
      <c r="BD233" s="368"/>
      <c r="BE233" s="368"/>
      <c r="BF233" s="368"/>
      <c r="BG233" s="368"/>
      <c r="BH233" s="368"/>
      <c r="BI233" s="368"/>
      <c r="BJ233" s="368"/>
      <c r="BK233" s="368"/>
      <c r="BL233" s="368"/>
      <c r="BM233" s="368"/>
      <c r="BN233" s="368"/>
      <c r="BO233" s="368"/>
      <c r="BP233" s="368"/>
      <c r="BQ233" s="368"/>
      <c r="BR233" s="368"/>
      <c r="BS233" s="368"/>
      <c r="BT233" s="368"/>
      <c r="BU233" s="368"/>
      <c r="BV233" s="368"/>
      <c r="BW233" s="368"/>
      <c r="BX233" s="368"/>
      <c r="BY233" s="368"/>
      <c r="BZ233" s="368"/>
      <c r="CA233" s="368"/>
      <c r="CB233" s="368"/>
      <c r="CC233" s="368"/>
      <c r="CD233" s="368"/>
      <c r="CE233" s="368"/>
      <c r="CF233" s="368"/>
      <c r="CG233" s="368"/>
      <c r="CH233" s="368"/>
      <c r="CI233" s="368"/>
      <c r="CJ233" s="368"/>
      <c r="CK233" s="368"/>
      <c r="CL233" s="368"/>
      <c r="CM233" s="368"/>
      <c r="CN233" s="368"/>
      <c r="CO233" s="368"/>
      <c r="CP233" s="368"/>
      <c r="CQ233" s="368"/>
      <c r="CR233" s="368"/>
      <c r="CS233" s="368"/>
      <c r="CT233" s="368"/>
      <c r="CU233" s="368"/>
      <c r="CV233" s="368"/>
      <c r="CW233" s="368"/>
      <c r="CX233" s="368"/>
      <c r="CY233" s="368"/>
      <c r="CZ233" s="368"/>
      <c r="DA233" s="368"/>
      <c r="DB233" s="368"/>
      <c r="DC233" s="368"/>
      <c r="DD233" s="368"/>
      <c r="DE233" s="368"/>
      <c r="DF233" s="368"/>
      <c r="DG233" s="368"/>
      <c r="DH233" s="368"/>
      <c r="DI233" s="368"/>
      <c r="DJ233" s="368"/>
      <c r="DK233" s="368"/>
      <c r="DL233" s="368"/>
      <c r="DM233" s="368"/>
      <c r="DN233" s="368"/>
      <c r="DO233" s="368"/>
      <c r="DP233" s="368"/>
      <c r="DQ233" s="368"/>
    </row>
    <row r="234" spans="1:121" x14ac:dyDescent="0.25">
      <c r="A234" s="367"/>
      <c r="B234" s="367"/>
      <c r="C234" s="367"/>
      <c r="D234" s="367"/>
      <c r="E234" s="367"/>
      <c r="F234" s="367"/>
      <c r="G234" s="367"/>
      <c r="H234" s="367"/>
      <c r="I234" s="367"/>
      <c r="J234" s="367"/>
      <c r="K234" s="367"/>
      <c r="L234" s="367"/>
      <c r="M234" s="367"/>
      <c r="N234" s="367"/>
      <c r="O234" s="367"/>
      <c r="P234" s="367"/>
      <c r="Q234" s="367"/>
      <c r="R234" s="367"/>
      <c r="S234" s="367"/>
      <c r="T234" s="367"/>
      <c r="U234" s="367"/>
      <c r="V234" s="367"/>
      <c r="W234" s="367"/>
      <c r="X234" s="367"/>
      <c r="Y234" s="367"/>
      <c r="Z234" s="367"/>
      <c r="AA234" s="367"/>
      <c r="AB234" s="367"/>
      <c r="AC234" s="367"/>
      <c r="AD234" s="367"/>
      <c r="AE234" s="367"/>
      <c r="AF234" s="367"/>
      <c r="AG234" s="366"/>
      <c r="AH234" s="366"/>
      <c r="AI234" s="366"/>
      <c r="AJ234" s="366"/>
      <c r="AK234" s="368"/>
      <c r="AL234" s="368"/>
      <c r="AM234" s="368"/>
      <c r="AN234" s="368"/>
      <c r="AO234" s="368"/>
      <c r="AP234" s="368"/>
      <c r="AQ234" s="368"/>
      <c r="AR234" s="368"/>
      <c r="AS234" s="368"/>
      <c r="AT234" s="368"/>
      <c r="AU234" s="368"/>
      <c r="AV234" s="368"/>
      <c r="AW234" s="368"/>
      <c r="AX234" s="368"/>
      <c r="AY234" s="368"/>
      <c r="AZ234" s="368"/>
      <c r="BA234" s="368"/>
      <c r="BB234" s="368"/>
      <c r="BC234" s="368"/>
      <c r="BD234" s="368"/>
      <c r="BE234" s="368"/>
      <c r="BF234" s="368"/>
      <c r="BG234" s="368"/>
      <c r="BH234" s="368"/>
      <c r="BI234" s="368"/>
      <c r="BJ234" s="368"/>
      <c r="BK234" s="368"/>
      <c r="BL234" s="368"/>
      <c r="BM234" s="368"/>
      <c r="BN234" s="368"/>
      <c r="BO234" s="368"/>
      <c r="BP234" s="368"/>
      <c r="BQ234" s="368"/>
      <c r="BR234" s="368"/>
      <c r="BS234" s="368"/>
      <c r="BT234" s="368"/>
      <c r="BU234" s="368"/>
      <c r="BV234" s="368"/>
      <c r="BW234" s="368"/>
      <c r="BX234" s="368"/>
      <c r="BY234" s="368"/>
      <c r="BZ234" s="368"/>
      <c r="CA234" s="368"/>
      <c r="CB234" s="368"/>
      <c r="CC234" s="368"/>
      <c r="CD234" s="368"/>
      <c r="CE234" s="368"/>
      <c r="CF234" s="368"/>
      <c r="CG234" s="368"/>
      <c r="CH234" s="368"/>
      <c r="CI234" s="368"/>
      <c r="CJ234" s="368"/>
      <c r="CK234" s="368"/>
      <c r="CL234" s="368"/>
      <c r="CM234" s="368"/>
      <c r="CN234" s="368"/>
      <c r="CO234" s="368"/>
      <c r="CP234" s="368"/>
      <c r="CQ234" s="368"/>
      <c r="CR234" s="368"/>
      <c r="CS234" s="368"/>
      <c r="CT234" s="368"/>
      <c r="CU234" s="368"/>
      <c r="CV234" s="368"/>
      <c r="CW234" s="368"/>
      <c r="CX234" s="368"/>
      <c r="CY234" s="368"/>
      <c r="CZ234" s="368"/>
      <c r="DA234" s="368"/>
      <c r="DB234" s="368"/>
      <c r="DC234" s="368"/>
      <c r="DD234" s="368"/>
      <c r="DE234" s="368"/>
      <c r="DF234" s="368"/>
      <c r="DG234" s="368"/>
      <c r="DH234" s="368"/>
      <c r="DI234" s="368"/>
      <c r="DJ234" s="368"/>
      <c r="DK234" s="368"/>
      <c r="DL234" s="368"/>
      <c r="DM234" s="368"/>
      <c r="DN234" s="368"/>
      <c r="DO234" s="368"/>
      <c r="DP234" s="368"/>
      <c r="DQ234" s="368"/>
    </row>
    <row r="235" spans="1:121" x14ac:dyDescent="0.25">
      <c r="A235" s="367"/>
      <c r="B235" s="367"/>
      <c r="C235" s="367"/>
      <c r="D235" s="367"/>
      <c r="E235" s="367"/>
      <c r="F235" s="367"/>
      <c r="G235" s="367"/>
      <c r="H235" s="367"/>
      <c r="I235" s="367"/>
      <c r="J235" s="367"/>
      <c r="K235" s="367"/>
      <c r="L235" s="367"/>
      <c r="M235" s="367"/>
      <c r="N235" s="367"/>
      <c r="O235" s="367"/>
      <c r="P235" s="367"/>
      <c r="Q235" s="367"/>
      <c r="R235" s="367"/>
      <c r="S235" s="367"/>
      <c r="T235" s="367"/>
      <c r="U235" s="367"/>
      <c r="V235" s="367"/>
      <c r="W235" s="367"/>
      <c r="X235" s="367"/>
      <c r="Y235" s="367"/>
      <c r="Z235" s="367"/>
      <c r="AA235" s="367"/>
      <c r="AB235" s="367"/>
      <c r="AC235" s="367"/>
      <c r="AD235" s="367"/>
      <c r="AE235" s="367"/>
      <c r="AF235" s="367"/>
      <c r="AG235" s="366"/>
      <c r="AH235" s="366"/>
      <c r="AI235" s="366"/>
      <c r="AJ235" s="366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8"/>
      <c r="AU235" s="368"/>
      <c r="AV235" s="368"/>
      <c r="AW235" s="368"/>
      <c r="AX235" s="368"/>
      <c r="AY235" s="368"/>
      <c r="AZ235" s="368"/>
      <c r="BA235" s="368"/>
      <c r="BB235" s="368"/>
      <c r="BC235" s="368"/>
      <c r="BD235" s="368"/>
      <c r="BE235" s="368"/>
      <c r="BF235" s="368"/>
      <c r="BG235" s="368"/>
      <c r="BH235" s="368"/>
      <c r="BI235" s="368"/>
      <c r="BJ235" s="368"/>
      <c r="BK235" s="368"/>
      <c r="BL235" s="368"/>
      <c r="BM235" s="368"/>
      <c r="BN235" s="368"/>
      <c r="BO235" s="368"/>
      <c r="BP235" s="368"/>
      <c r="BQ235" s="368"/>
      <c r="BR235" s="368"/>
      <c r="BS235" s="368"/>
      <c r="BT235" s="368"/>
      <c r="BU235" s="368"/>
      <c r="BV235" s="368"/>
      <c r="BW235" s="368"/>
      <c r="BX235" s="368"/>
      <c r="BY235" s="368"/>
      <c r="BZ235" s="368"/>
      <c r="CA235" s="368"/>
      <c r="CB235" s="368"/>
      <c r="CC235" s="368"/>
      <c r="CD235" s="368"/>
      <c r="CE235" s="368"/>
      <c r="CF235" s="368"/>
      <c r="CG235" s="368"/>
      <c r="CH235" s="368"/>
      <c r="CI235" s="368"/>
      <c r="CJ235" s="368"/>
      <c r="CK235" s="368"/>
      <c r="CL235" s="368"/>
      <c r="CM235" s="368"/>
      <c r="CN235" s="368"/>
      <c r="CO235" s="368"/>
      <c r="CP235" s="368"/>
      <c r="CQ235" s="368"/>
      <c r="CR235" s="368"/>
      <c r="CS235" s="368"/>
      <c r="CT235" s="368"/>
      <c r="CU235" s="368"/>
      <c r="CV235" s="368"/>
      <c r="CW235" s="368"/>
      <c r="CX235" s="368"/>
      <c r="CY235" s="368"/>
      <c r="CZ235" s="368"/>
      <c r="DA235" s="368"/>
      <c r="DB235" s="368"/>
      <c r="DC235" s="368"/>
      <c r="DD235" s="368"/>
      <c r="DE235" s="368"/>
      <c r="DF235" s="368"/>
      <c r="DG235" s="368"/>
      <c r="DH235" s="368"/>
      <c r="DI235" s="368"/>
      <c r="DJ235" s="368"/>
      <c r="DK235" s="368"/>
      <c r="DL235" s="368"/>
      <c r="DM235" s="368"/>
      <c r="DN235" s="368"/>
      <c r="DO235" s="368"/>
      <c r="DP235" s="368"/>
      <c r="DQ235" s="368"/>
    </row>
    <row r="236" spans="1:121" x14ac:dyDescent="0.25">
      <c r="A236" s="367"/>
      <c r="B236" s="367"/>
      <c r="C236" s="367"/>
      <c r="D236" s="367"/>
      <c r="E236" s="367"/>
      <c r="F236" s="367"/>
      <c r="G236" s="367"/>
      <c r="H236" s="367"/>
      <c r="I236" s="367"/>
      <c r="J236" s="367"/>
      <c r="K236" s="367"/>
      <c r="L236" s="367"/>
      <c r="M236" s="367"/>
      <c r="N236" s="367"/>
      <c r="O236" s="367"/>
      <c r="P236" s="367"/>
      <c r="Q236" s="367"/>
      <c r="R236" s="367"/>
      <c r="S236" s="367"/>
      <c r="T236" s="367"/>
      <c r="U236" s="367"/>
      <c r="V236" s="367"/>
      <c r="W236" s="367"/>
      <c r="X236" s="367"/>
      <c r="Y236" s="367"/>
      <c r="Z236" s="367"/>
      <c r="AA236" s="367"/>
      <c r="AB236" s="367"/>
      <c r="AC236" s="367"/>
      <c r="AD236" s="367"/>
      <c r="AE236" s="367"/>
      <c r="AF236" s="367"/>
      <c r="AG236" s="366"/>
      <c r="AH236" s="366"/>
      <c r="AI236" s="366"/>
      <c r="AJ236" s="366"/>
      <c r="AK236" s="368"/>
      <c r="AL236" s="368"/>
      <c r="AM236" s="368"/>
      <c r="AN236" s="368"/>
      <c r="AO236" s="368"/>
      <c r="AP236" s="368"/>
      <c r="AQ236" s="368"/>
      <c r="AR236" s="368"/>
      <c r="AS236" s="368"/>
      <c r="AT236" s="368"/>
      <c r="AU236" s="368"/>
      <c r="AV236" s="368"/>
      <c r="AW236" s="368"/>
      <c r="AX236" s="368"/>
      <c r="AY236" s="368"/>
      <c r="AZ236" s="368"/>
      <c r="BA236" s="368"/>
      <c r="BB236" s="368"/>
      <c r="BC236" s="368"/>
      <c r="BD236" s="368"/>
      <c r="BE236" s="368"/>
      <c r="BF236" s="368"/>
      <c r="BG236" s="368"/>
      <c r="BH236" s="368"/>
      <c r="BI236" s="368"/>
      <c r="BJ236" s="368"/>
      <c r="BK236" s="368"/>
      <c r="BL236" s="368"/>
      <c r="BM236" s="368"/>
      <c r="BN236" s="368"/>
      <c r="BO236" s="368"/>
      <c r="BP236" s="368"/>
      <c r="BQ236" s="368"/>
      <c r="BR236" s="368"/>
      <c r="BS236" s="368"/>
      <c r="BT236" s="368"/>
      <c r="BU236" s="368"/>
      <c r="BV236" s="368"/>
      <c r="BW236" s="368"/>
      <c r="BX236" s="368"/>
      <c r="BY236" s="368"/>
      <c r="BZ236" s="368"/>
      <c r="CA236" s="368"/>
      <c r="CB236" s="368"/>
      <c r="CC236" s="368"/>
      <c r="CD236" s="368"/>
      <c r="CE236" s="368"/>
      <c r="CF236" s="368"/>
      <c r="CG236" s="368"/>
      <c r="CH236" s="368"/>
      <c r="CI236" s="368"/>
      <c r="CJ236" s="368"/>
      <c r="CK236" s="368"/>
      <c r="CL236" s="368"/>
      <c r="CM236" s="368"/>
      <c r="CN236" s="368"/>
      <c r="CO236" s="368"/>
      <c r="CP236" s="368"/>
      <c r="CQ236" s="368"/>
      <c r="CR236" s="368"/>
      <c r="CS236" s="368"/>
      <c r="CT236" s="368"/>
      <c r="CU236" s="368"/>
      <c r="CV236" s="368"/>
      <c r="CW236" s="368"/>
      <c r="CX236" s="368"/>
      <c r="CY236" s="368"/>
      <c r="CZ236" s="368"/>
      <c r="DA236" s="368"/>
      <c r="DB236" s="368"/>
      <c r="DC236" s="368"/>
      <c r="DD236" s="368"/>
      <c r="DE236" s="368"/>
      <c r="DF236" s="368"/>
      <c r="DG236" s="368"/>
      <c r="DH236" s="368"/>
      <c r="DI236" s="368"/>
      <c r="DJ236" s="368"/>
      <c r="DK236" s="368"/>
      <c r="DL236" s="368"/>
      <c r="DM236" s="368"/>
      <c r="DN236" s="368"/>
      <c r="DO236" s="368"/>
      <c r="DP236" s="368"/>
      <c r="DQ236" s="368"/>
    </row>
    <row r="237" spans="1:121" x14ac:dyDescent="0.25">
      <c r="A237" s="367"/>
      <c r="B237" s="367"/>
      <c r="C237" s="367"/>
      <c r="D237" s="367"/>
      <c r="E237" s="367"/>
      <c r="F237" s="367"/>
      <c r="G237" s="367"/>
      <c r="H237" s="367"/>
      <c r="I237" s="367"/>
      <c r="J237" s="367"/>
      <c r="K237" s="367"/>
      <c r="L237" s="367"/>
      <c r="M237" s="367"/>
      <c r="N237" s="367"/>
      <c r="O237" s="367"/>
      <c r="P237" s="367"/>
      <c r="Q237" s="367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7"/>
      <c r="AC237" s="367"/>
      <c r="AD237" s="367"/>
      <c r="AE237" s="367"/>
      <c r="AF237" s="367"/>
      <c r="AG237" s="366"/>
      <c r="AH237" s="366"/>
      <c r="AI237" s="366"/>
      <c r="AJ237" s="366"/>
      <c r="AK237" s="368"/>
      <c r="AL237" s="368"/>
      <c r="AM237" s="368"/>
      <c r="AN237" s="368"/>
      <c r="AO237" s="368"/>
      <c r="AP237" s="368"/>
      <c r="AQ237" s="368"/>
      <c r="AR237" s="368"/>
      <c r="AS237" s="368"/>
      <c r="AT237" s="368"/>
      <c r="AU237" s="368"/>
      <c r="AV237" s="368"/>
      <c r="AW237" s="368"/>
      <c r="AX237" s="368"/>
      <c r="AY237" s="368"/>
      <c r="AZ237" s="368"/>
      <c r="BA237" s="368"/>
      <c r="BB237" s="368"/>
      <c r="BC237" s="368"/>
      <c r="BD237" s="368"/>
      <c r="BE237" s="368"/>
      <c r="BF237" s="368"/>
      <c r="BG237" s="368"/>
      <c r="BH237" s="368"/>
      <c r="BI237" s="368"/>
      <c r="BJ237" s="368"/>
      <c r="BK237" s="368"/>
      <c r="BL237" s="368"/>
      <c r="BM237" s="368"/>
      <c r="BN237" s="368"/>
      <c r="BO237" s="368"/>
      <c r="BP237" s="368"/>
      <c r="BQ237" s="368"/>
      <c r="BR237" s="368"/>
      <c r="BS237" s="368"/>
      <c r="BT237" s="368"/>
      <c r="BU237" s="368"/>
      <c r="BV237" s="368"/>
      <c r="BW237" s="368"/>
      <c r="BX237" s="368"/>
      <c r="BY237" s="368"/>
      <c r="BZ237" s="368"/>
      <c r="CA237" s="368"/>
      <c r="CB237" s="368"/>
      <c r="CC237" s="368"/>
      <c r="CD237" s="368"/>
      <c r="CE237" s="368"/>
      <c r="CF237" s="368"/>
      <c r="CG237" s="368"/>
      <c r="CH237" s="368"/>
      <c r="CI237" s="368"/>
      <c r="CJ237" s="368"/>
      <c r="CK237" s="368"/>
      <c r="CL237" s="368"/>
      <c r="CM237" s="368"/>
      <c r="CN237" s="368"/>
      <c r="CO237" s="368"/>
      <c r="CP237" s="368"/>
      <c r="CQ237" s="368"/>
      <c r="CR237" s="368"/>
      <c r="CS237" s="368"/>
      <c r="CT237" s="368"/>
      <c r="CU237" s="368"/>
      <c r="CV237" s="368"/>
      <c r="CW237" s="368"/>
      <c r="CX237" s="368"/>
      <c r="CY237" s="368"/>
      <c r="CZ237" s="368"/>
      <c r="DA237" s="368"/>
      <c r="DB237" s="368"/>
      <c r="DC237" s="368"/>
      <c r="DD237" s="368"/>
      <c r="DE237" s="368"/>
      <c r="DF237" s="368"/>
      <c r="DG237" s="368"/>
      <c r="DH237" s="368"/>
      <c r="DI237" s="368"/>
      <c r="DJ237" s="368"/>
      <c r="DK237" s="368"/>
      <c r="DL237" s="368"/>
      <c r="DM237" s="368"/>
      <c r="DN237" s="368"/>
      <c r="DO237" s="368"/>
      <c r="DP237" s="368"/>
      <c r="DQ237" s="368"/>
    </row>
    <row r="238" spans="1:121" x14ac:dyDescent="0.25">
      <c r="A238" s="367"/>
      <c r="B238" s="367"/>
      <c r="C238" s="367"/>
      <c r="D238" s="367"/>
      <c r="E238" s="367"/>
      <c r="F238" s="367"/>
      <c r="G238" s="367"/>
      <c r="H238" s="367"/>
      <c r="I238" s="367"/>
      <c r="J238" s="367"/>
      <c r="K238" s="367"/>
      <c r="L238" s="367"/>
      <c r="M238" s="367"/>
      <c r="N238" s="367"/>
      <c r="O238" s="367"/>
      <c r="P238" s="367"/>
      <c r="Q238" s="367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7"/>
      <c r="AC238" s="367"/>
      <c r="AD238" s="367"/>
      <c r="AE238" s="367"/>
      <c r="AF238" s="367"/>
      <c r="AG238" s="366"/>
      <c r="AH238" s="366"/>
      <c r="AI238" s="366"/>
      <c r="AJ238" s="366"/>
      <c r="AK238" s="368"/>
      <c r="AL238" s="368"/>
      <c r="AM238" s="368"/>
      <c r="AN238" s="368"/>
      <c r="AO238" s="368"/>
      <c r="AP238" s="368"/>
      <c r="AQ238" s="368"/>
      <c r="AR238" s="368"/>
      <c r="AS238" s="368"/>
      <c r="AT238" s="368"/>
      <c r="AU238" s="368"/>
      <c r="AV238" s="368"/>
      <c r="AW238" s="368"/>
      <c r="AX238" s="368"/>
      <c r="AY238" s="368"/>
      <c r="AZ238" s="368"/>
      <c r="BA238" s="368"/>
      <c r="BB238" s="368"/>
      <c r="BC238" s="368"/>
      <c r="BD238" s="368"/>
      <c r="BE238" s="368"/>
      <c r="BF238" s="368"/>
      <c r="BG238" s="368"/>
      <c r="BH238" s="368"/>
      <c r="BI238" s="368"/>
      <c r="BJ238" s="368"/>
      <c r="BK238" s="368"/>
      <c r="BL238" s="368"/>
      <c r="BM238" s="368"/>
      <c r="BN238" s="368"/>
      <c r="BO238" s="368"/>
      <c r="BP238" s="368"/>
      <c r="BQ238" s="368"/>
      <c r="BR238" s="368"/>
      <c r="BS238" s="368"/>
      <c r="BT238" s="368"/>
      <c r="BU238" s="368"/>
      <c r="BV238" s="368"/>
      <c r="BW238" s="368"/>
      <c r="BX238" s="368"/>
      <c r="BY238" s="368"/>
      <c r="BZ238" s="368"/>
      <c r="CA238" s="368"/>
      <c r="CB238" s="368"/>
      <c r="CC238" s="368"/>
      <c r="CD238" s="368"/>
      <c r="CE238" s="368"/>
      <c r="CF238" s="368"/>
      <c r="CG238" s="368"/>
      <c r="CH238" s="368"/>
      <c r="CI238" s="368"/>
      <c r="CJ238" s="368"/>
      <c r="CK238" s="368"/>
      <c r="CL238" s="368"/>
      <c r="CM238" s="368"/>
      <c r="CN238" s="368"/>
      <c r="CO238" s="368"/>
      <c r="CP238" s="368"/>
      <c r="CQ238" s="368"/>
      <c r="CR238" s="368"/>
      <c r="CS238" s="368"/>
      <c r="CT238" s="368"/>
      <c r="CU238" s="368"/>
      <c r="CV238" s="368"/>
      <c r="CW238" s="368"/>
      <c r="CX238" s="368"/>
      <c r="CY238" s="368"/>
      <c r="CZ238" s="368"/>
      <c r="DA238" s="368"/>
      <c r="DB238" s="368"/>
      <c r="DC238" s="368"/>
      <c r="DD238" s="368"/>
      <c r="DE238" s="368"/>
      <c r="DF238" s="368"/>
      <c r="DG238" s="368"/>
      <c r="DH238" s="368"/>
      <c r="DI238" s="368"/>
      <c r="DJ238" s="368"/>
      <c r="DK238" s="368"/>
      <c r="DL238" s="368"/>
      <c r="DM238" s="368"/>
      <c r="DN238" s="368"/>
      <c r="DO238" s="368"/>
      <c r="DP238" s="368"/>
      <c r="DQ238" s="368"/>
    </row>
    <row r="239" spans="1:121" x14ac:dyDescent="0.25">
      <c r="A239" s="367"/>
      <c r="B239" s="367"/>
      <c r="C239" s="367"/>
      <c r="D239" s="367"/>
      <c r="E239" s="367"/>
      <c r="F239" s="367"/>
      <c r="G239" s="367"/>
      <c r="H239" s="367"/>
      <c r="I239" s="367"/>
      <c r="J239" s="367"/>
      <c r="K239" s="367"/>
      <c r="L239" s="367"/>
      <c r="M239" s="367"/>
      <c r="N239" s="367"/>
      <c r="O239" s="367"/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/>
      <c r="AB239" s="367"/>
      <c r="AC239" s="367"/>
      <c r="AD239" s="367"/>
      <c r="AE239" s="367"/>
      <c r="AF239" s="367"/>
      <c r="AG239" s="366"/>
      <c r="AH239" s="366"/>
      <c r="AI239" s="366"/>
      <c r="AJ239" s="366"/>
      <c r="AK239" s="368"/>
      <c r="AL239" s="368"/>
      <c r="AM239" s="368"/>
      <c r="AN239" s="368"/>
      <c r="AO239" s="368"/>
      <c r="AP239" s="368"/>
      <c r="AQ239" s="368"/>
      <c r="AR239" s="368"/>
      <c r="AS239" s="368"/>
      <c r="AT239" s="368"/>
      <c r="AU239" s="368"/>
      <c r="AV239" s="368"/>
      <c r="AW239" s="368"/>
      <c r="AX239" s="368"/>
      <c r="AY239" s="368"/>
      <c r="AZ239" s="368"/>
      <c r="BA239" s="368"/>
      <c r="BB239" s="368"/>
      <c r="BC239" s="368"/>
      <c r="BD239" s="368"/>
      <c r="BE239" s="368"/>
      <c r="BF239" s="368"/>
      <c r="BG239" s="368"/>
      <c r="BH239" s="368"/>
      <c r="BI239" s="368"/>
      <c r="BJ239" s="368"/>
      <c r="BK239" s="368"/>
      <c r="BL239" s="368"/>
      <c r="BM239" s="368"/>
      <c r="BN239" s="368"/>
      <c r="BO239" s="368"/>
      <c r="BP239" s="368"/>
      <c r="BQ239" s="368"/>
      <c r="BR239" s="368"/>
      <c r="BS239" s="368"/>
      <c r="BT239" s="368"/>
      <c r="BU239" s="368"/>
      <c r="BV239" s="368"/>
      <c r="BW239" s="368"/>
      <c r="BX239" s="368"/>
      <c r="BY239" s="368"/>
      <c r="BZ239" s="368"/>
      <c r="CA239" s="368"/>
      <c r="CB239" s="368"/>
      <c r="CC239" s="368"/>
      <c r="CD239" s="368"/>
      <c r="CE239" s="368"/>
      <c r="CF239" s="368"/>
      <c r="CG239" s="368"/>
      <c r="CH239" s="368"/>
      <c r="CI239" s="368"/>
      <c r="CJ239" s="368"/>
      <c r="CK239" s="368"/>
      <c r="CL239" s="368"/>
      <c r="CM239" s="368"/>
      <c r="CN239" s="368"/>
      <c r="CO239" s="368"/>
      <c r="CP239" s="368"/>
      <c r="CQ239" s="368"/>
      <c r="CR239" s="368"/>
      <c r="CS239" s="368"/>
      <c r="CT239" s="368"/>
      <c r="CU239" s="368"/>
      <c r="CV239" s="368"/>
      <c r="CW239" s="368"/>
      <c r="CX239" s="368"/>
      <c r="CY239" s="368"/>
      <c r="CZ239" s="368"/>
      <c r="DA239" s="368"/>
      <c r="DB239" s="368"/>
      <c r="DC239" s="368"/>
      <c r="DD239" s="368"/>
      <c r="DE239" s="368"/>
      <c r="DF239" s="368"/>
      <c r="DG239" s="368"/>
      <c r="DH239" s="368"/>
      <c r="DI239" s="368"/>
      <c r="DJ239" s="368"/>
      <c r="DK239" s="368"/>
      <c r="DL239" s="368"/>
      <c r="DM239" s="368"/>
      <c r="DN239" s="368"/>
      <c r="DO239" s="368"/>
      <c r="DP239" s="368"/>
      <c r="DQ239" s="368"/>
    </row>
    <row r="240" spans="1:121" x14ac:dyDescent="0.25">
      <c r="A240" s="367"/>
      <c r="B240" s="367"/>
      <c r="C240" s="367"/>
      <c r="D240" s="367"/>
      <c r="E240" s="367"/>
      <c r="F240" s="367"/>
      <c r="G240" s="367"/>
      <c r="H240" s="367"/>
      <c r="I240" s="367"/>
      <c r="J240" s="367"/>
      <c r="K240" s="367"/>
      <c r="L240" s="367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7"/>
      <c r="AC240" s="367"/>
      <c r="AD240" s="367"/>
      <c r="AE240" s="367"/>
      <c r="AF240" s="367"/>
      <c r="AG240" s="366"/>
      <c r="AH240" s="366"/>
      <c r="AI240" s="366"/>
      <c r="AJ240" s="366"/>
      <c r="AK240" s="368"/>
      <c r="AL240" s="368"/>
      <c r="AM240" s="368"/>
      <c r="AN240" s="368"/>
      <c r="AO240" s="368"/>
      <c r="AP240" s="368"/>
      <c r="AQ240" s="368"/>
      <c r="AR240" s="368"/>
      <c r="AS240" s="368"/>
      <c r="AT240" s="368"/>
      <c r="AU240" s="368"/>
      <c r="AV240" s="368"/>
      <c r="AW240" s="368"/>
      <c r="AX240" s="368"/>
      <c r="AY240" s="368"/>
      <c r="AZ240" s="368"/>
      <c r="BA240" s="368"/>
      <c r="BB240" s="368"/>
      <c r="BC240" s="368"/>
      <c r="BD240" s="368"/>
      <c r="BE240" s="368"/>
      <c r="BF240" s="368"/>
      <c r="BG240" s="368"/>
      <c r="BH240" s="368"/>
      <c r="BI240" s="368"/>
      <c r="BJ240" s="368"/>
      <c r="BK240" s="368"/>
      <c r="BL240" s="368"/>
      <c r="BM240" s="368"/>
      <c r="BN240" s="368"/>
      <c r="BO240" s="368"/>
      <c r="BP240" s="368"/>
      <c r="BQ240" s="368"/>
      <c r="BR240" s="368"/>
      <c r="BS240" s="368"/>
      <c r="BT240" s="368"/>
      <c r="BU240" s="368"/>
      <c r="BV240" s="368"/>
      <c r="BW240" s="368"/>
      <c r="BX240" s="368"/>
      <c r="BY240" s="368"/>
      <c r="BZ240" s="368"/>
      <c r="CA240" s="368"/>
      <c r="CB240" s="368"/>
      <c r="CC240" s="368"/>
      <c r="CD240" s="368"/>
      <c r="CE240" s="368"/>
      <c r="CF240" s="368"/>
      <c r="CG240" s="368"/>
      <c r="CH240" s="368"/>
      <c r="CI240" s="368"/>
      <c r="CJ240" s="368"/>
      <c r="CK240" s="368"/>
      <c r="CL240" s="368"/>
      <c r="CM240" s="368"/>
      <c r="CN240" s="368"/>
      <c r="CO240" s="368"/>
      <c r="CP240" s="368"/>
      <c r="CQ240" s="368"/>
      <c r="CR240" s="368"/>
      <c r="CS240" s="368"/>
      <c r="CT240" s="368"/>
      <c r="CU240" s="368"/>
      <c r="CV240" s="368"/>
      <c r="CW240" s="368"/>
      <c r="CX240" s="368"/>
      <c r="CY240" s="368"/>
      <c r="CZ240" s="368"/>
      <c r="DA240" s="368"/>
      <c r="DB240" s="368"/>
      <c r="DC240" s="368"/>
      <c r="DD240" s="368"/>
      <c r="DE240" s="368"/>
      <c r="DF240" s="368"/>
      <c r="DG240" s="368"/>
      <c r="DH240" s="368"/>
      <c r="DI240" s="368"/>
      <c r="DJ240" s="368"/>
      <c r="DK240" s="368"/>
      <c r="DL240" s="368"/>
      <c r="DM240" s="368"/>
      <c r="DN240" s="368"/>
      <c r="DO240" s="368"/>
      <c r="DP240" s="368"/>
      <c r="DQ240" s="368"/>
    </row>
    <row r="241" spans="1:121" x14ac:dyDescent="0.25">
      <c r="A241" s="367"/>
      <c r="B241" s="367"/>
      <c r="C241" s="367"/>
      <c r="D241" s="367"/>
      <c r="E241" s="367"/>
      <c r="F241" s="367"/>
      <c r="G241" s="367"/>
      <c r="H241" s="367"/>
      <c r="I241" s="367"/>
      <c r="J241" s="367"/>
      <c r="K241" s="367"/>
      <c r="L241" s="367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/>
      <c r="X241" s="367"/>
      <c r="Y241" s="367"/>
      <c r="Z241" s="367"/>
      <c r="AA241" s="367"/>
      <c r="AB241" s="367"/>
      <c r="AC241" s="367"/>
      <c r="AD241" s="367"/>
      <c r="AE241" s="367"/>
      <c r="AF241" s="367"/>
      <c r="AG241" s="366"/>
      <c r="AH241" s="366"/>
      <c r="AI241" s="366"/>
      <c r="AJ241" s="366"/>
      <c r="AK241" s="368"/>
      <c r="AL241" s="368"/>
      <c r="AM241" s="368"/>
      <c r="AN241" s="368"/>
      <c r="AO241" s="368"/>
      <c r="AP241" s="368"/>
      <c r="AQ241" s="368"/>
      <c r="AR241" s="368"/>
      <c r="AS241" s="368"/>
      <c r="AT241" s="368"/>
      <c r="AU241" s="368"/>
      <c r="AV241" s="368"/>
      <c r="AW241" s="368"/>
      <c r="AX241" s="368"/>
      <c r="AY241" s="368"/>
      <c r="AZ241" s="368"/>
      <c r="BA241" s="368"/>
      <c r="BB241" s="368"/>
      <c r="BC241" s="368"/>
      <c r="BD241" s="368"/>
      <c r="BE241" s="368"/>
      <c r="BF241" s="368"/>
      <c r="BG241" s="368"/>
      <c r="BH241" s="368"/>
      <c r="BI241" s="368"/>
      <c r="BJ241" s="368"/>
      <c r="BK241" s="368"/>
      <c r="BL241" s="368"/>
      <c r="BM241" s="368"/>
      <c r="BN241" s="368"/>
      <c r="BO241" s="368"/>
      <c r="BP241" s="368"/>
      <c r="BQ241" s="368"/>
      <c r="BR241" s="368"/>
      <c r="BS241" s="368"/>
      <c r="BT241" s="368"/>
      <c r="BU241" s="368"/>
      <c r="BV241" s="368"/>
      <c r="BW241" s="368"/>
      <c r="BX241" s="368"/>
      <c r="BY241" s="368"/>
      <c r="BZ241" s="368"/>
      <c r="CA241" s="368"/>
      <c r="CB241" s="368"/>
      <c r="CC241" s="368"/>
      <c r="CD241" s="368"/>
      <c r="CE241" s="368"/>
      <c r="CF241" s="368"/>
      <c r="CG241" s="368"/>
      <c r="CH241" s="368"/>
      <c r="CI241" s="368"/>
      <c r="CJ241" s="368"/>
      <c r="CK241" s="368"/>
      <c r="CL241" s="368"/>
      <c r="CM241" s="368"/>
      <c r="CN241" s="368"/>
      <c r="CO241" s="368"/>
      <c r="CP241" s="368"/>
      <c r="CQ241" s="368"/>
      <c r="CR241" s="368"/>
      <c r="CS241" s="368"/>
      <c r="CT241" s="368"/>
      <c r="CU241" s="368"/>
      <c r="CV241" s="368"/>
      <c r="CW241" s="368"/>
      <c r="CX241" s="368"/>
      <c r="CY241" s="368"/>
      <c r="CZ241" s="368"/>
      <c r="DA241" s="368"/>
      <c r="DB241" s="368"/>
      <c r="DC241" s="368"/>
      <c r="DD241" s="368"/>
      <c r="DE241" s="368"/>
      <c r="DF241" s="368"/>
      <c r="DG241" s="368"/>
      <c r="DH241" s="368"/>
      <c r="DI241" s="368"/>
      <c r="DJ241" s="368"/>
      <c r="DK241" s="368"/>
      <c r="DL241" s="368"/>
      <c r="DM241" s="368"/>
      <c r="DN241" s="368"/>
      <c r="DO241" s="368"/>
      <c r="DP241" s="368"/>
      <c r="DQ241" s="368"/>
    </row>
    <row r="242" spans="1:121" x14ac:dyDescent="0.25">
      <c r="A242" s="367"/>
      <c r="B242" s="367"/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M242" s="367"/>
      <c r="N242" s="367"/>
      <c r="O242" s="367"/>
      <c r="P242" s="367"/>
      <c r="Q242" s="367"/>
      <c r="R242" s="367"/>
      <c r="S242" s="367"/>
      <c r="T242" s="367"/>
      <c r="U242" s="367"/>
      <c r="V242" s="367"/>
      <c r="W242" s="367"/>
      <c r="X242" s="367"/>
      <c r="Y242" s="367"/>
      <c r="Z242" s="367"/>
      <c r="AA242" s="367"/>
      <c r="AB242" s="367"/>
      <c r="AC242" s="367"/>
      <c r="AD242" s="367"/>
      <c r="AE242" s="367"/>
      <c r="AF242" s="367"/>
      <c r="AG242" s="366"/>
      <c r="AH242" s="366"/>
      <c r="AI242" s="366"/>
      <c r="AJ242" s="366"/>
      <c r="AK242" s="368"/>
      <c r="AL242" s="368"/>
      <c r="AM242" s="368"/>
      <c r="AN242" s="368"/>
      <c r="AO242" s="368"/>
      <c r="AP242" s="368"/>
      <c r="AQ242" s="368"/>
      <c r="AR242" s="368"/>
      <c r="AS242" s="368"/>
      <c r="AT242" s="368"/>
      <c r="AU242" s="368"/>
      <c r="AV242" s="368"/>
      <c r="AW242" s="368"/>
      <c r="AX242" s="368"/>
      <c r="AY242" s="368"/>
      <c r="AZ242" s="368"/>
      <c r="BA242" s="368"/>
      <c r="BB242" s="368"/>
      <c r="BC242" s="368"/>
      <c r="BD242" s="368"/>
      <c r="BE242" s="368"/>
      <c r="BF242" s="368"/>
      <c r="BG242" s="368"/>
      <c r="BH242" s="368"/>
      <c r="BI242" s="368"/>
      <c r="BJ242" s="368"/>
      <c r="BK242" s="368"/>
      <c r="BL242" s="368"/>
      <c r="BM242" s="368"/>
      <c r="BN242" s="368"/>
      <c r="BO242" s="368"/>
      <c r="BP242" s="368"/>
      <c r="BQ242" s="368"/>
      <c r="BR242" s="368"/>
      <c r="BS242" s="368"/>
      <c r="BT242" s="368"/>
      <c r="BU242" s="368"/>
      <c r="BV242" s="368"/>
      <c r="BW242" s="368"/>
      <c r="BX242" s="368"/>
      <c r="BY242" s="368"/>
      <c r="BZ242" s="368"/>
      <c r="CA242" s="368"/>
      <c r="CB242" s="368"/>
      <c r="CC242" s="368"/>
      <c r="CD242" s="368"/>
      <c r="CE242" s="368"/>
      <c r="CF242" s="368"/>
      <c r="CG242" s="368"/>
      <c r="CH242" s="368"/>
      <c r="CI242" s="368"/>
      <c r="CJ242" s="368"/>
      <c r="CK242" s="368"/>
      <c r="CL242" s="368"/>
      <c r="CM242" s="368"/>
      <c r="CN242" s="368"/>
      <c r="CO242" s="368"/>
      <c r="CP242" s="368"/>
      <c r="CQ242" s="368"/>
      <c r="CR242" s="368"/>
      <c r="CS242" s="368"/>
      <c r="CT242" s="368"/>
      <c r="CU242" s="368"/>
      <c r="CV242" s="368"/>
      <c r="CW242" s="368"/>
      <c r="CX242" s="368"/>
      <c r="CY242" s="368"/>
      <c r="CZ242" s="368"/>
      <c r="DA242" s="368"/>
      <c r="DB242" s="368"/>
      <c r="DC242" s="368"/>
      <c r="DD242" s="368"/>
      <c r="DE242" s="368"/>
      <c r="DF242" s="368"/>
      <c r="DG242" s="368"/>
      <c r="DH242" s="368"/>
      <c r="DI242" s="368"/>
      <c r="DJ242" s="368"/>
      <c r="DK242" s="368"/>
      <c r="DL242" s="368"/>
      <c r="DM242" s="368"/>
      <c r="DN242" s="368"/>
      <c r="DO242" s="368"/>
      <c r="DP242" s="368"/>
      <c r="DQ242" s="368"/>
    </row>
    <row r="243" spans="1:121" x14ac:dyDescent="0.25">
      <c r="A243" s="367"/>
      <c r="B243" s="367"/>
      <c r="C243" s="367"/>
      <c r="D243" s="367"/>
      <c r="E243" s="367"/>
      <c r="F243" s="367"/>
      <c r="G243" s="367"/>
      <c r="H243" s="367"/>
      <c r="I243" s="367"/>
      <c r="J243" s="367"/>
      <c r="K243" s="367"/>
      <c r="L243" s="367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7"/>
      <c r="AC243" s="367"/>
      <c r="AD243" s="367"/>
      <c r="AE243" s="367"/>
      <c r="AF243" s="367"/>
      <c r="AG243" s="366"/>
      <c r="AH243" s="366"/>
      <c r="AI243" s="366"/>
      <c r="AJ243" s="366"/>
      <c r="AK243" s="368"/>
      <c r="AL243" s="368"/>
      <c r="AM243" s="368"/>
      <c r="AN243" s="368"/>
      <c r="AO243" s="368"/>
      <c r="AP243" s="368"/>
      <c r="AQ243" s="368"/>
      <c r="AR243" s="368"/>
      <c r="AS243" s="368"/>
      <c r="AT243" s="368"/>
      <c r="AU243" s="368"/>
      <c r="AV243" s="368"/>
      <c r="AW243" s="368"/>
      <c r="AX243" s="368"/>
      <c r="AY243" s="368"/>
      <c r="AZ243" s="368"/>
      <c r="BA243" s="368"/>
      <c r="BB243" s="368"/>
      <c r="BC243" s="368"/>
      <c r="BD243" s="368"/>
      <c r="BE243" s="368"/>
      <c r="BF243" s="368"/>
      <c r="BG243" s="368"/>
      <c r="BH243" s="368"/>
      <c r="BI243" s="368"/>
      <c r="BJ243" s="368"/>
      <c r="BK243" s="368"/>
      <c r="BL243" s="368"/>
      <c r="BM243" s="368"/>
      <c r="BN243" s="368"/>
      <c r="BO243" s="368"/>
      <c r="BP243" s="368"/>
      <c r="BQ243" s="368"/>
      <c r="BR243" s="368"/>
      <c r="BS243" s="368"/>
      <c r="BT243" s="368"/>
      <c r="BU243" s="368"/>
      <c r="BV243" s="368"/>
      <c r="BW243" s="368"/>
      <c r="BX243" s="368"/>
      <c r="BY243" s="368"/>
      <c r="BZ243" s="368"/>
      <c r="CA243" s="368"/>
      <c r="CB243" s="368"/>
      <c r="CC243" s="368"/>
      <c r="CD243" s="368"/>
      <c r="CE243" s="368"/>
      <c r="CF243" s="368"/>
      <c r="CG243" s="368"/>
      <c r="CH243" s="368"/>
      <c r="CI243" s="368"/>
      <c r="CJ243" s="368"/>
      <c r="CK243" s="368"/>
      <c r="CL243" s="368"/>
      <c r="CM243" s="368"/>
      <c r="CN243" s="368"/>
      <c r="CO243" s="368"/>
      <c r="CP243" s="368"/>
      <c r="CQ243" s="368"/>
      <c r="CR243" s="368"/>
      <c r="CS243" s="368"/>
      <c r="CT243" s="368"/>
      <c r="CU243" s="368"/>
      <c r="CV243" s="368"/>
      <c r="CW243" s="368"/>
      <c r="CX243" s="368"/>
      <c r="CY243" s="368"/>
      <c r="CZ243" s="368"/>
      <c r="DA243" s="368"/>
      <c r="DB243" s="368"/>
      <c r="DC243" s="368"/>
      <c r="DD243" s="368"/>
      <c r="DE243" s="368"/>
      <c r="DF243" s="368"/>
      <c r="DG243" s="368"/>
      <c r="DH243" s="368"/>
      <c r="DI243" s="368"/>
      <c r="DJ243" s="368"/>
      <c r="DK243" s="368"/>
      <c r="DL243" s="368"/>
      <c r="DM243" s="368"/>
      <c r="DN243" s="368"/>
      <c r="DO243" s="368"/>
      <c r="DP243" s="368"/>
      <c r="DQ243" s="368"/>
    </row>
    <row r="244" spans="1:121" x14ac:dyDescent="0.25">
      <c r="A244" s="367"/>
      <c r="B244" s="367"/>
      <c r="C244" s="367"/>
      <c r="D244" s="367"/>
      <c r="E244" s="367"/>
      <c r="F244" s="367"/>
      <c r="G244" s="367"/>
      <c r="H244" s="367"/>
      <c r="I244" s="367"/>
      <c r="J244" s="367"/>
      <c r="K244" s="367"/>
      <c r="L244" s="367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7"/>
      <c r="AC244" s="367"/>
      <c r="AD244" s="367"/>
      <c r="AE244" s="367"/>
      <c r="AF244" s="367"/>
      <c r="AG244" s="366"/>
      <c r="AH244" s="366"/>
      <c r="AI244" s="366"/>
      <c r="AJ244" s="366"/>
      <c r="AK244" s="368"/>
      <c r="AL244" s="368"/>
      <c r="AM244" s="368"/>
      <c r="AN244" s="368"/>
      <c r="AO244" s="368"/>
      <c r="AP244" s="368"/>
      <c r="AQ244" s="368"/>
      <c r="AR244" s="368"/>
      <c r="AS244" s="368"/>
      <c r="AT244" s="368"/>
      <c r="AU244" s="368"/>
      <c r="AV244" s="368"/>
      <c r="AW244" s="368"/>
      <c r="AX244" s="368"/>
      <c r="AY244" s="368"/>
      <c r="AZ244" s="368"/>
      <c r="BA244" s="368"/>
      <c r="BB244" s="368"/>
      <c r="BC244" s="368"/>
      <c r="BD244" s="368"/>
      <c r="BE244" s="368"/>
      <c r="BF244" s="368"/>
      <c r="BG244" s="368"/>
      <c r="BH244" s="368"/>
      <c r="BI244" s="368"/>
      <c r="BJ244" s="368"/>
      <c r="BK244" s="368"/>
      <c r="BL244" s="368"/>
      <c r="BM244" s="368"/>
      <c r="BN244" s="368"/>
      <c r="BO244" s="368"/>
      <c r="BP244" s="368"/>
      <c r="BQ244" s="368"/>
      <c r="BR244" s="368"/>
      <c r="BS244" s="368"/>
      <c r="BT244" s="368"/>
      <c r="BU244" s="368"/>
      <c r="BV244" s="368"/>
      <c r="BW244" s="368"/>
      <c r="BX244" s="368"/>
      <c r="BY244" s="368"/>
      <c r="BZ244" s="368"/>
      <c r="CA244" s="368"/>
      <c r="CB244" s="368"/>
      <c r="CC244" s="368"/>
      <c r="CD244" s="368"/>
      <c r="CE244" s="368"/>
      <c r="CF244" s="368"/>
      <c r="CG244" s="368"/>
      <c r="CH244" s="368"/>
      <c r="CI244" s="368"/>
      <c r="CJ244" s="368"/>
      <c r="CK244" s="368"/>
      <c r="CL244" s="368"/>
      <c r="CM244" s="368"/>
      <c r="CN244" s="368"/>
      <c r="CO244" s="368"/>
      <c r="CP244" s="368"/>
      <c r="CQ244" s="368"/>
      <c r="CR244" s="368"/>
      <c r="CS244" s="368"/>
      <c r="CT244" s="368"/>
      <c r="CU244" s="368"/>
      <c r="CV244" s="368"/>
      <c r="CW244" s="368"/>
      <c r="CX244" s="368"/>
      <c r="CY244" s="368"/>
      <c r="CZ244" s="368"/>
      <c r="DA244" s="368"/>
      <c r="DB244" s="368"/>
      <c r="DC244" s="368"/>
      <c r="DD244" s="368"/>
      <c r="DE244" s="368"/>
      <c r="DF244" s="368"/>
      <c r="DG244" s="368"/>
      <c r="DH244" s="368"/>
      <c r="DI244" s="368"/>
      <c r="DJ244" s="368"/>
      <c r="DK244" s="368"/>
      <c r="DL244" s="368"/>
      <c r="DM244" s="368"/>
      <c r="DN244" s="368"/>
      <c r="DO244" s="368"/>
      <c r="DP244" s="368"/>
      <c r="DQ244" s="368"/>
    </row>
    <row r="245" spans="1:121" x14ac:dyDescent="0.25">
      <c r="A245" s="367"/>
      <c r="B245" s="367"/>
      <c r="C245" s="367"/>
      <c r="D245" s="367"/>
      <c r="E245" s="367"/>
      <c r="F245" s="367"/>
      <c r="G245" s="367"/>
      <c r="H245" s="367"/>
      <c r="I245" s="367"/>
      <c r="J245" s="367"/>
      <c r="K245" s="367"/>
      <c r="L245" s="367"/>
      <c r="M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7"/>
      <c r="AB245" s="367"/>
      <c r="AC245" s="367"/>
      <c r="AD245" s="367"/>
      <c r="AE245" s="367"/>
      <c r="AF245" s="367"/>
      <c r="AG245" s="366"/>
      <c r="AH245" s="366"/>
      <c r="AI245" s="366"/>
      <c r="AJ245" s="366"/>
      <c r="AK245" s="368"/>
      <c r="AL245" s="368"/>
      <c r="AM245" s="368"/>
      <c r="AN245" s="368"/>
      <c r="AO245" s="368"/>
      <c r="AP245" s="368"/>
      <c r="AQ245" s="368"/>
      <c r="AR245" s="368"/>
      <c r="AS245" s="368"/>
      <c r="AT245" s="368"/>
      <c r="AU245" s="368"/>
      <c r="AV245" s="368"/>
      <c r="AW245" s="368"/>
      <c r="AX245" s="368"/>
      <c r="AY245" s="368"/>
      <c r="AZ245" s="368"/>
      <c r="BA245" s="368"/>
      <c r="BB245" s="368"/>
      <c r="BC245" s="368"/>
      <c r="BD245" s="368"/>
      <c r="BE245" s="368"/>
      <c r="BF245" s="368"/>
      <c r="BG245" s="368"/>
      <c r="BH245" s="368"/>
      <c r="BI245" s="368"/>
      <c r="BJ245" s="368"/>
      <c r="BK245" s="368"/>
      <c r="BL245" s="368"/>
      <c r="BM245" s="368"/>
      <c r="BN245" s="368"/>
      <c r="BO245" s="368"/>
      <c r="BP245" s="368"/>
      <c r="BQ245" s="368"/>
      <c r="BR245" s="368"/>
      <c r="BS245" s="368"/>
      <c r="BT245" s="368"/>
      <c r="BU245" s="368"/>
      <c r="BV245" s="368"/>
      <c r="BW245" s="368"/>
      <c r="BX245" s="368"/>
      <c r="BY245" s="368"/>
      <c r="BZ245" s="368"/>
      <c r="CA245" s="368"/>
      <c r="CB245" s="368"/>
      <c r="CC245" s="368"/>
      <c r="CD245" s="368"/>
      <c r="CE245" s="368"/>
      <c r="CF245" s="368"/>
      <c r="CG245" s="368"/>
      <c r="CH245" s="368"/>
      <c r="CI245" s="368"/>
      <c r="CJ245" s="368"/>
      <c r="CK245" s="368"/>
      <c r="CL245" s="368"/>
      <c r="CM245" s="368"/>
      <c r="CN245" s="368"/>
      <c r="CO245" s="368"/>
      <c r="CP245" s="368"/>
      <c r="CQ245" s="368"/>
      <c r="CR245" s="368"/>
      <c r="CS245" s="368"/>
      <c r="CT245" s="368"/>
      <c r="CU245" s="368"/>
      <c r="CV245" s="368"/>
      <c r="CW245" s="368"/>
      <c r="CX245" s="368"/>
      <c r="CY245" s="368"/>
      <c r="CZ245" s="368"/>
      <c r="DA245" s="368"/>
      <c r="DB245" s="368"/>
      <c r="DC245" s="368"/>
      <c r="DD245" s="368"/>
      <c r="DE245" s="368"/>
      <c r="DF245" s="368"/>
      <c r="DG245" s="368"/>
      <c r="DH245" s="368"/>
      <c r="DI245" s="368"/>
      <c r="DJ245" s="368"/>
      <c r="DK245" s="368"/>
      <c r="DL245" s="368"/>
      <c r="DM245" s="368"/>
      <c r="DN245" s="368"/>
      <c r="DO245" s="368"/>
      <c r="DP245" s="368"/>
      <c r="DQ245" s="368"/>
    </row>
    <row r="246" spans="1:121" x14ac:dyDescent="0.25">
      <c r="A246" s="367"/>
      <c r="B246" s="367"/>
      <c r="C246" s="367"/>
      <c r="D246" s="367"/>
      <c r="E246" s="367"/>
      <c r="F246" s="367"/>
      <c r="G246" s="367"/>
      <c r="H246" s="367"/>
      <c r="I246" s="367"/>
      <c r="J246" s="367"/>
      <c r="K246" s="367"/>
      <c r="L246" s="367"/>
      <c r="M246" s="367"/>
      <c r="N246" s="367"/>
      <c r="O246" s="367"/>
      <c r="P246" s="367"/>
      <c r="Q246" s="367"/>
      <c r="R246" s="367"/>
      <c r="S246" s="367"/>
      <c r="T246" s="367"/>
      <c r="U246" s="367"/>
      <c r="V246" s="367"/>
      <c r="W246" s="367"/>
      <c r="X246" s="367"/>
      <c r="Y246" s="367"/>
      <c r="Z246" s="367"/>
      <c r="AA246" s="367"/>
      <c r="AB246" s="367"/>
      <c r="AC246" s="367"/>
      <c r="AD246" s="367"/>
      <c r="AE246" s="367"/>
      <c r="AF246" s="367"/>
      <c r="AG246" s="366"/>
      <c r="AH246" s="366"/>
      <c r="AI246" s="366"/>
      <c r="AJ246" s="366"/>
      <c r="AK246" s="368"/>
      <c r="AL246" s="368"/>
      <c r="AM246" s="368"/>
      <c r="AN246" s="368"/>
      <c r="AO246" s="368"/>
      <c r="AP246" s="368"/>
      <c r="AQ246" s="368"/>
      <c r="AR246" s="368"/>
      <c r="AS246" s="368"/>
      <c r="AT246" s="368"/>
      <c r="AU246" s="368"/>
      <c r="AV246" s="368"/>
      <c r="AW246" s="368"/>
      <c r="AX246" s="368"/>
      <c r="AY246" s="368"/>
      <c r="AZ246" s="368"/>
      <c r="BA246" s="368"/>
      <c r="BB246" s="368"/>
      <c r="BC246" s="368"/>
      <c r="BD246" s="368"/>
      <c r="BE246" s="368"/>
      <c r="BF246" s="368"/>
      <c r="BG246" s="368"/>
      <c r="BH246" s="368"/>
      <c r="BI246" s="368"/>
      <c r="BJ246" s="368"/>
      <c r="BK246" s="368"/>
      <c r="BL246" s="368"/>
      <c r="BM246" s="368"/>
      <c r="BN246" s="368"/>
      <c r="BO246" s="368"/>
      <c r="BP246" s="368"/>
      <c r="BQ246" s="368"/>
      <c r="BR246" s="368"/>
      <c r="BS246" s="368"/>
      <c r="BT246" s="368"/>
      <c r="BU246" s="368"/>
      <c r="BV246" s="368"/>
      <c r="BW246" s="368"/>
      <c r="BX246" s="368"/>
      <c r="BY246" s="368"/>
      <c r="BZ246" s="368"/>
      <c r="CA246" s="368"/>
      <c r="CB246" s="368"/>
      <c r="CC246" s="368"/>
      <c r="CD246" s="368"/>
      <c r="CE246" s="368"/>
      <c r="CF246" s="368"/>
      <c r="CG246" s="368"/>
      <c r="CH246" s="368"/>
      <c r="CI246" s="368"/>
      <c r="CJ246" s="368"/>
      <c r="CK246" s="368"/>
      <c r="CL246" s="368"/>
      <c r="CM246" s="368"/>
      <c r="CN246" s="368"/>
      <c r="CO246" s="368"/>
      <c r="CP246" s="368"/>
      <c r="CQ246" s="368"/>
      <c r="CR246" s="368"/>
      <c r="CS246" s="368"/>
      <c r="CT246" s="368"/>
      <c r="CU246" s="368"/>
      <c r="CV246" s="368"/>
      <c r="CW246" s="368"/>
      <c r="CX246" s="368"/>
      <c r="CY246" s="368"/>
      <c r="CZ246" s="368"/>
      <c r="DA246" s="368"/>
      <c r="DB246" s="368"/>
      <c r="DC246" s="368"/>
      <c r="DD246" s="368"/>
      <c r="DE246" s="368"/>
      <c r="DF246" s="368"/>
      <c r="DG246" s="368"/>
      <c r="DH246" s="368"/>
      <c r="DI246" s="368"/>
      <c r="DJ246" s="368"/>
      <c r="DK246" s="368"/>
      <c r="DL246" s="368"/>
      <c r="DM246" s="368"/>
      <c r="DN246" s="368"/>
      <c r="DO246" s="368"/>
      <c r="DP246" s="368"/>
      <c r="DQ246" s="368"/>
    </row>
    <row r="247" spans="1:121" x14ac:dyDescent="0.25">
      <c r="A247" s="367"/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367"/>
      <c r="AD247" s="367"/>
      <c r="AE247" s="367"/>
      <c r="AF247" s="367"/>
      <c r="AG247" s="366"/>
      <c r="AH247" s="366"/>
      <c r="AI247" s="366"/>
      <c r="AJ247" s="366"/>
      <c r="AK247" s="368"/>
      <c r="AL247" s="368"/>
      <c r="AM247" s="368"/>
      <c r="AN247" s="368"/>
      <c r="AO247" s="368"/>
      <c r="AP247" s="368"/>
      <c r="AQ247" s="368"/>
      <c r="AR247" s="368"/>
      <c r="AS247" s="368"/>
      <c r="AT247" s="368"/>
      <c r="AU247" s="368"/>
      <c r="AV247" s="368"/>
      <c r="AW247" s="368"/>
      <c r="AX247" s="368"/>
      <c r="AY247" s="368"/>
      <c r="AZ247" s="368"/>
      <c r="BA247" s="368"/>
      <c r="BB247" s="368"/>
      <c r="BC247" s="368"/>
      <c r="BD247" s="368"/>
      <c r="BE247" s="368"/>
      <c r="BF247" s="368"/>
      <c r="BG247" s="368"/>
      <c r="BH247" s="368"/>
      <c r="BI247" s="368"/>
      <c r="BJ247" s="368"/>
      <c r="BK247" s="368"/>
      <c r="BL247" s="368"/>
      <c r="BM247" s="368"/>
      <c r="BN247" s="368"/>
      <c r="BO247" s="368"/>
      <c r="BP247" s="368"/>
      <c r="BQ247" s="368"/>
      <c r="BR247" s="368"/>
      <c r="BS247" s="368"/>
      <c r="BT247" s="368"/>
      <c r="BU247" s="368"/>
      <c r="BV247" s="368"/>
      <c r="BW247" s="368"/>
      <c r="BX247" s="368"/>
      <c r="BY247" s="368"/>
      <c r="BZ247" s="368"/>
      <c r="CA247" s="368"/>
      <c r="CB247" s="368"/>
      <c r="CC247" s="368"/>
      <c r="CD247" s="368"/>
      <c r="CE247" s="368"/>
      <c r="CF247" s="368"/>
      <c r="CG247" s="368"/>
      <c r="CH247" s="368"/>
      <c r="CI247" s="368"/>
      <c r="CJ247" s="368"/>
      <c r="CK247" s="368"/>
      <c r="CL247" s="368"/>
      <c r="CM247" s="368"/>
      <c r="CN247" s="368"/>
      <c r="CO247" s="368"/>
      <c r="CP247" s="368"/>
      <c r="CQ247" s="368"/>
      <c r="CR247" s="368"/>
      <c r="CS247" s="368"/>
      <c r="CT247" s="368"/>
      <c r="CU247" s="368"/>
      <c r="CV247" s="368"/>
      <c r="CW247" s="368"/>
      <c r="CX247" s="368"/>
      <c r="CY247" s="368"/>
      <c r="CZ247" s="368"/>
      <c r="DA247" s="368"/>
      <c r="DB247" s="368"/>
      <c r="DC247" s="368"/>
      <c r="DD247" s="368"/>
      <c r="DE247" s="368"/>
      <c r="DF247" s="368"/>
      <c r="DG247" s="368"/>
      <c r="DH247" s="368"/>
      <c r="DI247" s="368"/>
      <c r="DJ247" s="368"/>
      <c r="DK247" s="368"/>
      <c r="DL247" s="368"/>
      <c r="DM247" s="368"/>
      <c r="DN247" s="368"/>
      <c r="DO247" s="368"/>
      <c r="DP247" s="368"/>
      <c r="DQ247" s="368"/>
    </row>
    <row r="248" spans="1:121" x14ac:dyDescent="0.25">
      <c r="A248" s="367"/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367"/>
      <c r="AD248" s="367"/>
      <c r="AE248" s="367"/>
      <c r="AF248" s="367"/>
      <c r="AG248" s="366"/>
      <c r="AH248" s="366"/>
      <c r="AI248" s="366"/>
      <c r="AJ248" s="366"/>
      <c r="AK248" s="368"/>
      <c r="AL248" s="368"/>
      <c r="AM248" s="368"/>
      <c r="AN248" s="368"/>
      <c r="AO248" s="368"/>
      <c r="AP248" s="368"/>
      <c r="AQ248" s="368"/>
      <c r="AR248" s="368"/>
      <c r="AS248" s="368"/>
      <c r="AT248" s="368"/>
      <c r="AU248" s="368"/>
      <c r="AV248" s="368"/>
      <c r="AW248" s="368"/>
      <c r="AX248" s="368"/>
      <c r="AY248" s="368"/>
      <c r="AZ248" s="368"/>
      <c r="BA248" s="368"/>
      <c r="BB248" s="368"/>
      <c r="BC248" s="368"/>
      <c r="BD248" s="368"/>
      <c r="BE248" s="368"/>
      <c r="BF248" s="368"/>
      <c r="BG248" s="368"/>
      <c r="BH248" s="368"/>
      <c r="BI248" s="368"/>
      <c r="BJ248" s="368"/>
      <c r="BK248" s="368"/>
      <c r="BL248" s="368"/>
      <c r="BM248" s="368"/>
      <c r="BN248" s="368"/>
      <c r="BO248" s="368"/>
      <c r="BP248" s="368"/>
      <c r="BQ248" s="368"/>
      <c r="BR248" s="368"/>
      <c r="BS248" s="368"/>
      <c r="BT248" s="368"/>
      <c r="BU248" s="368"/>
      <c r="BV248" s="368"/>
      <c r="BW248" s="368"/>
      <c r="BX248" s="368"/>
      <c r="BY248" s="368"/>
      <c r="BZ248" s="368"/>
      <c r="CA248" s="368"/>
      <c r="CB248" s="368"/>
      <c r="CC248" s="368"/>
      <c r="CD248" s="368"/>
      <c r="CE248" s="368"/>
      <c r="CF248" s="368"/>
      <c r="CG248" s="368"/>
      <c r="CH248" s="368"/>
      <c r="CI248" s="368"/>
      <c r="CJ248" s="368"/>
      <c r="CK248" s="368"/>
      <c r="CL248" s="368"/>
      <c r="CM248" s="368"/>
      <c r="CN248" s="368"/>
      <c r="CO248" s="368"/>
      <c r="CP248" s="368"/>
      <c r="CQ248" s="368"/>
      <c r="CR248" s="368"/>
      <c r="CS248" s="368"/>
      <c r="CT248" s="368"/>
      <c r="CU248" s="368"/>
      <c r="CV248" s="368"/>
      <c r="CW248" s="368"/>
      <c r="CX248" s="368"/>
      <c r="CY248" s="368"/>
      <c r="CZ248" s="368"/>
      <c r="DA248" s="368"/>
      <c r="DB248" s="368"/>
      <c r="DC248" s="368"/>
      <c r="DD248" s="368"/>
      <c r="DE248" s="368"/>
      <c r="DF248" s="368"/>
      <c r="DG248" s="368"/>
      <c r="DH248" s="368"/>
      <c r="DI248" s="368"/>
      <c r="DJ248" s="368"/>
      <c r="DK248" s="368"/>
      <c r="DL248" s="368"/>
      <c r="DM248" s="368"/>
      <c r="DN248" s="368"/>
      <c r="DO248" s="368"/>
      <c r="DP248" s="368"/>
      <c r="DQ248" s="368"/>
    </row>
    <row r="249" spans="1:121" x14ac:dyDescent="0.25">
      <c r="A249" s="367"/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367"/>
      <c r="AD249" s="367"/>
      <c r="AE249" s="367"/>
      <c r="AF249" s="367"/>
      <c r="AG249" s="366"/>
      <c r="AH249" s="366"/>
      <c r="AI249" s="366"/>
      <c r="AJ249" s="366"/>
      <c r="AK249" s="368"/>
      <c r="AL249" s="368"/>
      <c r="AM249" s="368"/>
      <c r="AN249" s="368"/>
      <c r="AO249" s="368"/>
      <c r="AP249" s="368"/>
      <c r="AQ249" s="368"/>
      <c r="AR249" s="368"/>
      <c r="AS249" s="368"/>
      <c r="AT249" s="368"/>
      <c r="AU249" s="368"/>
      <c r="AV249" s="368"/>
      <c r="AW249" s="368"/>
      <c r="AX249" s="368"/>
      <c r="AY249" s="368"/>
      <c r="AZ249" s="368"/>
      <c r="BA249" s="368"/>
      <c r="BB249" s="368"/>
      <c r="BC249" s="368"/>
      <c r="BD249" s="368"/>
      <c r="BE249" s="368"/>
      <c r="BF249" s="368"/>
      <c r="BG249" s="368"/>
      <c r="BH249" s="368"/>
      <c r="BI249" s="368"/>
      <c r="BJ249" s="368"/>
      <c r="BK249" s="368"/>
      <c r="BL249" s="368"/>
      <c r="BM249" s="368"/>
      <c r="BN249" s="368"/>
      <c r="BO249" s="368"/>
      <c r="BP249" s="368"/>
      <c r="BQ249" s="368"/>
      <c r="BR249" s="368"/>
      <c r="BS249" s="368"/>
      <c r="BT249" s="368"/>
      <c r="BU249" s="368"/>
      <c r="BV249" s="368"/>
      <c r="BW249" s="368"/>
      <c r="BX249" s="368"/>
      <c r="BY249" s="368"/>
      <c r="BZ249" s="368"/>
      <c r="CA249" s="368"/>
      <c r="CB249" s="368"/>
      <c r="CC249" s="368"/>
      <c r="CD249" s="368"/>
      <c r="CE249" s="368"/>
      <c r="CF249" s="368"/>
      <c r="CG249" s="368"/>
      <c r="CH249" s="368"/>
      <c r="CI249" s="368"/>
      <c r="CJ249" s="368"/>
      <c r="CK249" s="368"/>
      <c r="CL249" s="368"/>
      <c r="CM249" s="368"/>
      <c r="CN249" s="368"/>
      <c r="CO249" s="368"/>
      <c r="CP249" s="368"/>
      <c r="CQ249" s="368"/>
      <c r="CR249" s="368"/>
      <c r="CS249" s="368"/>
      <c r="CT249" s="368"/>
      <c r="CU249" s="368"/>
      <c r="CV249" s="368"/>
      <c r="CW249" s="368"/>
      <c r="CX249" s="368"/>
      <c r="CY249" s="368"/>
      <c r="CZ249" s="368"/>
      <c r="DA249" s="368"/>
      <c r="DB249" s="368"/>
      <c r="DC249" s="368"/>
      <c r="DD249" s="368"/>
      <c r="DE249" s="368"/>
      <c r="DF249" s="368"/>
      <c r="DG249" s="368"/>
      <c r="DH249" s="368"/>
      <c r="DI249" s="368"/>
      <c r="DJ249" s="368"/>
      <c r="DK249" s="368"/>
      <c r="DL249" s="368"/>
      <c r="DM249" s="368"/>
      <c r="DN249" s="368"/>
      <c r="DO249" s="368"/>
      <c r="DP249" s="368"/>
      <c r="DQ249" s="368"/>
    </row>
    <row r="250" spans="1:121" x14ac:dyDescent="0.25">
      <c r="A250" s="367"/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6"/>
      <c r="AH250" s="366"/>
      <c r="AI250" s="366"/>
      <c r="AJ250" s="366"/>
      <c r="AK250" s="368"/>
      <c r="AL250" s="368"/>
      <c r="AM250" s="368"/>
      <c r="AN250" s="368"/>
      <c r="AO250" s="368"/>
      <c r="AP250" s="368"/>
      <c r="AQ250" s="368"/>
      <c r="AR250" s="368"/>
      <c r="AS250" s="368"/>
      <c r="AT250" s="368"/>
      <c r="AU250" s="368"/>
      <c r="AV250" s="368"/>
      <c r="AW250" s="368"/>
      <c r="AX250" s="368"/>
      <c r="AY250" s="368"/>
      <c r="AZ250" s="368"/>
      <c r="BA250" s="368"/>
      <c r="BB250" s="368"/>
      <c r="BC250" s="368"/>
      <c r="BD250" s="368"/>
      <c r="BE250" s="368"/>
      <c r="BF250" s="368"/>
      <c r="BG250" s="368"/>
      <c r="BH250" s="368"/>
      <c r="BI250" s="368"/>
      <c r="BJ250" s="368"/>
      <c r="BK250" s="368"/>
      <c r="BL250" s="368"/>
      <c r="BM250" s="368"/>
      <c r="BN250" s="368"/>
      <c r="BO250" s="368"/>
      <c r="BP250" s="368"/>
      <c r="BQ250" s="368"/>
      <c r="BR250" s="368"/>
      <c r="BS250" s="368"/>
      <c r="BT250" s="368"/>
      <c r="BU250" s="368"/>
      <c r="BV250" s="368"/>
      <c r="BW250" s="368"/>
      <c r="BX250" s="368"/>
      <c r="BY250" s="368"/>
      <c r="BZ250" s="368"/>
      <c r="CA250" s="368"/>
      <c r="CB250" s="368"/>
      <c r="CC250" s="368"/>
      <c r="CD250" s="368"/>
      <c r="CE250" s="368"/>
      <c r="CF250" s="368"/>
      <c r="CG250" s="368"/>
      <c r="CH250" s="368"/>
      <c r="CI250" s="368"/>
      <c r="CJ250" s="368"/>
      <c r="CK250" s="368"/>
      <c r="CL250" s="368"/>
      <c r="CM250" s="368"/>
      <c r="CN250" s="368"/>
      <c r="CO250" s="368"/>
      <c r="CP250" s="368"/>
      <c r="CQ250" s="368"/>
      <c r="CR250" s="368"/>
      <c r="CS250" s="368"/>
      <c r="CT250" s="368"/>
      <c r="CU250" s="368"/>
      <c r="CV250" s="368"/>
      <c r="CW250" s="368"/>
      <c r="CX250" s="368"/>
      <c r="CY250" s="368"/>
      <c r="CZ250" s="368"/>
      <c r="DA250" s="368"/>
      <c r="DB250" s="368"/>
      <c r="DC250" s="368"/>
      <c r="DD250" s="368"/>
      <c r="DE250" s="368"/>
      <c r="DF250" s="368"/>
      <c r="DG250" s="368"/>
      <c r="DH250" s="368"/>
      <c r="DI250" s="368"/>
      <c r="DJ250" s="368"/>
      <c r="DK250" s="368"/>
      <c r="DL250" s="368"/>
      <c r="DM250" s="368"/>
      <c r="DN250" s="368"/>
      <c r="DO250" s="368"/>
      <c r="DP250" s="368"/>
      <c r="DQ250" s="368"/>
    </row>
    <row r="251" spans="1:121" x14ac:dyDescent="0.25">
      <c r="A251" s="367"/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6"/>
      <c r="AH251" s="366"/>
      <c r="AI251" s="366"/>
      <c r="AJ251" s="366"/>
      <c r="AK251" s="368"/>
      <c r="AL251" s="368"/>
      <c r="AM251" s="368"/>
      <c r="AN251" s="368"/>
      <c r="AO251" s="368"/>
      <c r="AP251" s="368"/>
      <c r="AQ251" s="368"/>
      <c r="AR251" s="368"/>
      <c r="AS251" s="368"/>
      <c r="AT251" s="368"/>
      <c r="AU251" s="368"/>
      <c r="AV251" s="368"/>
      <c r="AW251" s="368"/>
      <c r="AX251" s="368"/>
      <c r="AY251" s="368"/>
      <c r="AZ251" s="368"/>
      <c r="BA251" s="368"/>
      <c r="BB251" s="368"/>
      <c r="BC251" s="368"/>
      <c r="BD251" s="368"/>
      <c r="BE251" s="368"/>
      <c r="BF251" s="368"/>
      <c r="BG251" s="368"/>
      <c r="BH251" s="368"/>
      <c r="BI251" s="368"/>
      <c r="BJ251" s="368"/>
      <c r="BK251" s="368"/>
      <c r="BL251" s="368"/>
      <c r="BM251" s="368"/>
      <c r="BN251" s="368"/>
      <c r="BO251" s="368"/>
      <c r="BP251" s="368"/>
      <c r="BQ251" s="368"/>
      <c r="BR251" s="368"/>
      <c r="BS251" s="368"/>
      <c r="BT251" s="368"/>
      <c r="BU251" s="368"/>
      <c r="BV251" s="368"/>
      <c r="BW251" s="368"/>
      <c r="BX251" s="368"/>
      <c r="BY251" s="368"/>
      <c r="BZ251" s="368"/>
      <c r="CA251" s="368"/>
      <c r="CB251" s="368"/>
      <c r="CC251" s="368"/>
      <c r="CD251" s="368"/>
      <c r="CE251" s="368"/>
      <c r="CF251" s="368"/>
      <c r="CG251" s="368"/>
      <c r="CH251" s="368"/>
      <c r="CI251" s="368"/>
      <c r="CJ251" s="368"/>
      <c r="CK251" s="368"/>
      <c r="CL251" s="368"/>
      <c r="CM251" s="368"/>
      <c r="CN251" s="368"/>
      <c r="CO251" s="368"/>
      <c r="CP251" s="368"/>
      <c r="CQ251" s="368"/>
      <c r="CR251" s="368"/>
      <c r="CS251" s="368"/>
      <c r="CT251" s="368"/>
      <c r="CU251" s="368"/>
      <c r="CV251" s="368"/>
      <c r="CW251" s="368"/>
      <c r="CX251" s="368"/>
      <c r="CY251" s="368"/>
      <c r="CZ251" s="368"/>
      <c r="DA251" s="368"/>
      <c r="DB251" s="368"/>
      <c r="DC251" s="368"/>
      <c r="DD251" s="368"/>
      <c r="DE251" s="368"/>
      <c r="DF251" s="368"/>
      <c r="DG251" s="368"/>
      <c r="DH251" s="368"/>
      <c r="DI251" s="368"/>
      <c r="DJ251" s="368"/>
      <c r="DK251" s="368"/>
      <c r="DL251" s="368"/>
      <c r="DM251" s="368"/>
      <c r="DN251" s="368"/>
      <c r="DO251" s="368"/>
      <c r="DP251" s="368"/>
      <c r="DQ251" s="368"/>
    </row>
    <row r="252" spans="1:121" x14ac:dyDescent="0.25">
      <c r="A252" s="367"/>
      <c r="B252" s="367"/>
      <c r="C252" s="367"/>
      <c r="D252" s="367"/>
      <c r="E252" s="367"/>
      <c r="F252" s="367"/>
      <c r="G252" s="367"/>
      <c r="H252" s="367"/>
      <c r="I252" s="367"/>
      <c r="J252" s="367"/>
      <c r="K252" s="367"/>
      <c r="L252" s="367"/>
      <c r="M252" s="367"/>
      <c r="N252" s="367"/>
      <c r="O252" s="367"/>
      <c r="P252" s="367"/>
      <c r="Q252" s="367"/>
      <c r="R252" s="367"/>
      <c r="S252" s="367"/>
      <c r="T252" s="367"/>
      <c r="U252" s="367"/>
      <c r="V252" s="367"/>
      <c r="W252" s="367"/>
      <c r="X252" s="367"/>
      <c r="Y252" s="367"/>
      <c r="Z252" s="367"/>
      <c r="AA252" s="367"/>
      <c r="AB252" s="367"/>
      <c r="AC252" s="367"/>
      <c r="AD252" s="367"/>
      <c r="AE252" s="367"/>
      <c r="AF252" s="367"/>
      <c r="AG252" s="366"/>
      <c r="AH252" s="366"/>
      <c r="AI252" s="366"/>
      <c r="AJ252" s="366"/>
      <c r="AK252" s="368"/>
      <c r="AL252" s="368"/>
      <c r="AM252" s="368"/>
      <c r="AN252" s="368"/>
      <c r="AO252" s="368"/>
      <c r="AP252" s="368"/>
      <c r="AQ252" s="368"/>
      <c r="AR252" s="368"/>
      <c r="AS252" s="368"/>
      <c r="AT252" s="368"/>
      <c r="AU252" s="368"/>
      <c r="AV252" s="368"/>
      <c r="AW252" s="368"/>
      <c r="AX252" s="368"/>
      <c r="AY252" s="368"/>
      <c r="AZ252" s="368"/>
      <c r="BA252" s="368"/>
      <c r="BB252" s="368"/>
      <c r="BC252" s="368"/>
      <c r="BD252" s="368"/>
      <c r="BE252" s="368"/>
      <c r="BF252" s="368"/>
      <c r="BG252" s="368"/>
      <c r="BH252" s="368"/>
      <c r="BI252" s="368"/>
      <c r="BJ252" s="368"/>
      <c r="BK252" s="368"/>
      <c r="BL252" s="368"/>
      <c r="BM252" s="368"/>
      <c r="BN252" s="368"/>
      <c r="BO252" s="368"/>
      <c r="BP252" s="368"/>
      <c r="BQ252" s="368"/>
      <c r="BR252" s="368"/>
      <c r="BS252" s="368"/>
      <c r="BT252" s="368"/>
      <c r="BU252" s="368"/>
      <c r="BV252" s="368"/>
      <c r="BW252" s="368"/>
      <c r="BX252" s="368"/>
      <c r="BY252" s="368"/>
      <c r="BZ252" s="368"/>
      <c r="CA252" s="368"/>
      <c r="CB252" s="368"/>
      <c r="CC252" s="368"/>
      <c r="CD252" s="368"/>
      <c r="CE252" s="368"/>
      <c r="CF252" s="368"/>
      <c r="CG252" s="368"/>
      <c r="CH252" s="368"/>
      <c r="CI252" s="368"/>
      <c r="CJ252" s="368"/>
      <c r="CK252" s="368"/>
      <c r="CL252" s="368"/>
      <c r="CM252" s="368"/>
      <c r="CN252" s="368"/>
      <c r="CO252" s="368"/>
      <c r="CP252" s="368"/>
      <c r="CQ252" s="368"/>
      <c r="CR252" s="368"/>
      <c r="CS252" s="368"/>
      <c r="CT252" s="368"/>
      <c r="CU252" s="368"/>
      <c r="CV252" s="368"/>
      <c r="CW252" s="368"/>
      <c r="CX252" s="368"/>
      <c r="CY252" s="368"/>
      <c r="CZ252" s="368"/>
      <c r="DA252" s="368"/>
      <c r="DB252" s="368"/>
      <c r="DC252" s="368"/>
      <c r="DD252" s="368"/>
      <c r="DE252" s="368"/>
      <c r="DF252" s="368"/>
      <c r="DG252" s="368"/>
      <c r="DH252" s="368"/>
      <c r="DI252" s="368"/>
      <c r="DJ252" s="368"/>
      <c r="DK252" s="368"/>
      <c r="DL252" s="368"/>
      <c r="DM252" s="368"/>
      <c r="DN252" s="368"/>
      <c r="DO252" s="368"/>
      <c r="DP252" s="368"/>
      <c r="DQ252" s="368"/>
    </row>
    <row r="253" spans="1:121" x14ac:dyDescent="0.25">
      <c r="A253" s="367"/>
      <c r="B253" s="367"/>
      <c r="C253" s="367"/>
      <c r="D253" s="367"/>
      <c r="E253" s="367"/>
      <c r="F253" s="367"/>
      <c r="G253" s="367"/>
      <c r="H253" s="367"/>
      <c r="I253" s="367"/>
      <c r="J253" s="367"/>
      <c r="K253" s="367"/>
      <c r="L253" s="367"/>
      <c r="M253" s="367"/>
      <c r="N253" s="367"/>
      <c r="O253" s="367"/>
      <c r="P253" s="367"/>
      <c r="Q253" s="367"/>
      <c r="R253" s="367"/>
      <c r="S253" s="367"/>
      <c r="T253" s="367"/>
      <c r="U253" s="367"/>
      <c r="V253" s="367"/>
      <c r="W253" s="367"/>
      <c r="X253" s="367"/>
      <c r="Y253" s="367"/>
      <c r="Z253" s="367"/>
      <c r="AA253" s="367"/>
      <c r="AB253" s="367"/>
      <c r="AC253" s="367"/>
      <c r="AD253" s="367"/>
      <c r="AE253" s="367"/>
      <c r="AF253" s="367"/>
      <c r="AG253" s="366"/>
      <c r="AH253" s="366"/>
      <c r="AI253" s="366"/>
      <c r="AJ253" s="366"/>
      <c r="AK253" s="368"/>
      <c r="AL253" s="368"/>
      <c r="AM253" s="368"/>
      <c r="AN253" s="368"/>
      <c r="AO253" s="368"/>
      <c r="AP253" s="368"/>
      <c r="AQ253" s="368"/>
      <c r="AR253" s="368"/>
      <c r="AS253" s="368"/>
      <c r="AT253" s="368"/>
      <c r="AU253" s="368"/>
      <c r="AV253" s="368"/>
      <c r="AW253" s="368"/>
      <c r="AX253" s="368"/>
      <c r="AY253" s="368"/>
      <c r="AZ253" s="368"/>
      <c r="BA253" s="368"/>
      <c r="BB253" s="368"/>
      <c r="BC253" s="368"/>
      <c r="BD253" s="368"/>
      <c r="BE253" s="368"/>
      <c r="BF253" s="368"/>
      <c r="BG253" s="368"/>
      <c r="BH253" s="368"/>
      <c r="BI253" s="368"/>
      <c r="BJ253" s="368"/>
      <c r="BK253" s="368"/>
      <c r="BL253" s="368"/>
      <c r="BM253" s="368"/>
      <c r="BN253" s="368"/>
      <c r="BO253" s="368"/>
      <c r="BP253" s="368"/>
      <c r="BQ253" s="368"/>
      <c r="BR253" s="368"/>
      <c r="BS253" s="368"/>
      <c r="BT253" s="368"/>
      <c r="BU253" s="368"/>
      <c r="BV253" s="368"/>
      <c r="BW253" s="368"/>
      <c r="BX253" s="368"/>
      <c r="BY253" s="368"/>
      <c r="BZ253" s="368"/>
      <c r="CA253" s="368"/>
      <c r="CB253" s="368"/>
      <c r="CC253" s="368"/>
      <c r="CD253" s="368"/>
      <c r="CE253" s="368"/>
      <c r="CF253" s="368"/>
      <c r="CG253" s="368"/>
      <c r="CH253" s="368"/>
      <c r="CI253" s="368"/>
      <c r="CJ253" s="368"/>
      <c r="CK253" s="368"/>
      <c r="CL253" s="368"/>
      <c r="CM253" s="368"/>
      <c r="CN253" s="368"/>
      <c r="CO253" s="368"/>
      <c r="CP253" s="368"/>
      <c r="CQ253" s="368"/>
      <c r="CR253" s="368"/>
      <c r="CS253" s="368"/>
      <c r="CT253" s="368"/>
      <c r="CU253" s="368"/>
      <c r="CV253" s="368"/>
      <c r="CW253" s="368"/>
      <c r="CX253" s="368"/>
      <c r="CY253" s="368"/>
      <c r="CZ253" s="368"/>
      <c r="DA253" s="368"/>
      <c r="DB253" s="368"/>
      <c r="DC253" s="368"/>
      <c r="DD253" s="368"/>
      <c r="DE253" s="368"/>
      <c r="DF253" s="368"/>
      <c r="DG253" s="368"/>
      <c r="DH253" s="368"/>
      <c r="DI253" s="368"/>
      <c r="DJ253" s="368"/>
      <c r="DK253" s="368"/>
      <c r="DL253" s="368"/>
      <c r="DM253" s="368"/>
      <c r="DN253" s="368"/>
      <c r="DO253" s="368"/>
      <c r="DP253" s="368"/>
      <c r="DQ253" s="368"/>
    </row>
    <row r="254" spans="1:121" x14ac:dyDescent="0.25">
      <c r="A254" s="367"/>
      <c r="B254" s="367"/>
      <c r="C254" s="367"/>
      <c r="D254" s="367"/>
      <c r="E254" s="367"/>
      <c r="F254" s="367"/>
      <c r="G254" s="367"/>
      <c r="H254" s="367"/>
      <c r="I254" s="367"/>
      <c r="J254" s="367"/>
      <c r="K254" s="367"/>
      <c r="L254" s="367"/>
      <c r="M254" s="367"/>
      <c r="N254" s="367"/>
      <c r="O254" s="367"/>
      <c r="P254" s="367"/>
      <c r="Q254" s="367"/>
      <c r="R254" s="367"/>
      <c r="S254" s="367"/>
      <c r="T254" s="367"/>
      <c r="U254" s="367"/>
      <c r="V254" s="367"/>
      <c r="W254" s="367"/>
      <c r="X254" s="367"/>
      <c r="Y254" s="367"/>
      <c r="Z254" s="367"/>
      <c r="AA254" s="367"/>
      <c r="AB254" s="367"/>
      <c r="AC254" s="367"/>
      <c r="AD254" s="367"/>
      <c r="AE254" s="367"/>
      <c r="AF254" s="367"/>
      <c r="AG254" s="366"/>
      <c r="AH254" s="366"/>
      <c r="AI254" s="366"/>
      <c r="AJ254" s="366"/>
      <c r="AK254" s="368"/>
      <c r="AL254" s="368"/>
      <c r="AM254" s="368"/>
      <c r="AN254" s="368"/>
      <c r="AO254" s="368"/>
      <c r="AP254" s="368"/>
      <c r="AQ254" s="368"/>
      <c r="AR254" s="368"/>
      <c r="AS254" s="368"/>
      <c r="AT254" s="368"/>
      <c r="AU254" s="368"/>
      <c r="AV254" s="368"/>
      <c r="AW254" s="368"/>
      <c r="AX254" s="368"/>
      <c r="AY254" s="368"/>
      <c r="AZ254" s="368"/>
      <c r="BA254" s="368"/>
      <c r="BB254" s="368"/>
      <c r="BC254" s="368"/>
      <c r="BD254" s="368"/>
      <c r="BE254" s="368"/>
      <c r="BF254" s="368"/>
      <c r="BG254" s="368"/>
      <c r="BH254" s="368"/>
      <c r="BI254" s="368"/>
      <c r="BJ254" s="368"/>
      <c r="BK254" s="368"/>
      <c r="BL254" s="368"/>
      <c r="BM254" s="368"/>
      <c r="BN254" s="368"/>
      <c r="BO254" s="368"/>
      <c r="BP254" s="368"/>
      <c r="BQ254" s="368"/>
      <c r="BR254" s="368"/>
      <c r="BS254" s="368"/>
      <c r="BT254" s="368"/>
      <c r="BU254" s="368"/>
      <c r="BV254" s="368"/>
      <c r="BW254" s="368"/>
      <c r="BX254" s="368"/>
      <c r="BY254" s="368"/>
      <c r="BZ254" s="368"/>
      <c r="CA254" s="368"/>
      <c r="CB254" s="368"/>
      <c r="CC254" s="368"/>
      <c r="CD254" s="368"/>
      <c r="CE254" s="368"/>
      <c r="CF254" s="368"/>
      <c r="CG254" s="368"/>
      <c r="CH254" s="368"/>
      <c r="CI254" s="368"/>
      <c r="CJ254" s="368"/>
      <c r="CK254" s="368"/>
      <c r="CL254" s="368"/>
      <c r="CM254" s="368"/>
      <c r="CN254" s="368"/>
      <c r="CO254" s="368"/>
      <c r="CP254" s="368"/>
      <c r="CQ254" s="368"/>
      <c r="CR254" s="368"/>
      <c r="CS254" s="368"/>
      <c r="CT254" s="368"/>
      <c r="CU254" s="368"/>
      <c r="CV254" s="368"/>
      <c r="CW254" s="368"/>
      <c r="CX254" s="368"/>
      <c r="CY254" s="368"/>
      <c r="CZ254" s="368"/>
      <c r="DA254" s="368"/>
      <c r="DB254" s="368"/>
      <c r="DC254" s="368"/>
      <c r="DD254" s="368"/>
      <c r="DE254" s="368"/>
      <c r="DF254" s="368"/>
      <c r="DG254" s="368"/>
      <c r="DH254" s="368"/>
      <c r="DI254" s="368"/>
      <c r="DJ254" s="368"/>
      <c r="DK254" s="368"/>
      <c r="DL254" s="368"/>
      <c r="DM254" s="368"/>
      <c r="DN254" s="368"/>
      <c r="DO254" s="368"/>
      <c r="DP254" s="368"/>
      <c r="DQ254" s="368"/>
    </row>
    <row r="255" spans="1:121" x14ac:dyDescent="0.25">
      <c r="A255" s="367"/>
      <c r="B255" s="367"/>
      <c r="C255" s="367"/>
      <c r="D255" s="367"/>
      <c r="E255" s="367"/>
      <c r="F255" s="367"/>
      <c r="G255" s="367"/>
      <c r="H255" s="367"/>
      <c r="I255" s="367"/>
      <c r="J255" s="367"/>
      <c r="K255" s="367"/>
      <c r="L255" s="367"/>
      <c r="M255" s="367"/>
      <c r="N255" s="367"/>
      <c r="O255" s="367"/>
      <c r="P255" s="367"/>
      <c r="Q255" s="367"/>
      <c r="R255" s="367"/>
      <c r="S255" s="367"/>
      <c r="T255" s="367"/>
      <c r="U255" s="367"/>
      <c r="V255" s="367"/>
      <c r="W255" s="367"/>
      <c r="X255" s="367"/>
      <c r="Y255" s="367"/>
      <c r="Z255" s="367"/>
      <c r="AA255" s="367"/>
      <c r="AB255" s="367"/>
      <c r="AC255" s="367"/>
      <c r="AD255" s="367"/>
      <c r="AE255" s="367"/>
      <c r="AF255" s="367"/>
      <c r="AG255" s="366"/>
      <c r="AH255" s="366"/>
      <c r="AI255" s="366"/>
      <c r="AJ255" s="366"/>
      <c r="AK255" s="368"/>
      <c r="AL255" s="368"/>
      <c r="AM255" s="368"/>
      <c r="AN255" s="368"/>
      <c r="AO255" s="368"/>
      <c r="AP255" s="368"/>
      <c r="AQ255" s="368"/>
      <c r="AR255" s="368"/>
      <c r="AS255" s="368"/>
      <c r="AT255" s="368"/>
      <c r="AU255" s="368"/>
      <c r="AV255" s="368"/>
      <c r="AW255" s="368"/>
      <c r="AX255" s="368"/>
      <c r="AY255" s="368"/>
      <c r="AZ255" s="368"/>
      <c r="BA255" s="368"/>
      <c r="BB255" s="368"/>
      <c r="BC255" s="368"/>
      <c r="BD255" s="368"/>
      <c r="BE255" s="368"/>
      <c r="BF255" s="368"/>
      <c r="BG255" s="368"/>
      <c r="BH255" s="368"/>
      <c r="BI255" s="368"/>
      <c r="BJ255" s="368"/>
      <c r="BK255" s="368"/>
      <c r="BL255" s="368"/>
      <c r="BM255" s="368"/>
      <c r="BN255" s="368"/>
      <c r="BO255" s="368"/>
      <c r="BP255" s="368"/>
      <c r="BQ255" s="368"/>
      <c r="BR255" s="368"/>
      <c r="BS255" s="368"/>
      <c r="BT255" s="368"/>
      <c r="BU255" s="368"/>
      <c r="BV255" s="368"/>
      <c r="BW255" s="368"/>
      <c r="BX255" s="368"/>
      <c r="BY255" s="368"/>
      <c r="BZ255" s="368"/>
      <c r="CA255" s="368"/>
      <c r="CB255" s="368"/>
      <c r="CC255" s="368"/>
      <c r="CD255" s="368"/>
      <c r="CE255" s="368"/>
      <c r="CF255" s="368"/>
      <c r="CG255" s="368"/>
      <c r="CH255" s="368"/>
      <c r="CI255" s="368"/>
      <c r="CJ255" s="368"/>
      <c r="CK255" s="368"/>
      <c r="CL255" s="368"/>
      <c r="CM255" s="368"/>
      <c r="CN255" s="368"/>
      <c r="CO255" s="368"/>
      <c r="CP255" s="368"/>
      <c r="CQ255" s="368"/>
      <c r="CR255" s="368"/>
      <c r="CS255" s="368"/>
      <c r="CT255" s="368"/>
      <c r="CU255" s="368"/>
      <c r="CV255" s="368"/>
      <c r="CW255" s="368"/>
      <c r="CX255" s="368"/>
      <c r="CY255" s="368"/>
      <c r="CZ255" s="368"/>
      <c r="DA255" s="368"/>
      <c r="DB255" s="368"/>
      <c r="DC255" s="368"/>
      <c r="DD255" s="368"/>
      <c r="DE255" s="368"/>
      <c r="DF255" s="368"/>
      <c r="DG255" s="368"/>
      <c r="DH255" s="368"/>
      <c r="DI255" s="368"/>
      <c r="DJ255" s="368"/>
      <c r="DK255" s="368"/>
      <c r="DL255" s="368"/>
      <c r="DM255" s="368"/>
      <c r="DN255" s="368"/>
      <c r="DO255" s="368"/>
      <c r="DP255" s="368"/>
      <c r="DQ255" s="368"/>
    </row>
    <row r="256" spans="1:121" x14ac:dyDescent="0.25">
      <c r="A256" s="367"/>
      <c r="B256" s="367"/>
      <c r="C256" s="367"/>
      <c r="D256" s="367"/>
      <c r="E256" s="367"/>
      <c r="F256" s="367"/>
      <c r="G256" s="367"/>
      <c r="H256" s="367"/>
      <c r="I256" s="367"/>
      <c r="J256" s="367"/>
      <c r="K256" s="367"/>
      <c r="L256" s="367"/>
      <c r="M256" s="367"/>
      <c r="N256" s="367"/>
      <c r="O256" s="367"/>
      <c r="P256" s="367"/>
      <c r="Q256" s="367"/>
      <c r="R256" s="367"/>
      <c r="S256" s="367"/>
      <c r="T256" s="367"/>
      <c r="U256" s="367"/>
      <c r="V256" s="367"/>
      <c r="W256" s="367"/>
      <c r="X256" s="367"/>
      <c r="Y256" s="367"/>
      <c r="Z256" s="367"/>
      <c r="AA256" s="367"/>
      <c r="AB256" s="367"/>
      <c r="AC256" s="367"/>
      <c r="AD256" s="367"/>
      <c r="AE256" s="367"/>
      <c r="AF256" s="367"/>
      <c r="AG256" s="366"/>
      <c r="AH256" s="366"/>
      <c r="AI256" s="366"/>
      <c r="AJ256" s="366"/>
      <c r="AK256" s="368"/>
      <c r="AL256" s="368"/>
      <c r="AM256" s="368"/>
      <c r="AN256" s="368"/>
      <c r="AO256" s="368"/>
      <c r="AP256" s="368"/>
      <c r="AQ256" s="368"/>
      <c r="AR256" s="368"/>
      <c r="AS256" s="368"/>
      <c r="AT256" s="368"/>
      <c r="AU256" s="368"/>
      <c r="AV256" s="368"/>
      <c r="AW256" s="368"/>
      <c r="AX256" s="368"/>
      <c r="AY256" s="368"/>
      <c r="AZ256" s="368"/>
      <c r="BA256" s="368"/>
      <c r="BB256" s="368"/>
      <c r="BC256" s="368"/>
      <c r="BD256" s="368"/>
      <c r="BE256" s="368"/>
      <c r="BF256" s="368"/>
      <c r="BG256" s="368"/>
      <c r="BH256" s="368"/>
      <c r="BI256" s="368"/>
      <c r="BJ256" s="368"/>
      <c r="BK256" s="368"/>
      <c r="BL256" s="368"/>
      <c r="BM256" s="368"/>
      <c r="BN256" s="368"/>
      <c r="BO256" s="368"/>
      <c r="BP256" s="368"/>
      <c r="BQ256" s="368"/>
      <c r="BR256" s="368"/>
      <c r="BS256" s="368"/>
      <c r="BT256" s="368"/>
      <c r="BU256" s="368"/>
      <c r="BV256" s="368"/>
      <c r="BW256" s="368"/>
      <c r="BX256" s="368"/>
      <c r="BY256" s="368"/>
      <c r="BZ256" s="368"/>
      <c r="CA256" s="368"/>
      <c r="CB256" s="368"/>
      <c r="CC256" s="368"/>
      <c r="CD256" s="368"/>
      <c r="CE256" s="368"/>
      <c r="CF256" s="368"/>
      <c r="CG256" s="368"/>
      <c r="CH256" s="368"/>
      <c r="CI256" s="368"/>
      <c r="CJ256" s="368"/>
      <c r="CK256" s="368"/>
      <c r="CL256" s="368"/>
      <c r="CM256" s="368"/>
      <c r="CN256" s="368"/>
      <c r="CO256" s="368"/>
      <c r="CP256" s="368"/>
      <c r="CQ256" s="368"/>
      <c r="CR256" s="368"/>
      <c r="CS256" s="368"/>
      <c r="CT256" s="368"/>
      <c r="CU256" s="368"/>
      <c r="CV256" s="368"/>
      <c r="CW256" s="368"/>
      <c r="CX256" s="368"/>
      <c r="CY256" s="368"/>
      <c r="CZ256" s="368"/>
      <c r="DA256" s="368"/>
      <c r="DB256" s="368"/>
      <c r="DC256" s="368"/>
      <c r="DD256" s="368"/>
      <c r="DE256" s="368"/>
      <c r="DF256" s="368"/>
      <c r="DG256" s="368"/>
      <c r="DH256" s="368"/>
      <c r="DI256" s="368"/>
      <c r="DJ256" s="368"/>
      <c r="DK256" s="368"/>
      <c r="DL256" s="368"/>
      <c r="DM256" s="368"/>
      <c r="DN256" s="368"/>
      <c r="DO256" s="368"/>
      <c r="DP256" s="368"/>
      <c r="DQ256" s="368"/>
    </row>
    <row r="257" spans="1:121" x14ac:dyDescent="0.25">
      <c r="A257" s="367"/>
      <c r="B257" s="367"/>
      <c r="C257" s="367"/>
      <c r="D257" s="367"/>
      <c r="E257" s="367"/>
      <c r="F257" s="367"/>
      <c r="G257" s="367"/>
      <c r="H257" s="367"/>
      <c r="I257" s="367"/>
      <c r="J257" s="367"/>
      <c r="K257" s="367"/>
      <c r="L257" s="367"/>
      <c r="M257" s="367"/>
      <c r="N257" s="367"/>
      <c r="O257" s="367"/>
      <c r="P257" s="367"/>
      <c r="Q257" s="367"/>
      <c r="R257" s="367"/>
      <c r="S257" s="367"/>
      <c r="T257" s="367"/>
      <c r="U257" s="367"/>
      <c r="V257" s="367"/>
      <c r="W257" s="367"/>
      <c r="X257" s="367"/>
      <c r="Y257" s="367"/>
      <c r="Z257" s="367"/>
      <c r="AA257" s="367"/>
      <c r="AB257" s="367"/>
      <c r="AC257" s="367"/>
      <c r="AD257" s="367"/>
      <c r="AE257" s="367"/>
      <c r="AF257" s="367"/>
      <c r="AG257" s="366"/>
      <c r="AH257" s="366"/>
      <c r="AI257" s="366"/>
      <c r="AJ257" s="366"/>
      <c r="AK257" s="368"/>
      <c r="AL257" s="368"/>
      <c r="AM257" s="368"/>
      <c r="AN257" s="368"/>
      <c r="AO257" s="368"/>
      <c r="AP257" s="368"/>
      <c r="AQ257" s="368"/>
      <c r="AR257" s="368"/>
      <c r="AS257" s="368"/>
      <c r="AT257" s="368"/>
      <c r="AU257" s="368"/>
      <c r="AV257" s="368"/>
      <c r="AW257" s="368"/>
      <c r="AX257" s="368"/>
      <c r="AY257" s="368"/>
      <c r="AZ257" s="368"/>
      <c r="BA257" s="368"/>
      <c r="BB257" s="368"/>
      <c r="BC257" s="368"/>
      <c r="BD257" s="368"/>
      <c r="BE257" s="368"/>
      <c r="BF257" s="368"/>
      <c r="BG257" s="368"/>
      <c r="BH257" s="368"/>
      <c r="BI257" s="368"/>
      <c r="BJ257" s="368"/>
      <c r="BK257" s="368"/>
      <c r="BL257" s="368"/>
      <c r="BM257" s="368"/>
      <c r="BN257" s="368"/>
      <c r="BO257" s="368"/>
      <c r="BP257" s="368"/>
      <c r="BQ257" s="368"/>
      <c r="BR257" s="368"/>
      <c r="BS257" s="368"/>
      <c r="BT257" s="368"/>
      <c r="BU257" s="368"/>
      <c r="BV257" s="368"/>
      <c r="BW257" s="368"/>
      <c r="BX257" s="368"/>
      <c r="BY257" s="368"/>
      <c r="BZ257" s="368"/>
      <c r="CA257" s="368"/>
      <c r="CB257" s="368"/>
      <c r="CC257" s="368"/>
      <c r="CD257" s="368"/>
      <c r="CE257" s="368"/>
      <c r="CF257" s="368"/>
      <c r="CG257" s="368"/>
      <c r="CH257" s="368"/>
      <c r="CI257" s="368"/>
      <c r="CJ257" s="368"/>
      <c r="CK257" s="368"/>
      <c r="CL257" s="368"/>
      <c r="CM257" s="368"/>
      <c r="CN257" s="368"/>
      <c r="CO257" s="368"/>
      <c r="CP257" s="368"/>
      <c r="CQ257" s="368"/>
      <c r="CR257" s="368"/>
      <c r="CS257" s="368"/>
      <c r="CT257" s="368"/>
      <c r="CU257" s="368"/>
      <c r="CV257" s="368"/>
      <c r="CW257" s="368"/>
      <c r="CX257" s="368"/>
      <c r="CY257" s="368"/>
      <c r="CZ257" s="368"/>
      <c r="DA257" s="368"/>
      <c r="DB257" s="368"/>
      <c r="DC257" s="368"/>
      <c r="DD257" s="368"/>
      <c r="DE257" s="368"/>
      <c r="DF257" s="368"/>
      <c r="DG257" s="368"/>
      <c r="DH257" s="368"/>
      <c r="DI257" s="368"/>
      <c r="DJ257" s="368"/>
      <c r="DK257" s="368"/>
      <c r="DL257" s="368"/>
      <c r="DM257" s="368"/>
      <c r="DN257" s="368"/>
      <c r="DO257" s="368"/>
      <c r="DP257" s="368"/>
      <c r="DQ257" s="368"/>
    </row>
    <row r="258" spans="1:121" x14ac:dyDescent="0.25">
      <c r="A258" s="367"/>
      <c r="B258" s="367"/>
      <c r="C258" s="367"/>
      <c r="D258" s="367"/>
      <c r="E258" s="367"/>
      <c r="F258" s="367"/>
      <c r="G258" s="367"/>
      <c r="H258" s="367"/>
      <c r="I258" s="367"/>
      <c r="J258" s="367"/>
      <c r="K258" s="367"/>
      <c r="L258" s="367"/>
      <c r="M258" s="367"/>
      <c r="N258" s="367"/>
      <c r="O258" s="367"/>
      <c r="P258" s="367"/>
      <c r="Q258" s="367"/>
      <c r="R258" s="367"/>
      <c r="S258" s="367"/>
      <c r="T258" s="367"/>
      <c r="U258" s="367"/>
      <c r="V258" s="367"/>
      <c r="W258" s="367"/>
      <c r="X258" s="367"/>
      <c r="Y258" s="367"/>
      <c r="Z258" s="367"/>
      <c r="AA258" s="367"/>
      <c r="AB258" s="367"/>
      <c r="AC258" s="367"/>
      <c r="AD258" s="367"/>
      <c r="AE258" s="367"/>
      <c r="AF258" s="367"/>
      <c r="AG258" s="366"/>
      <c r="AH258" s="366"/>
      <c r="AI258" s="366"/>
      <c r="AJ258" s="366"/>
      <c r="AK258" s="368"/>
      <c r="AL258" s="368"/>
      <c r="AM258" s="368"/>
      <c r="AN258" s="368"/>
      <c r="AO258" s="368"/>
      <c r="AP258" s="368"/>
      <c r="AQ258" s="368"/>
      <c r="AR258" s="368"/>
      <c r="AS258" s="368"/>
      <c r="AT258" s="368"/>
      <c r="AU258" s="368"/>
      <c r="AV258" s="368"/>
      <c r="AW258" s="368"/>
      <c r="AX258" s="368"/>
      <c r="AY258" s="368"/>
      <c r="AZ258" s="368"/>
      <c r="BA258" s="368"/>
      <c r="BB258" s="368"/>
      <c r="BC258" s="368"/>
      <c r="BD258" s="368"/>
      <c r="BE258" s="368"/>
      <c r="BF258" s="368"/>
      <c r="BG258" s="368"/>
      <c r="BH258" s="368"/>
      <c r="BI258" s="368"/>
      <c r="BJ258" s="368"/>
      <c r="BK258" s="368"/>
      <c r="BL258" s="368"/>
      <c r="BM258" s="368"/>
      <c r="BN258" s="368"/>
      <c r="BO258" s="368"/>
      <c r="BP258" s="368"/>
      <c r="BQ258" s="368"/>
      <c r="BR258" s="368"/>
      <c r="BS258" s="368"/>
      <c r="BT258" s="368"/>
      <c r="BU258" s="368"/>
      <c r="BV258" s="368"/>
      <c r="BW258" s="368"/>
      <c r="BX258" s="368"/>
      <c r="BY258" s="368"/>
      <c r="BZ258" s="368"/>
      <c r="CA258" s="368"/>
      <c r="CB258" s="368"/>
      <c r="CC258" s="368"/>
      <c r="CD258" s="368"/>
      <c r="CE258" s="368"/>
      <c r="CF258" s="368"/>
      <c r="CG258" s="368"/>
      <c r="CH258" s="368"/>
      <c r="CI258" s="368"/>
      <c r="CJ258" s="368"/>
      <c r="CK258" s="368"/>
      <c r="CL258" s="368"/>
      <c r="CM258" s="368"/>
      <c r="CN258" s="368"/>
      <c r="CO258" s="368"/>
      <c r="CP258" s="368"/>
      <c r="CQ258" s="368"/>
      <c r="CR258" s="368"/>
      <c r="CS258" s="368"/>
      <c r="CT258" s="368"/>
      <c r="CU258" s="368"/>
      <c r="CV258" s="368"/>
      <c r="CW258" s="368"/>
      <c r="CX258" s="368"/>
      <c r="CY258" s="368"/>
      <c r="CZ258" s="368"/>
      <c r="DA258" s="368"/>
      <c r="DB258" s="368"/>
      <c r="DC258" s="368"/>
      <c r="DD258" s="368"/>
      <c r="DE258" s="368"/>
      <c r="DF258" s="368"/>
      <c r="DG258" s="368"/>
      <c r="DH258" s="368"/>
      <c r="DI258" s="368"/>
      <c r="DJ258" s="368"/>
      <c r="DK258" s="368"/>
      <c r="DL258" s="368"/>
      <c r="DM258" s="368"/>
      <c r="DN258" s="368"/>
      <c r="DO258" s="368"/>
      <c r="DP258" s="368"/>
      <c r="DQ258" s="368"/>
    </row>
    <row r="259" spans="1:121" x14ac:dyDescent="0.25">
      <c r="A259" s="367"/>
      <c r="B259" s="367"/>
      <c r="C259" s="367"/>
      <c r="D259" s="367"/>
      <c r="E259" s="367"/>
      <c r="F259" s="367"/>
      <c r="G259" s="367"/>
      <c r="H259" s="367"/>
      <c r="I259" s="367"/>
      <c r="J259" s="367"/>
      <c r="K259" s="367"/>
      <c r="L259" s="367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7"/>
      <c r="AC259" s="367"/>
      <c r="AD259" s="367"/>
      <c r="AE259" s="367"/>
      <c r="AF259" s="367"/>
      <c r="AG259" s="366"/>
      <c r="AH259" s="366"/>
      <c r="AI259" s="366"/>
      <c r="AJ259" s="366"/>
      <c r="AK259" s="368"/>
      <c r="AL259" s="368"/>
      <c r="AM259" s="368"/>
      <c r="AN259" s="368"/>
      <c r="AO259" s="368"/>
      <c r="AP259" s="368"/>
      <c r="AQ259" s="368"/>
      <c r="AR259" s="368"/>
      <c r="AS259" s="368"/>
      <c r="AT259" s="368"/>
      <c r="AU259" s="368"/>
      <c r="AV259" s="368"/>
      <c r="AW259" s="368"/>
      <c r="AX259" s="368"/>
      <c r="AY259" s="368"/>
      <c r="AZ259" s="368"/>
      <c r="BA259" s="368"/>
      <c r="BB259" s="368"/>
      <c r="BC259" s="368"/>
      <c r="BD259" s="368"/>
      <c r="BE259" s="368"/>
      <c r="BF259" s="368"/>
      <c r="BG259" s="368"/>
      <c r="BH259" s="368"/>
      <c r="BI259" s="368"/>
      <c r="BJ259" s="368"/>
      <c r="BK259" s="368"/>
      <c r="BL259" s="368"/>
      <c r="BM259" s="368"/>
      <c r="BN259" s="368"/>
      <c r="BO259" s="368"/>
      <c r="BP259" s="368"/>
      <c r="BQ259" s="368"/>
      <c r="BR259" s="368"/>
      <c r="BS259" s="368"/>
      <c r="BT259" s="368"/>
      <c r="BU259" s="368"/>
      <c r="BV259" s="368"/>
      <c r="BW259" s="368"/>
      <c r="BX259" s="368"/>
      <c r="BY259" s="368"/>
      <c r="BZ259" s="368"/>
      <c r="CA259" s="368"/>
      <c r="CB259" s="368"/>
      <c r="CC259" s="368"/>
      <c r="CD259" s="368"/>
      <c r="CE259" s="368"/>
      <c r="CF259" s="368"/>
      <c r="CG259" s="368"/>
      <c r="CH259" s="368"/>
      <c r="CI259" s="368"/>
      <c r="CJ259" s="368"/>
      <c r="CK259" s="368"/>
      <c r="CL259" s="368"/>
      <c r="CM259" s="368"/>
      <c r="CN259" s="368"/>
      <c r="CO259" s="368"/>
      <c r="CP259" s="368"/>
      <c r="CQ259" s="368"/>
      <c r="CR259" s="368"/>
      <c r="CS259" s="368"/>
      <c r="CT259" s="368"/>
      <c r="CU259" s="368"/>
      <c r="CV259" s="368"/>
      <c r="CW259" s="368"/>
      <c r="CX259" s="368"/>
      <c r="CY259" s="368"/>
      <c r="CZ259" s="368"/>
      <c r="DA259" s="368"/>
      <c r="DB259" s="368"/>
      <c r="DC259" s="368"/>
      <c r="DD259" s="368"/>
      <c r="DE259" s="368"/>
      <c r="DF259" s="368"/>
      <c r="DG259" s="368"/>
      <c r="DH259" s="368"/>
      <c r="DI259" s="368"/>
      <c r="DJ259" s="368"/>
      <c r="DK259" s="368"/>
      <c r="DL259" s="368"/>
      <c r="DM259" s="368"/>
      <c r="DN259" s="368"/>
      <c r="DO259" s="368"/>
      <c r="DP259" s="368"/>
      <c r="DQ259" s="368"/>
    </row>
    <row r="260" spans="1:121" x14ac:dyDescent="0.25">
      <c r="A260" s="367"/>
      <c r="B260" s="367"/>
      <c r="C260" s="367"/>
      <c r="D260" s="367"/>
      <c r="E260" s="367"/>
      <c r="F260" s="367"/>
      <c r="G260" s="367"/>
      <c r="H260" s="367"/>
      <c r="I260" s="367"/>
      <c r="J260" s="367"/>
      <c r="K260" s="367"/>
      <c r="L260" s="367"/>
      <c r="M260" s="367"/>
      <c r="N260" s="367"/>
      <c r="O260" s="367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  <c r="Z260" s="367"/>
      <c r="AA260" s="367"/>
      <c r="AB260" s="367"/>
      <c r="AC260" s="367"/>
      <c r="AD260" s="367"/>
      <c r="AE260" s="367"/>
      <c r="AF260" s="367"/>
      <c r="AG260" s="366"/>
      <c r="AH260" s="366"/>
      <c r="AI260" s="366"/>
      <c r="AJ260" s="366"/>
      <c r="AK260" s="368"/>
      <c r="AL260" s="368"/>
      <c r="AM260" s="368"/>
      <c r="AN260" s="368"/>
      <c r="AO260" s="368"/>
      <c r="AP260" s="368"/>
      <c r="AQ260" s="368"/>
      <c r="AR260" s="368"/>
      <c r="AS260" s="368"/>
      <c r="AT260" s="368"/>
      <c r="AU260" s="368"/>
      <c r="AV260" s="368"/>
      <c r="AW260" s="368"/>
      <c r="AX260" s="368"/>
      <c r="AY260" s="368"/>
      <c r="AZ260" s="368"/>
      <c r="BA260" s="368"/>
      <c r="BB260" s="368"/>
      <c r="BC260" s="368"/>
      <c r="BD260" s="368"/>
      <c r="BE260" s="368"/>
      <c r="BF260" s="368"/>
      <c r="BG260" s="368"/>
      <c r="BH260" s="368"/>
      <c r="BI260" s="368"/>
      <c r="BJ260" s="368"/>
      <c r="BK260" s="368"/>
      <c r="BL260" s="368"/>
      <c r="BM260" s="368"/>
      <c r="BN260" s="368"/>
      <c r="BO260" s="368"/>
      <c r="BP260" s="368"/>
      <c r="BQ260" s="368"/>
      <c r="BR260" s="368"/>
      <c r="BS260" s="368"/>
      <c r="BT260" s="368"/>
      <c r="BU260" s="368"/>
      <c r="BV260" s="368"/>
      <c r="BW260" s="368"/>
      <c r="BX260" s="368"/>
      <c r="BY260" s="368"/>
      <c r="BZ260" s="368"/>
      <c r="CA260" s="368"/>
      <c r="CB260" s="368"/>
      <c r="CC260" s="368"/>
      <c r="CD260" s="368"/>
      <c r="CE260" s="368"/>
      <c r="CF260" s="368"/>
      <c r="CG260" s="368"/>
      <c r="CH260" s="368"/>
      <c r="CI260" s="368"/>
      <c r="CJ260" s="368"/>
      <c r="CK260" s="368"/>
      <c r="CL260" s="368"/>
      <c r="CM260" s="368"/>
      <c r="CN260" s="368"/>
      <c r="CO260" s="368"/>
      <c r="CP260" s="368"/>
      <c r="CQ260" s="368"/>
      <c r="CR260" s="368"/>
      <c r="CS260" s="368"/>
      <c r="CT260" s="368"/>
      <c r="CU260" s="368"/>
      <c r="CV260" s="368"/>
      <c r="CW260" s="368"/>
      <c r="CX260" s="368"/>
      <c r="CY260" s="368"/>
      <c r="CZ260" s="368"/>
      <c r="DA260" s="368"/>
      <c r="DB260" s="368"/>
      <c r="DC260" s="368"/>
      <c r="DD260" s="368"/>
      <c r="DE260" s="368"/>
      <c r="DF260" s="368"/>
      <c r="DG260" s="368"/>
      <c r="DH260" s="368"/>
      <c r="DI260" s="368"/>
      <c r="DJ260" s="368"/>
      <c r="DK260" s="368"/>
      <c r="DL260" s="368"/>
      <c r="DM260" s="368"/>
      <c r="DN260" s="368"/>
      <c r="DO260" s="368"/>
      <c r="DP260" s="368"/>
      <c r="DQ260" s="368"/>
    </row>
    <row r="261" spans="1:121" x14ac:dyDescent="0.25">
      <c r="A261" s="367"/>
      <c r="B261" s="367"/>
      <c r="C261" s="367"/>
      <c r="D261" s="367"/>
      <c r="E261" s="367"/>
      <c r="F261" s="367"/>
      <c r="G261" s="367"/>
      <c r="H261" s="367"/>
      <c r="I261" s="367"/>
      <c r="J261" s="367"/>
      <c r="K261" s="367"/>
      <c r="L261" s="367"/>
      <c r="M261" s="367"/>
      <c r="N261" s="367"/>
      <c r="O261" s="367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  <c r="Z261" s="367"/>
      <c r="AA261" s="367"/>
      <c r="AB261" s="367"/>
      <c r="AC261" s="367"/>
      <c r="AD261" s="367"/>
      <c r="AE261" s="367"/>
      <c r="AF261" s="367"/>
      <c r="AG261" s="366"/>
      <c r="AH261" s="366"/>
      <c r="AI261" s="366"/>
      <c r="AJ261" s="366"/>
      <c r="AK261" s="368"/>
      <c r="AL261" s="368"/>
      <c r="AM261" s="368"/>
      <c r="AN261" s="368"/>
      <c r="AO261" s="368"/>
      <c r="AP261" s="368"/>
      <c r="AQ261" s="368"/>
      <c r="AR261" s="368"/>
      <c r="AS261" s="368"/>
      <c r="AT261" s="368"/>
      <c r="AU261" s="368"/>
      <c r="AV261" s="368"/>
      <c r="AW261" s="368"/>
      <c r="AX261" s="368"/>
      <c r="AY261" s="368"/>
      <c r="AZ261" s="368"/>
      <c r="BA261" s="368"/>
      <c r="BB261" s="368"/>
      <c r="BC261" s="368"/>
      <c r="BD261" s="368"/>
      <c r="BE261" s="368"/>
      <c r="BF261" s="368"/>
      <c r="BG261" s="368"/>
      <c r="BH261" s="368"/>
      <c r="BI261" s="368"/>
      <c r="BJ261" s="368"/>
      <c r="BK261" s="368"/>
      <c r="BL261" s="368"/>
      <c r="BM261" s="368"/>
      <c r="BN261" s="368"/>
      <c r="BO261" s="368"/>
      <c r="BP261" s="368"/>
      <c r="BQ261" s="368"/>
      <c r="BR261" s="368"/>
      <c r="BS261" s="368"/>
      <c r="BT261" s="368"/>
      <c r="BU261" s="368"/>
      <c r="BV261" s="368"/>
      <c r="BW261" s="368"/>
      <c r="BX261" s="368"/>
      <c r="BY261" s="368"/>
      <c r="BZ261" s="368"/>
      <c r="CA261" s="368"/>
      <c r="CB261" s="368"/>
      <c r="CC261" s="368"/>
      <c r="CD261" s="368"/>
      <c r="CE261" s="368"/>
      <c r="CF261" s="368"/>
      <c r="CG261" s="368"/>
      <c r="CH261" s="368"/>
      <c r="CI261" s="368"/>
      <c r="CJ261" s="368"/>
      <c r="CK261" s="368"/>
      <c r="CL261" s="368"/>
      <c r="CM261" s="368"/>
      <c r="CN261" s="368"/>
      <c r="CO261" s="368"/>
      <c r="CP261" s="368"/>
      <c r="CQ261" s="368"/>
      <c r="CR261" s="368"/>
      <c r="CS261" s="368"/>
      <c r="CT261" s="368"/>
      <c r="CU261" s="368"/>
      <c r="CV261" s="368"/>
      <c r="CW261" s="368"/>
      <c r="CX261" s="368"/>
      <c r="CY261" s="368"/>
      <c r="CZ261" s="368"/>
      <c r="DA261" s="368"/>
      <c r="DB261" s="368"/>
      <c r="DC261" s="368"/>
      <c r="DD261" s="368"/>
      <c r="DE261" s="368"/>
      <c r="DF261" s="368"/>
      <c r="DG261" s="368"/>
      <c r="DH261" s="368"/>
      <c r="DI261" s="368"/>
      <c r="DJ261" s="368"/>
      <c r="DK261" s="368"/>
      <c r="DL261" s="368"/>
      <c r="DM261" s="368"/>
      <c r="DN261" s="368"/>
      <c r="DO261" s="368"/>
      <c r="DP261" s="368"/>
      <c r="DQ261" s="368"/>
    </row>
    <row r="262" spans="1:121" x14ac:dyDescent="0.25">
      <c r="A262" s="367"/>
      <c r="B262" s="367"/>
      <c r="C262" s="367"/>
      <c r="D262" s="367"/>
      <c r="E262" s="367"/>
      <c r="F262" s="367"/>
      <c r="G262" s="367"/>
      <c r="H262" s="367"/>
      <c r="I262" s="367"/>
      <c r="J262" s="367"/>
      <c r="K262" s="367"/>
      <c r="L262" s="367"/>
      <c r="M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367"/>
      <c r="AC262" s="367"/>
      <c r="AD262" s="367"/>
      <c r="AE262" s="367"/>
      <c r="AF262" s="367"/>
      <c r="AG262" s="366"/>
      <c r="AH262" s="366"/>
      <c r="AI262" s="366"/>
      <c r="AJ262" s="366"/>
      <c r="AK262" s="368"/>
      <c r="AL262" s="368"/>
      <c r="AM262" s="368"/>
      <c r="AN262" s="368"/>
      <c r="AO262" s="368"/>
      <c r="AP262" s="368"/>
      <c r="AQ262" s="368"/>
      <c r="AR262" s="368"/>
      <c r="AS262" s="368"/>
      <c r="AT262" s="368"/>
      <c r="AU262" s="368"/>
      <c r="AV262" s="368"/>
      <c r="AW262" s="368"/>
      <c r="AX262" s="368"/>
      <c r="AY262" s="368"/>
      <c r="AZ262" s="368"/>
      <c r="BA262" s="368"/>
      <c r="BB262" s="368"/>
      <c r="BC262" s="368"/>
      <c r="BD262" s="368"/>
      <c r="BE262" s="368"/>
      <c r="BF262" s="368"/>
      <c r="BG262" s="368"/>
      <c r="BH262" s="368"/>
      <c r="BI262" s="368"/>
      <c r="BJ262" s="368"/>
      <c r="BK262" s="368"/>
      <c r="BL262" s="368"/>
      <c r="BM262" s="368"/>
      <c r="BN262" s="368"/>
      <c r="BO262" s="368"/>
      <c r="BP262" s="368"/>
      <c r="BQ262" s="368"/>
      <c r="BR262" s="368"/>
      <c r="BS262" s="368"/>
      <c r="BT262" s="368"/>
      <c r="BU262" s="368"/>
      <c r="BV262" s="368"/>
      <c r="BW262" s="368"/>
      <c r="BX262" s="368"/>
      <c r="BY262" s="368"/>
      <c r="BZ262" s="368"/>
      <c r="CA262" s="368"/>
      <c r="CB262" s="368"/>
      <c r="CC262" s="368"/>
      <c r="CD262" s="368"/>
      <c r="CE262" s="368"/>
      <c r="CF262" s="368"/>
      <c r="CG262" s="368"/>
      <c r="CH262" s="368"/>
      <c r="CI262" s="368"/>
      <c r="CJ262" s="368"/>
      <c r="CK262" s="368"/>
      <c r="CL262" s="368"/>
      <c r="CM262" s="368"/>
      <c r="CN262" s="368"/>
      <c r="CO262" s="368"/>
      <c r="CP262" s="368"/>
      <c r="CQ262" s="368"/>
      <c r="CR262" s="368"/>
      <c r="CS262" s="368"/>
      <c r="CT262" s="368"/>
      <c r="CU262" s="368"/>
      <c r="CV262" s="368"/>
      <c r="CW262" s="368"/>
      <c r="CX262" s="368"/>
      <c r="CY262" s="368"/>
      <c r="CZ262" s="368"/>
      <c r="DA262" s="368"/>
      <c r="DB262" s="368"/>
      <c r="DC262" s="368"/>
      <c r="DD262" s="368"/>
      <c r="DE262" s="368"/>
      <c r="DF262" s="368"/>
      <c r="DG262" s="368"/>
      <c r="DH262" s="368"/>
      <c r="DI262" s="368"/>
      <c r="DJ262" s="368"/>
      <c r="DK262" s="368"/>
      <c r="DL262" s="368"/>
      <c r="DM262" s="368"/>
      <c r="DN262" s="368"/>
      <c r="DO262" s="368"/>
      <c r="DP262" s="368"/>
      <c r="DQ262" s="368"/>
    </row>
    <row r="263" spans="1:121" x14ac:dyDescent="0.25">
      <c r="A263" s="367"/>
      <c r="B263" s="367"/>
      <c r="C263" s="367"/>
      <c r="D263" s="367"/>
      <c r="E263" s="367"/>
      <c r="F263" s="367"/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  <c r="AA263" s="367"/>
      <c r="AB263" s="367"/>
      <c r="AC263" s="367"/>
      <c r="AD263" s="367"/>
      <c r="AE263" s="367"/>
      <c r="AF263" s="367"/>
      <c r="AG263" s="366"/>
      <c r="AH263" s="366"/>
      <c r="AI263" s="366"/>
      <c r="AJ263" s="366"/>
      <c r="AK263" s="368"/>
      <c r="AL263" s="368"/>
      <c r="AM263" s="368"/>
      <c r="AN263" s="368"/>
      <c r="AO263" s="368"/>
      <c r="AP263" s="368"/>
      <c r="AQ263" s="368"/>
      <c r="AR263" s="368"/>
      <c r="AS263" s="368"/>
      <c r="AT263" s="368"/>
      <c r="AU263" s="368"/>
      <c r="AV263" s="368"/>
      <c r="AW263" s="368"/>
      <c r="AX263" s="368"/>
      <c r="AY263" s="368"/>
      <c r="AZ263" s="368"/>
      <c r="BA263" s="368"/>
      <c r="BB263" s="368"/>
      <c r="BC263" s="368"/>
      <c r="BD263" s="368"/>
      <c r="BE263" s="368"/>
      <c r="BF263" s="368"/>
      <c r="BG263" s="368"/>
      <c r="BH263" s="368"/>
      <c r="BI263" s="368"/>
      <c r="BJ263" s="368"/>
      <c r="BK263" s="368"/>
      <c r="BL263" s="368"/>
      <c r="BM263" s="368"/>
      <c r="BN263" s="368"/>
      <c r="BO263" s="368"/>
      <c r="BP263" s="368"/>
      <c r="BQ263" s="368"/>
      <c r="BR263" s="368"/>
      <c r="BS263" s="368"/>
      <c r="BT263" s="368"/>
      <c r="BU263" s="368"/>
      <c r="BV263" s="368"/>
      <c r="BW263" s="368"/>
      <c r="BX263" s="368"/>
      <c r="BY263" s="368"/>
      <c r="BZ263" s="368"/>
      <c r="CA263" s="368"/>
      <c r="CB263" s="368"/>
      <c r="CC263" s="368"/>
      <c r="CD263" s="368"/>
      <c r="CE263" s="368"/>
      <c r="CF263" s="368"/>
      <c r="CG263" s="368"/>
      <c r="CH263" s="368"/>
      <c r="CI263" s="368"/>
      <c r="CJ263" s="368"/>
      <c r="CK263" s="368"/>
      <c r="CL263" s="368"/>
      <c r="CM263" s="368"/>
      <c r="CN263" s="368"/>
      <c r="CO263" s="368"/>
      <c r="CP263" s="368"/>
      <c r="CQ263" s="368"/>
      <c r="CR263" s="368"/>
      <c r="CS263" s="368"/>
      <c r="CT263" s="368"/>
      <c r="CU263" s="368"/>
      <c r="CV263" s="368"/>
      <c r="CW263" s="368"/>
      <c r="CX263" s="368"/>
      <c r="CY263" s="368"/>
      <c r="CZ263" s="368"/>
      <c r="DA263" s="368"/>
      <c r="DB263" s="368"/>
      <c r="DC263" s="368"/>
      <c r="DD263" s="368"/>
      <c r="DE263" s="368"/>
      <c r="DF263" s="368"/>
      <c r="DG263" s="368"/>
      <c r="DH263" s="368"/>
      <c r="DI263" s="368"/>
      <c r="DJ263" s="368"/>
      <c r="DK263" s="368"/>
      <c r="DL263" s="368"/>
      <c r="DM263" s="368"/>
      <c r="DN263" s="368"/>
      <c r="DO263" s="368"/>
      <c r="DP263" s="368"/>
      <c r="DQ263" s="368"/>
    </row>
    <row r="264" spans="1:121" x14ac:dyDescent="0.25">
      <c r="A264" s="367"/>
      <c r="B264" s="367"/>
      <c r="C264" s="367"/>
      <c r="D264" s="367"/>
      <c r="E264" s="367"/>
      <c r="F264" s="367"/>
      <c r="G264" s="367"/>
      <c r="H264" s="367"/>
      <c r="I264" s="367"/>
      <c r="J264" s="367"/>
      <c r="K264" s="367"/>
      <c r="L264" s="367"/>
      <c r="M264" s="367"/>
      <c r="N264" s="367"/>
      <c r="O264" s="367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  <c r="Z264" s="367"/>
      <c r="AA264" s="367"/>
      <c r="AB264" s="367"/>
      <c r="AC264" s="367"/>
      <c r="AD264" s="367"/>
      <c r="AE264" s="367"/>
      <c r="AF264" s="367"/>
      <c r="AG264" s="366"/>
      <c r="AH264" s="366"/>
      <c r="AI264" s="366"/>
      <c r="AJ264" s="366"/>
      <c r="AK264" s="368"/>
      <c r="AL264" s="368"/>
      <c r="AM264" s="368"/>
      <c r="AN264" s="368"/>
      <c r="AO264" s="368"/>
      <c r="AP264" s="368"/>
      <c r="AQ264" s="368"/>
      <c r="AR264" s="368"/>
      <c r="AS264" s="368"/>
      <c r="AT264" s="368"/>
      <c r="AU264" s="368"/>
      <c r="AV264" s="368"/>
      <c r="AW264" s="368"/>
      <c r="AX264" s="368"/>
      <c r="AY264" s="368"/>
      <c r="AZ264" s="368"/>
      <c r="BA264" s="368"/>
      <c r="BB264" s="368"/>
      <c r="BC264" s="368"/>
      <c r="BD264" s="368"/>
      <c r="BE264" s="368"/>
      <c r="BF264" s="368"/>
      <c r="BG264" s="368"/>
      <c r="BH264" s="368"/>
      <c r="BI264" s="368"/>
      <c r="BJ264" s="368"/>
      <c r="BK264" s="368"/>
      <c r="BL264" s="368"/>
      <c r="BM264" s="368"/>
      <c r="BN264" s="368"/>
      <c r="BO264" s="368"/>
      <c r="BP264" s="368"/>
      <c r="BQ264" s="368"/>
      <c r="BR264" s="368"/>
      <c r="BS264" s="368"/>
      <c r="BT264" s="368"/>
      <c r="BU264" s="368"/>
      <c r="BV264" s="368"/>
      <c r="BW264" s="368"/>
      <c r="BX264" s="368"/>
      <c r="BY264" s="368"/>
      <c r="BZ264" s="368"/>
      <c r="CA264" s="368"/>
      <c r="CB264" s="368"/>
      <c r="CC264" s="368"/>
      <c r="CD264" s="368"/>
      <c r="CE264" s="368"/>
      <c r="CF264" s="368"/>
      <c r="CG264" s="368"/>
      <c r="CH264" s="368"/>
      <c r="CI264" s="368"/>
      <c r="CJ264" s="368"/>
      <c r="CK264" s="368"/>
      <c r="CL264" s="368"/>
      <c r="CM264" s="368"/>
      <c r="CN264" s="368"/>
      <c r="CO264" s="368"/>
      <c r="CP264" s="368"/>
      <c r="CQ264" s="368"/>
      <c r="CR264" s="368"/>
      <c r="CS264" s="368"/>
      <c r="CT264" s="368"/>
      <c r="CU264" s="368"/>
      <c r="CV264" s="368"/>
      <c r="CW264" s="368"/>
      <c r="CX264" s="368"/>
      <c r="CY264" s="368"/>
      <c r="CZ264" s="368"/>
      <c r="DA264" s="368"/>
      <c r="DB264" s="368"/>
      <c r="DC264" s="368"/>
      <c r="DD264" s="368"/>
      <c r="DE264" s="368"/>
      <c r="DF264" s="368"/>
      <c r="DG264" s="368"/>
      <c r="DH264" s="368"/>
      <c r="DI264" s="368"/>
      <c r="DJ264" s="368"/>
      <c r="DK264" s="368"/>
      <c r="DL264" s="368"/>
      <c r="DM264" s="368"/>
      <c r="DN264" s="368"/>
      <c r="DO264" s="368"/>
      <c r="DP264" s="368"/>
      <c r="DQ264" s="368"/>
    </row>
    <row r="265" spans="1:121" x14ac:dyDescent="0.25">
      <c r="A265" s="367"/>
      <c r="B265" s="367"/>
      <c r="C265" s="367"/>
      <c r="D265" s="367"/>
      <c r="E265" s="367"/>
      <c r="F265" s="367"/>
      <c r="G265" s="367"/>
      <c r="H265" s="367"/>
      <c r="I265" s="367"/>
      <c r="J265" s="367"/>
      <c r="K265" s="367"/>
      <c r="L265" s="367"/>
      <c r="M265" s="367"/>
      <c r="N265" s="367"/>
      <c r="O265" s="367"/>
      <c r="P265" s="367"/>
      <c r="Q265" s="367"/>
      <c r="R265" s="367"/>
      <c r="S265" s="367"/>
      <c r="T265" s="367"/>
      <c r="U265" s="367"/>
      <c r="V265" s="367"/>
      <c r="W265" s="367"/>
      <c r="X265" s="367"/>
      <c r="Y265" s="367"/>
      <c r="Z265" s="367"/>
      <c r="AA265" s="367"/>
      <c r="AB265" s="367"/>
      <c r="AC265" s="367"/>
      <c r="AD265" s="367"/>
      <c r="AE265" s="367"/>
      <c r="AF265" s="367"/>
      <c r="AG265" s="366"/>
      <c r="AH265" s="366"/>
      <c r="AI265" s="366"/>
      <c r="AJ265" s="366"/>
      <c r="AK265" s="368"/>
      <c r="AL265" s="368"/>
      <c r="AM265" s="368"/>
      <c r="AN265" s="368"/>
      <c r="AO265" s="368"/>
      <c r="AP265" s="368"/>
      <c r="AQ265" s="368"/>
      <c r="AR265" s="368"/>
      <c r="AS265" s="368"/>
      <c r="AT265" s="368"/>
      <c r="AU265" s="368"/>
      <c r="AV265" s="368"/>
      <c r="AW265" s="368"/>
      <c r="AX265" s="368"/>
      <c r="AY265" s="368"/>
      <c r="AZ265" s="368"/>
      <c r="BA265" s="368"/>
      <c r="BB265" s="368"/>
      <c r="BC265" s="368"/>
      <c r="BD265" s="368"/>
      <c r="BE265" s="368"/>
      <c r="BF265" s="368"/>
      <c r="BG265" s="368"/>
      <c r="BH265" s="368"/>
      <c r="BI265" s="368"/>
      <c r="BJ265" s="368"/>
      <c r="BK265" s="368"/>
      <c r="BL265" s="368"/>
      <c r="BM265" s="368"/>
      <c r="BN265" s="368"/>
      <c r="BO265" s="368"/>
      <c r="BP265" s="368"/>
      <c r="BQ265" s="368"/>
      <c r="BR265" s="368"/>
      <c r="BS265" s="368"/>
      <c r="BT265" s="368"/>
      <c r="BU265" s="368"/>
      <c r="BV265" s="368"/>
      <c r="BW265" s="368"/>
      <c r="BX265" s="368"/>
      <c r="BY265" s="368"/>
      <c r="BZ265" s="368"/>
      <c r="CA265" s="368"/>
      <c r="CB265" s="368"/>
      <c r="CC265" s="368"/>
      <c r="CD265" s="368"/>
      <c r="CE265" s="368"/>
      <c r="CF265" s="368"/>
      <c r="CG265" s="368"/>
      <c r="CH265" s="368"/>
      <c r="CI265" s="368"/>
      <c r="CJ265" s="368"/>
      <c r="CK265" s="368"/>
      <c r="CL265" s="368"/>
      <c r="CM265" s="368"/>
      <c r="CN265" s="368"/>
      <c r="CO265" s="368"/>
      <c r="CP265" s="368"/>
      <c r="CQ265" s="368"/>
      <c r="CR265" s="368"/>
      <c r="CS265" s="368"/>
      <c r="CT265" s="368"/>
      <c r="CU265" s="368"/>
      <c r="CV265" s="368"/>
      <c r="CW265" s="368"/>
      <c r="CX265" s="368"/>
      <c r="CY265" s="368"/>
      <c r="CZ265" s="368"/>
      <c r="DA265" s="368"/>
      <c r="DB265" s="368"/>
      <c r="DC265" s="368"/>
      <c r="DD265" s="368"/>
      <c r="DE265" s="368"/>
      <c r="DF265" s="368"/>
      <c r="DG265" s="368"/>
      <c r="DH265" s="368"/>
      <c r="DI265" s="368"/>
      <c r="DJ265" s="368"/>
      <c r="DK265" s="368"/>
      <c r="DL265" s="368"/>
      <c r="DM265" s="368"/>
      <c r="DN265" s="368"/>
      <c r="DO265" s="368"/>
      <c r="DP265" s="368"/>
      <c r="DQ265" s="368"/>
    </row>
    <row r="266" spans="1:121" x14ac:dyDescent="0.25">
      <c r="A266" s="367"/>
      <c r="B266" s="367"/>
      <c r="C266" s="367"/>
      <c r="D266" s="367"/>
      <c r="E266" s="367"/>
      <c r="F266" s="367"/>
      <c r="G266" s="367"/>
      <c r="H266" s="367"/>
      <c r="I266" s="367"/>
      <c r="J266" s="367"/>
      <c r="K266" s="367"/>
      <c r="L266" s="367"/>
      <c r="M266" s="367"/>
      <c r="N266" s="367"/>
      <c r="O266" s="367"/>
      <c r="P266" s="367"/>
      <c r="Q266" s="367"/>
      <c r="R266" s="367"/>
      <c r="S266" s="367"/>
      <c r="T266" s="367"/>
      <c r="U266" s="367"/>
      <c r="V266" s="367"/>
      <c r="W266" s="367"/>
      <c r="X266" s="367"/>
      <c r="Y266" s="367"/>
      <c r="Z266" s="367"/>
      <c r="AA266" s="367"/>
      <c r="AB266" s="367"/>
      <c r="AC266" s="367"/>
      <c r="AD266" s="367"/>
      <c r="AE266" s="367"/>
      <c r="AF266" s="367"/>
      <c r="AG266" s="366"/>
      <c r="AH266" s="366"/>
      <c r="AI266" s="366"/>
      <c r="AJ266" s="366"/>
      <c r="AK266" s="368"/>
      <c r="AL266" s="368"/>
      <c r="AM266" s="368"/>
      <c r="AN266" s="368"/>
      <c r="AO266" s="368"/>
      <c r="AP266" s="368"/>
      <c r="AQ266" s="368"/>
      <c r="AR266" s="368"/>
      <c r="AS266" s="368"/>
      <c r="AT266" s="368"/>
      <c r="AU266" s="368"/>
      <c r="AV266" s="368"/>
      <c r="AW266" s="368"/>
      <c r="AX266" s="368"/>
      <c r="AY266" s="368"/>
      <c r="AZ266" s="368"/>
      <c r="BA266" s="368"/>
      <c r="BB266" s="368"/>
      <c r="BC266" s="368"/>
      <c r="BD266" s="368"/>
      <c r="BE266" s="368"/>
      <c r="BF266" s="368"/>
      <c r="BG266" s="368"/>
      <c r="BH266" s="368"/>
      <c r="BI266" s="368"/>
      <c r="BJ266" s="368"/>
      <c r="BK266" s="368"/>
      <c r="BL266" s="368"/>
      <c r="BM266" s="368"/>
      <c r="BN266" s="368"/>
      <c r="BO266" s="368"/>
      <c r="BP266" s="368"/>
      <c r="BQ266" s="368"/>
      <c r="BR266" s="368"/>
      <c r="BS266" s="368"/>
      <c r="BT266" s="368"/>
      <c r="BU266" s="368"/>
      <c r="BV266" s="368"/>
      <c r="BW266" s="368"/>
      <c r="BX266" s="368"/>
      <c r="BY266" s="368"/>
      <c r="BZ266" s="368"/>
      <c r="CA266" s="368"/>
      <c r="CB266" s="368"/>
      <c r="CC266" s="368"/>
      <c r="CD266" s="368"/>
      <c r="CE266" s="368"/>
      <c r="CF266" s="368"/>
      <c r="CG266" s="368"/>
      <c r="CH266" s="368"/>
      <c r="CI266" s="368"/>
      <c r="CJ266" s="368"/>
      <c r="CK266" s="368"/>
      <c r="CL266" s="368"/>
      <c r="CM266" s="368"/>
      <c r="CN266" s="368"/>
      <c r="CO266" s="368"/>
      <c r="CP266" s="368"/>
      <c r="CQ266" s="368"/>
      <c r="CR266" s="368"/>
      <c r="CS266" s="368"/>
      <c r="CT266" s="368"/>
      <c r="CU266" s="368"/>
      <c r="CV266" s="368"/>
      <c r="CW266" s="368"/>
      <c r="CX266" s="368"/>
      <c r="CY266" s="368"/>
      <c r="CZ266" s="368"/>
      <c r="DA266" s="368"/>
      <c r="DB266" s="368"/>
      <c r="DC266" s="368"/>
      <c r="DD266" s="368"/>
      <c r="DE266" s="368"/>
      <c r="DF266" s="368"/>
      <c r="DG266" s="368"/>
      <c r="DH266" s="368"/>
      <c r="DI266" s="368"/>
      <c r="DJ266" s="368"/>
      <c r="DK266" s="368"/>
      <c r="DL266" s="368"/>
      <c r="DM266" s="368"/>
      <c r="DN266" s="368"/>
      <c r="DO266" s="368"/>
      <c r="DP266" s="368"/>
      <c r="DQ266" s="368"/>
    </row>
    <row r="267" spans="1:121" x14ac:dyDescent="0.25">
      <c r="A267" s="367"/>
      <c r="B267" s="367"/>
      <c r="C267" s="367"/>
      <c r="D267" s="367"/>
      <c r="E267" s="367"/>
      <c r="F267" s="367"/>
      <c r="G267" s="367"/>
      <c r="H267" s="367"/>
      <c r="I267" s="367"/>
      <c r="J267" s="367"/>
      <c r="K267" s="367"/>
      <c r="L267" s="367"/>
      <c r="M267" s="367"/>
      <c r="N267" s="367"/>
      <c r="O267" s="367"/>
      <c r="P267" s="367"/>
      <c r="Q267" s="367"/>
      <c r="R267" s="367"/>
      <c r="S267" s="367"/>
      <c r="T267" s="367"/>
      <c r="U267" s="367"/>
      <c r="V267" s="367"/>
      <c r="W267" s="367"/>
      <c r="X267" s="367"/>
      <c r="Y267" s="367"/>
      <c r="Z267" s="367"/>
      <c r="AA267" s="367"/>
      <c r="AB267" s="367"/>
      <c r="AC267" s="367"/>
      <c r="AD267" s="367"/>
      <c r="AE267" s="367"/>
      <c r="AF267" s="367"/>
      <c r="AG267" s="366"/>
      <c r="AH267" s="366"/>
      <c r="AI267" s="366"/>
      <c r="AJ267" s="366"/>
      <c r="AK267" s="368"/>
      <c r="AL267" s="368"/>
      <c r="AM267" s="368"/>
      <c r="AN267" s="368"/>
      <c r="AO267" s="368"/>
      <c r="AP267" s="368"/>
      <c r="AQ267" s="368"/>
      <c r="AR267" s="368"/>
      <c r="AS267" s="368"/>
      <c r="AT267" s="368"/>
      <c r="AU267" s="368"/>
      <c r="AV267" s="368"/>
      <c r="AW267" s="368"/>
      <c r="AX267" s="368"/>
      <c r="AY267" s="368"/>
      <c r="AZ267" s="368"/>
      <c r="BA267" s="368"/>
      <c r="BB267" s="368"/>
      <c r="BC267" s="368"/>
      <c r="BD267" s="368"/>
      <c r="BE267" s="368"/>
      <c r="BF267" s="368"/>
      <c r="BG267" s="368"/>
      <c r="BH267" s="368"/>
      <c r="BI267" s="368"/>
      <c r="BJ267" s="368"/>
      <c r="BK267" s="368"/>
      <c r="BL267" s="368"/>
      <c r="BM267" s="368"/>
      <c r="BN267" s="368"/>
      <c r="BO267" s="368"/>
      <c r="BP267" s="368"/>
      <c r="BQ267" s="368"/>
      <c r="BR267" s="368"/>
      <c r="BS267" s="368"/>
      <c r="BT267" s="368"/>
      <c r="BU267" s="368"/>
      <c r="BV267" s="368"/>
      <c r="BW267" s="368"/>
      <c r="BX267" s="368"/>
      <c r="BY267" s="368"/>
      <c r="BZ267" s="368"/>
      <c r="CA267" s="368"/>
      <c r="CB267" s="368"/>
      <c r="CC267" s="368"/>
      <c r="CD267" s="368"/>
      <c r="CE267" s="368"/>
      <c r="CF267" s="368"/>
      <c r="CG267" s="368"/>
      <c r="CH267" s="368"/>
      <c r="CI267" s="368"/>
      <c r="CJ267" s="368"/>
      <c r="CK267" s="368"/>
      <c r="CL267" s="368"/>
      <c r="CM267" s="368"/>
      <c r="CN267" s="368"/>
      <c r="CO267" s="368"/>
      <c r="CP267" s="368"/>
      <c r="CQ267" s="368"/>
      <c r="CR267" s="368"/>
      <c r="CS267" s="368"/>
      <c r="CT267" s="368"/>
      <c r="CU267" s="368"/>
      <c r="CV267" s="368"/>
      <c r="CW267" s="368"/>
      <c r="CX267" s="368"/>
      <c r="CY267" s="368"/>
      <c r="CZ267" s="368"/>
      <c r="DA267" s="368"/>
      <c r="DB267" s="368"/>
      <c r="DC267" s="368"/>
      <c r="DD267" s="368"/>
      <c r="DE267" s="368"/>
      <c r="DF267" s="368"/>
      <c r="DG267" s="368"/>
      <c r="DH267" s="368"/>
      <c r="DI267" s="368"/>
      <c r="DJ267" s="368"/>
      <c r="DK267" s="368"/>
      <c r="DL267" s="368"/>
      <c r="DM267" s="368"/>
      <c r="DN267" s="368"/>
      <c r="DO267" s="368"/>
      <c r="DP267" s="368"/>
      <c r="DQ267" s="368"/>
    </row>
    <row r="268" spans="1:121" x14ac:dyDescent="0.25">
      <c r="A268" s="367"/>
      <c r="B268" s="367"/>
      <c r="C268" s="367"/>
      <c r="D268" s="367"/>
      <c r="E268" s="367"/>
      <c r="F268" s="367"/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67"/>
      <c r="R268" s="367"/>
      <c r="S268" s="367"/>
      <c r="T268" s="367"/>
      <c r="U268" s="367"/>
      <c r="V268" s="367"/>
      <c r="W268" s="367"/>
      <c r="X268" s="367"/>
      <c r="Y268" s="367"/>
      <c r="Z268" s="367"/>
      <c r="AA268" s="367"/>
      <c r="AB268" s="367"/>
      <c r="AC268" s="367"/>
      <c r="AD268" s="367"/>
      <c r="AE268" s="367"/>
      <c r="AF268" s="367"/>
      <c r="AG268" s="366"/>
      <c r="AH268" s="366"/>
      <c r="AI268" s="366"/>
      <c r="AJ268" s="366"/>
      <c r="AK268" s="368"/>
      <c r="AL268" s="368"/>
      <c r="AM268" s="368"/>
      <c r="AN268" s="368"/>
      <c r="AO268" s="368"/>
      <c r="AP268" s="368"/>
      <c r="AQ268" s="368"/>
      <c r="AR268" s="368"/>
      <c r="AS268" s="368"/>
      <c r="AT268" s="368"/>
      <c r="AU268" s="368"/>
      <c r="AV268" s="368"/>
      <c r="AW268" s="368"/>
      <c r="AX268" s="368"/>
      <c r="AY268" s="368"/>
      <c r="AZ268" s="368"/>
      <c r="BA268" s="368"/>
      <c r="BB268" s="368"/>
      <c r="BC268" s="368"/>
      <c r="BD268" s="368"/>
      <c r="BE268" s="368"/>
      <c r="BF268" s="368"/>
      <c r="BG268" s="368"/>
      <c r="BH268" s="368"/>
      <c r="BI268" s="368"/>
      <c r="BJ268" s="368"/>
      <c r="BK268" s="368"/>
      <c r="BL268" s="368"/>
      <c r="BM268" s="368"/>
      <c r="BN268" s="368"/>
      <c r="BO268" s="368"/>
      <c r="BP268" s="368"/>
      <c r="BQ268" s="368"/>
      <c r="BR268" s="368"/>
      <c r="BS268" s="368"/>
      <c r="BT268" s="368"/>
      <c r="BU268" s="368"/>
      <c r="BV268" s="368"/>
      <c r="BW268" s="368"/>
      <c r="BX268" s="368"/>
      <c r="BY268" s="368"/>
      <c r="BZ268" s="368"/>
      <c r="CA268" s="368"/>
      <c r="CB268" s="368"/>
      <c r="CC268" s="368"/>
      <c r="CD268" s="368"/>
      <c r="CE268" s="368"/>
      <c r="CF268" s="368"/>
      <c r="CG268" s="368"/>
      <c r="CH268" s="368"/>
      <c r="CI268" s="368"/>
      <c r="CJ268" s="368"/>
      <c r="CK268" s="368"/>
      <c r="CL268" s="368"/>
      <c r="CM268" s="368"/>
      <c r="CN268" s="368"/>
      <c r="CO268" s="368"/>
      <c r="CP268" s="368"/>
      <c r="CQ268" s="368"/>
      <c r="CR268" s="368"/>
      <c r="CS268" s="368"/>
      <c r="CT268" s="368"/>
      <c r="CU268" s="368"/>
      <c r="CV268" s="368"/>
      <c r="CW268" s="368"/>
      <c r="CX268" s="368"/>
      <c r="CY268" s="368"/>
      <c r="CZ268" s="368"/>
      <c r="DA268" s="368"/>
      <c r="DB268" s="368"/>
      <c r="DC268" s="368"/>
      <c r="DD268" s="368"/>
      <c r="DE268" s="368"/>
      <c r="DF268" s="368"/>
      <c r="DG268" s="368"/>
      <c r="DH268" s="368"/>
      <c r="DI268" s="368"/>
      <c r="DJ268" s="368"/>
      <c r="DK268" s="368"/>
      <c r="DL268" s="368"/>
      <c r="DM268" s="368"/>
      <c r="DN268" s="368"/>
      <c r="DO268" s="368"/>
      <c r="DP268" s="368"/>
      <c r="DQ268" s="368"/>
    </row>
    <row r="269" spans="1:121" x14ac:dyDescent="0.25">
      <c r="A269" s="367"/>
      <c r="B269" s="367"/>
      <c r="C269" s="367"/>
      <c r="D269" s="367"/>
      <c r="E269" s="367"/>
      <c r="F269" s="367"/>
      <c r="G269" s="367"/>
      <c r="H269" s="367"/>
      <c r="I269" s="367"/>
      <c r="J269" s="367"/>
      <c r="K269" s="367"/>
      <c r="L269" s="367"/>
      <c r="M269" s="367"/>
      <c r="N269" s="367"/>
      <c r="O269" s="367"/>
      <c r="P269" s="367"/>
      <c r="Q269" s="367"/>
      <c r="R269" s="367"/>
      <c r="S269" s="367"/>
      <c r="T269" s="367"/>
      <c r="U269" s="367"/>
      <c r="V269" s="367"/>
      <c r="W269" s="367"/>
      <c r="X269" s="367"/>
      <c r="Y269" s="367"/>
      <c r="Z269" s="367"/>
      <c r="AA269" s="367"/>
      <c r="AB269" s="367"/>
      <c r="AC269" s="367"/>
      <c r="AD269" s="367"/>
      <c r="AE269" s="367"/>
      <c r="AF269" s="367"/>
      <c r="AG269" s="366"/>
      <c r="AH269" s="366"/>
      <c r="AI269" s="366"/>
      <c r="AJ269" s="366"/>
      <c r="AK269" s="368"/>
      <c r="AL269" s="368"/>
      <c r="AM269" s="368"/>
      <c r="AN269" s="368"/>
      <c r="AO269" s="368"/>
      <c r="AP269" s="368"/>
      <c r="AQ269" s="368"/>
      <c r="AR269" s="368"/>
      <c r="AS269" s="368"/>
      <c r="AT269" s="368"/>
      <c r="AU269" s="368"/>
      <c r="AV269" s="368"/>
      <c r="AW269" s="368"/>
      <c r="AX269" s="368"/>
      <c r="AY269" s="368"/>
      <c r="AZ269" s="368"/>
      <c r="BA269" s="368"/>
      <c r="BB269" s="368"/>
      <c r="BC269" s="368"/>
      <c r="BD269" s="368"/>
      <c r="BE269" s="368"/>
      <c r="BF269" s="368"/>
      <c r="BG269" s="368"/>
      <c r="BH269" s="368"/>
      <c r="BI269" s="368"/>
      <c r="BJ269" s="368"/>
      <c r="BK269" s="368"/>
      <c r="BL269" s="368"/>
      <c r="BM269" s="368"/>
      <c r="BN269" s="368"/>
      <c r="BO269" s="368"/>
      <c r="BP269" s="368"/>
      <c r="BQ269" s="368"/>
      <c r="BR269" s="368"/>
      <c r="BS269" s="368"/>
      <c r="BT269" s="368"/>
      <c r="BU269" s="368"/>
      <c r="BV269" s="368"/>
      <c r="BW269" s="368"/>
      <c r="BX269" s="368"/>
      <c r="BY269" s="368"/>
      <c r="BZ269" s="368"/>
      <c r="CA269" s="368"/>
      <c r="CB269" s="368"/>
      <c r="CC269" s="368"/>
      <c r="CD269" s="368"/>
      <c r="CE269" s="368"/>
      <c r="CF269" s="368"/>
      <c r="CG269" s="368"/>
      <c r="CH269" s="368"/>
      <c r="CI269" s="368"/>
      <c r="CJ269" s="368"/>
      <c r="CK269" s="368"/>
      <c r="CL269" s="368"/>
      <c r="CM269" s="368"/>
      <c r="CN269" s="368"/>
      <c r="CO269" s="368"/>
      <c r="CP269" s="368"/>
      <c r="CQ269" s="368"/>
      <c r="CR269" s="368"/>
      <c r="CS269" s="368"/>
      <c r="CT269" s="368"/>
      <c r="CU269" s="368"/>
      <c r="CV269" s="368"/>
      <c r="CW269" s="368"/>
      <c r="CX269" s="368"/>
      <c r="CY269" s="368"/>
      <c r="CZ269" s="368"/>
      <c r="DA269" s="368"/>
      <c r="DB269" s="368"/>
      <c r="DC269" s="368"/>
      <c r="DD269" s="368"/>
      <c r="DE269" s="368"/>
      <c r="DF269" s="368"/>
      <c r="DG269" s="368"/>
      <c r="DH269" s="368"/>
      <c r="DI269" s="368"/>
      <c r="DJ269" s="368"/>
      <c r="DK269" s="368"/>
      <c r="DL269" s="368"/>
      <c r="DM269" s="368"/>
      <c r="DN269" s="368"/>
      <c r="DO269" s="368"/>
      <c r="DP269" s="368"/>
      <c r="DQ269" s="368"/>
    </row>
    <row r="270" spans="1:121" x14ac:dyDescent="0.25">
      <c r="A270" s="367"/>
      <c r="B270" s="367"/>
      <c r="C270" s="367"/>
      <c r="D270" s="367"/>
      <c r="E270" s="367"/>
      <c r="F270" s="367"/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67"/>
      <c r="R270" s="367"/>
      <c r="S270" s="367"/>
      <c r="T270" s="367"/>
      <c r="U270" s="367"/>
      <c r="V270" s="367"/>
      <c r="W270" s="367"/>
      <c r="X270" s="367"/>
      <c r="Y270" s="367"/>
      <c r="Z270" s="367"/>
      <c r="AA270" s="367"/>
      <c r="AB270" s="367"/>
      <c r="AC270" s="367"/>
      <c r="AD270" s="367"/>
      <c r="AE270" s="367"/>
      <c r="AF270" s="367"/>
      <c r="AG270" s="366"/>
      <c r="AH270" s="366"/>
      <c r="AI270" s="366"/>
      <c r="AJ270" s="366"/>
      <c r="AK270" s="368"/>
      <c r="AL270" s="368"/>
      <c r="AM270" s="368"/>
      <c r="AN270" s="368"/>
      <c r="AO270" s="368"/>
      <c r="AP270" s="368"/>
      <c r="AQ270" s="368"/>
      <c r="AR270" s="368"/>
      <c r="AS270" s="368"/>
      <c r="AT270" s="368"/>
      <c r="AU270" s="368"/>
      <c r="AV270" s="368"/>
      <c r="AW270" s="368"/>
      <c r="AX270" s="368"/>
      <c r="AY270" s="368"/>
      <c r="AZ270" s="368"/>
      <c r="BA270" s="368"/>
      <c r="BB270" s="368"/>
      <c r="BC270" s="368"/>
      <c r="BD270" s="368"/>
      <c r="BE270" s="368"/>
      <c r="BF270" s="368"/>
      <c r="BG270" s="368"/>
      <c r="BH270" s="368"/>
      <c r="BI270" s="368"/>
      <c r="BJ270" s="368"/>
      <c r="BK270" s="368"/>
      <c r="BL270" s="368"/>
      <c r="BM270" s="368"/>
      <c r="BN270" s="368"/>
      <c r="BO270" s="368"/>
      <c r="BP270" s="368"/>
      <c r="BQ270" s="368"/>
      <c r="BR270" s="368"/>
      <c r="BS270" s="368"/>
      <c r="BT270" s="368"/>
      <c r="BU270" s="368"/>
      <c r="BV270" s="368"/>
      <c r="BW270" s="368"/>
      <c r="BX270" s="368"/>
      <c r="BY270" s="368"/>
      <c r="BZ270" s="368"/>
      <c r="CA270" s="368"/>
      <c r="CB270" s="368"/>
      <c r="CC270" s="368"/>
      <c r="CD270" s="368"/>
      <c r="CE270" s="368"/>
      <c r="CF270" s="368"/>
      <c r="CG270" s="368"/>
      <c r="CH270" s="368"/>
      <c r="CI270" s="368"/>
      <c r="CJ270" s="368"/>
      <c r="CK270" s="368"/>
      <c r="CL270" s="368"/>
      <c r="CM270" s="368"/>
      <c r="CN270" s="368"/>
      <c r="CO270" s="368"/>
      <c r="CP270" s="368"/>
      <c r="CQ270" s="368"/>
      <c r="CR270" s="368"/>
      <c r="CS270" s="368"/>
      <c r="CT270" s="368"/>
      <c r="CU270" s="368"/>
      <c r="CV270" s="368"/>
      <c r="CW270" s="368"/>
      <c r="CX270" s="368"/>
      <c r="CY270" s="368"/>
      <c r="CZ270" s="368"/>
      <c r="DA270" s="368"/>
      <c r="DB270" s="368"/>
      <c r="DC270" s="368"/>
      <c r="DD270" s="368"/>
      <c r="DE270" s="368"/>
      <c r="DF270" s="368"/>
      <c r="DG270" s="368"/>
      <c r="DH270" s="368"/>
      <c r="DI270" s="368"/>
      <c r="DJ270" s="368"/>
      <c r="DK270" s="368"/>
      <c r="DL270" s="368"/>
      <c r="DM270" s="368"/>
      <c r="DN270" s="368"/>
      <c r="DO270" s="368"/>
      <c r="DP270" s="368"/>
      <c r="DQ270" s="368"/>
    </row>
    <row r="271" spans="1:121" x14ac:dyDescent="0.25">
      <c r="A271" s="367"/>
      <c r="B271" s="367"/>
      <c r="C271" s="367"/>
      <c r="D271" s="367"/>
      <c r="E271" s="367"/>
      <c r="F271" s="367"/>
      <c r="G271" s="367"/>
      <c r="H271" s="367"/>
      <c r="I271" s="367"/>
      <c r="J271" s="367"/>
      <c r="K271" s="367"/>
      <c r="L271" s="367"/>
      <c r="M271" s="367"/>
      <c r="N271" s="367"/>
      <c r="O271" s="367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  <c r="AA271" s="367"/>
      <c r="AB271" s="367"/>
      <c r="AC271" s="367"/>
      <c r="AD271" s="367"/>
      <c r="AE271" s="367"/>
      <c r="AF271" s="367"/>
      <c r="AG271" s="366"/>
      <c r="AH271" s="366"/>
      <c r="AI271" s="366"/>
      <c r="AJ271" s="366"/>
      <c r="AK271" s="368"/>
      <c r="AL271" s="368"/>
      <c r="AM271" s="368"/>
      <c r="AN271" s="368"/>
      <c r="AO271" s="368"/>
      <c r="AP271" s="368"/>
      <c r="AQ271" s="368"/>
      <c r="AR271" s="368"/>
      <c r="AS271" s="368"/>
      <c r="AT271" s="368"/>
      <c r="AU271" s="368"/>
      <c r="AV271" s="368"/>
      <c r="AW271" s="368"/>
      <c r="AX271" s="368"/>
      <c r="AY271" s="368"/>
      <c r="AZ271" s="368"/>
      <c r="BA271" s="368"/>
      <c r="BB271" s="368"/>
      <c r="BC271" s="368"/>
      <c r="BD271" s="368"/>
      <c r="BE271" s="368"/>
      <c r="BF271" s="368"/>
      <c r="BG271" s="368"/>
      <c r="BH271" s="368"/>
      <c r="BI271" s="368"/>
      <c r="BJ271" s="368"/>
      <c r="BK271" s="368"/>
      <c r="BL271" s="368"/>
      <c r="BM271" s="368"/>
      <c r="BN271" s="368"/>
      <c r="BO271" s="368"/>
      <c r="BP271" s="368"/>
      <c r="BQ271" s="368"/>
      <c r="BR271" s="368"/>
      <c r="BS271" s="368"/>
      <c r="BT271" s="368"/>
      <c r="BU271" s="368"/>
      <c r="BV271" s="368"/>
      <c r="BW271" s="368"/>
      <c r="BX271" s="368"/>
      <c r="BY271" s="368"/>
      <c r="BZ271" s="368"/>
      <c r="CA271" s="368"/>
      <c r="CB271" s="368"/>
      <c r="CC271" s="368"/>
      <c r="CD271" s="368"/>
      <c r="CE271" s="368"/>
      <c r="CF271" s="368"/>
      <c r="CG271" s="368"/>
      <c r="CH271" s="368"/>
      <c r="CI271" s="368"/>
      <c r="CJ271" s="368"/>
      <c r="CK271" s="368"/>
      <c r="CL271" s="368"/>
      <c r="CM271" s="368"/>
      <c r="CN271" s="368"/>
      <c r="CO271" s="368"/>
      <c r="CP271" s="368"/>
      <c r="CQ271" s="368"/>
      <c r="CR271" s="368"/>
      <c r="CS271" s="368"/>
      <c r="CT271" s="368"/>
      <c r="CU271" s="368"/>
      <c r="CV271" s="368"/>
      <c r="CW271" s="368"/>
      <c r="CX271" s="368"/>
      <c r="CY271" s="368"/>
      <c r="CZ271" s="368"/>
      <c r="DA271" s="368"/>
      <c r="DB271" s="368"/>
      <c r="DC271" s="368"/>
      <c r="DD271" s="368"/>
      <c r="DE271" s="368"/>
      <c r="DF271" s="368"/>
      <c r="DG271" s="368"/>
      <c r="DH271" s="368"/>
      <c r="DI271" s="368"/>
      <c r="DJ271" s="368"/>
      <c r="DK271" s="368"/>
      <c r="DL271" s="368"/>
      <c r="DM271" s="368"/>
      <c r="DN271" s="368"/>
      <c r="DO271" s="368"/>
      <c r="DP271" s="368"/>
      <c r="DQ271" s="368"/>
    </row>
    <row r="272" spans="1:121" x14ac:dyDescent="0.25">
      <c r="A272" s="367"/>
      <c r="B272" s="367"/>
      <c r="C272" s="367"/>
      <c r="D272" s="367"/>
      <c r="E272" s="367"/>
      <c r="F272" s="367"/>
      <c r="G272" s="367"/>
      <c r="H272" s="367"/>
      <c r="I272" s="367"/>
      <c r="J272" s="367"/>
      <c r="K272" s="367"/>
      <c r="L272" s="367"/>
      <c r="M272" s="367"/>
      <c r="N272" s="367"/>
      <c r="O272" s="367"/>
      <c r="P272" s="367"/>
      <c r="Q272" s="367"/>
      <c r="R272" s="367"/>
      <c r="S272" s="367"/>
      <c r="T272" s="367"/>
      <c r="U272" s="367"/>
      <c r="V272" s="367"/>
      <c r="W272" s="367"/>
      <c r="X272" s="367"/>
      <c r="Y272" s="367"/>
      <c r="Z272" s="367"/>
      <c r="AA272" s="367"/>
      <c r="AB272" s="367"/>
      <c r="AC272" s="367"/>
      <c r="AD272" s="367"/>
      <c r="AE272" s="367"/>
      <c r="AF272" s="367"/>
      <c r="AG272" s="366"/>
      <c r="AH272" s="366"/>
      <c r="AI272" s="366"/>
      <c r="AJ272" s="366"/>
      <c r="AK272" s="368"/>
      <c r="AL272" s="368"/>
      <c r="AM272" s="368"/>
      <c r="AN272" s="368"/>
      <c r="AO272" s="368"/>
      <c r="AP272" s="368"/>
      <c r="AQ272" s="368"/>
      <c r="AR272" s="368"/>
      <c r="AS272" s="368"/>
      <c r="AT272" s="368"/>
      <c r="AU272" s="368"/>
      <c r="AV272" s="368"/>
      <c r="AW272" s="368"/>
      <c r="AX272" s="368"/>
      <c r="AY272" s="368"/>
      <c r="AZ272" s="368"/>
      <c r="BA272" s="368"/>
      <c r="BB272" s="368"/>
      <c r="BC272" s="368"/>
      <c r="BD272" s="368"/>
      <c r="BE272" s="368"/>
      <c r="BF272" s="368"/>
      <c r="BG272" s="368"/>
      <c r="BH272" s="368"/>
      <c r="BI272" s="368"/>
      <c r="BJ272" s="368"/>
      <c r="BK272" s="368"/>
      <c r="BL272" s="368"/>
      <c r="BM272" s="368"/>
      <c r="BN272" s="368"/>
      <c r="BO272" s="368"/>
      <c r="BP272" s="368"/>
      <c r="BQ272" s="368"/>
      <c r="BR272" s="368"/>
      <c r="BS272" s="368"/>
      <c r="BT272" s="368"/>
      <c r="BU272" s="368"/>
      <c r="BV272" s="368"/>
      <c r="BW272" s="368"/>
      <c r="BX272" s="368"/>
      <c r="BY272" s="368"/>
      <c r="BZ272" s="368"/>
      <c r="CA272" s="368"/>
      <c r="CB272" s="368"/>
      <c r="CC272" s="368"/>
      <c r="CD272" s="368"/>
      <c r="CE272" s="368"/>
      <c r="CF272" s="368"/>
      <c r="CG272" s="368"/>
      <c r="CH272" s="368"/>
      <c r="CI272" s="368"/>
      <c r="CJ272" s="368"/>
      <c r="CK272" s="368"/>
      <c r="CL272" s="368"/>
      <c r="CM272" s="368"/>
      <c r="CN272" s="368"/>
      <c r="CO272" s="368"/>
      <c r="CP272" s="368"/>
      <c r="CQ272" s="368"/>
      <c r="CR272" s="368"/>
      <c r="CS272" s="368"/>
      <c r="CT272" s="368"/>
      <c r="CU272" s="368"/>
      <c r="CV272" s="368"/>
      <c r="CW272" s="368"/>
      <c r="CX272" s="368"/>
      <c r="CY272" s="368"/>
      <c r="CZ272" s="368"/>
      <c r="DA272" s="368"/>
      <c r="DB272" s="368"/>
      <c r="DC272" s="368"/>
      <c r="DD272" s="368"/>
      <c r="DE272" s="368"/>
      <c r="DF272" s="368"/>
      <c r="DG272" s="368"/>
      <c r="DH272" s="368"/>
      <c r="DI272" s="368"/>
      <c r="DJ272" s="368"/>
      <c r="DK272" s="368"/>
      <c r="DL272" s="368"/>
      <c r="DM272" s="368"/>
      <c r="DN272" s="368"/>
      <c r="DO272" s="368"/>
      <c r="DP272" s="368"/>
      <c r="DQ272" s="368"/>
    </row>
    <row r="273" spans="1:121" x14ac:dyDescent="0.25">
      <c r="A273" s="367"/>
      <c r="B273" s="367"/>
      <c r="C273" s="367"/>
      <c r="D273" s="367"/>
      <c r="E273" s="367"/>
      <c r="F273" s="367"/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67"/>
      <c r="R273" s="367"/>
      <c r="S273" s="367"/>
      <c r="T273" s="367"/>
      <c r="U273" s="367"/>
      <c r="V273" s="367"/>
      <c r="W273" s="367"/>
      <c r="X273" s="367"/>
      <c r="Y273" s="367"/>
      <c r="Z273" s="367"/>
      <c r="AA273" s="367"/>
      <c r="AB273" s="367"/>
      <c r="AC273" s="367"/>
      <c r="AD273" s="367"/>
      <c r="AE273" s="367"/>
      <c r="AF273" s="367"/>
      <c r="AG273" s="366"/>
      <c r="AH273" s="366"/>
      <c r="AI273" s="366"/>
      <c r="AJ273" s="366"/>
      <c r="AK273" s="368"/>
      <c r="AL273" s="368"/>
      <c r="AM273" s="368"/>
      <c r="AN273" s="368"/>
      <c r="AO273" s="368"/>
      <c r="AP273" s="368"/>
      <c r="AQ273" s="368"/>
      <c r="AR273" s="368"/>
      <c r="AS273" s="368"/>
      <c r="AT273" s="368"/>
      <c r="AU273" s="368"/>
      <c r="AV273" s="368"/>
      <c r="AW273" s="368"/>
      <c r="AX273" s="368"/>
      <c r="AY273" s="368"/>
      <c r="AZ273" s="368"/>
      <c r="BA273" s="368"/>
      <c r="BB273" s="368"/>
      <c r="BC273" s="368"/>
      <c r="BD273" s="368"/>
      <c r="BE273" s="368"/>
      <c r="BF273" s="368"/>
      <c r="BG273" s="368"/>
      <c r="BH273" s="368"/>
      <c r="BI273" s="368"/>
      <c r="BJ273" s="368"/>
      <c r="BK273" s="368"/>
      <c r="BL273" s="368"/>
      <c r="BM273" s="368"/>
      <c r="BN273" s="368"/>
      <c r="BO273" s="368"/>
      <c r="BP273" s="368"/>
      <c r="BQ273" s="368"/>
      <c r="BR273" s="368"/>
      <c r="BS273" s="368"/>
      <c r="BT273" s="368"/>
      <c r="BU273" s="368"/>
      <c r="BV273" s="368"/>
      <c r="BW273" s="368"/>
      <c r="BX273" s="368"/>
      <c r="BY273" s="368"/>
      <c r="BZ273" s="368"/>
      <c r="CA273" s="368"/>
      <c r="CB273" s="368"/>
      <c r="CC273" s="368"/>
      <c r="CD273" s="368"/>
      <c r="CE273" s="368"/>
      <c r="CF273" s="368"/>
      <c r="CG273" s="368"/>
      <c r="CH273" s="368"/>
      <c r="CI273" s="368"/>
      <c r="CJ273" s="368"/>
      <c r="CK273" s="368"/>
      <c r="CL273" s="368"/>
      <c r="CM273" s="368"/>
      <c r="CN273" s="368"/>
      <c r="CO273" s="368"/>
      <c r="CP273" s="368"/>
      <c r="CQ273" s="368"/>
      <c r="CR273" s="368"/>
      <c r="CS273" s="368"/>
      <c r="CT273" s="368"/>
      <c r="CU273" s="368"/>
      <c r="CV273" s="368"/>
      <c r="CW273" s="368"/>
      <c r="CX273" s="368"/>
      <c r="CY273" s="368"/>
      <c r="CZ273" s="368"/>
      <c r="DA273" s="368"/>
      <c r="DB273" s="368"/>
      <c r="DC273" s="368"/>
      <c r="DD273" s="368"/>
      <c r="DE273" s="368"/>
      <c r="DF273" s="368"/>
      <c r="DG273" s="368"/>
      <c r="DH273" s="368"/>
      <c r="DI273" s="368"/>
      <c r="DJ273" s="368"/>
      <c r="DK273" s="368"/>
      <c r="DL273" s="368"/>
      <c r="DM273" s="368"/>
      <c r="DN273" s="368"/>
      <c r="DO273" s="368"/>
      <c r="DP273" s="368"/>
      <c r="DQ273" s="368"/>
    </row>
    <row r="274" spans="1:121" x14ac:dyDescent="0.25">
      <c r="A274" s="367"/>
      <c r="B274" s="367"/>
      <c r="C274" s="367"/>
      <c r="D274" s="367"/>
      <c r="E274" s="367"/>
      <c r="F274" s="367"/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67"/>
      <c r="R274" s="367"/>
      <c r="S274" s="367"/>
      <c r="T274" s="367"/>
      <c r="U274" s="367"/>
      <c r="V274" s="367"/>
      <c r="W274" s="367"/>
      <c r="X274" s="367"/>
      <c r="Y274" s="367"/>
      <c r="Z274" s="367"/>
      <c r="AA274" s="367"/>
      <c r="AB274" s="367"/>
      <c r="AC274" s="367"/>
      <c r="AD274" s="367"/>
      <c r="AE274" s="367"/>
      <c r="AF274" s="367"/>
      <c r="AG274" s="366"/>
      <c r="AH274" s="366"/>
      <c r="AI274" s="366"/>
      <c r="AJ274" s="366"/>
      <c r="AK274" s="368"/>
      <c r="AL274" s="368"/>
      <c r="AM274" s="368"/>
      <c r="AN274" s="368"/>
      <c r="AO274" s="368"/>
      <c r="AP274" s="368"/>
      <c r="AQ274" s="368"/>
      <c r="AR274" s="368"/>
      <c r="AS274" s="368"/>
      <c r="AT274" s="368"/>
      <c r="AU274" s="368"/>
      <c r="AV274" s="368"/>
      <c r="AW274" s="368"/>
      <c r="AX274" s="368"/>
      <c r="AY274" s="368"/>
      <c r="AZ274" s="368"/>
      <c r="BA274" s="368"/>
      <c r="BB274" s="368"/>
      <c r="BC274" s="368"/>
      <c r="BD274" s="368"/>
      <c r="BE274" s="368"/>
      <c r="BF274" s="368"/>
      <c r="BG274" s="368"/>
      <c r="BH274" s="368"/>
      <c r="BI274" s="368"/>
      <c r="BJ274" s="368"/>
      <c r="BK274" s="368"/>
      <c r="BL274" s="368"/>
      <c r="BM274" s="368"/>
      <c r="BN274" s="368"/>
      <c r="BO274" s="368"/>
      <c r="BP274" s="368"/>
      <c r="BQ274" s="368"/>
      <c r="BR274" s="368"/>
      <c r="BS274" s="368"/>
      <c r="BT274" s="368"/>
      <c r="BU274" s="368"/>
      <c r="BV274" s="368"/>
      <c r="BW274" s="368"/>
      <c r="BX274" s="368"/>
      <c r="BY274" s="368"/>
      <c r="BZ274" s="368"/>
      <c r="CA274" s="368"/>
      <c r="CB274" s="368"/>
      <c r="CC274" s="368"/>
      <c r="CD274" s="368"/>
      <c r="CE274" s="368"/>
      <c r="CF274" s="368"/>
      <c r="CG274" s="368"/>
      <c r="CH274" s="368"/>
      <c r="CI274" s="368"/>
      <c r="CJ274" s="368"/>
      <c r="CK274" s="368"/>
      <c r="CL274" s="368"/>
      <c r="CM274" s="368"/>
      <c r="CN274" s="368"/>
      <c r="CO274" s="368"/>
      <c r="CP274" s="368"/>
      <c r="CQ274" s="368"/>
      <c r="CR274" s="368"/>
      <c r="CS274" s="368"/>
      <c r="CT274" s="368"/>
      <c r="CU274" s="368"/>
      <c r="CV274" s="368"/>
      <c r="CW274" s="368"/>
      <c r="CX274" s="368"/>
      <c r="CY274" s="368"/>
      <c r="CZ274" s="368"/>
      <c r="DA274" s="368"/>
      <c r="DB274" s="368"/>
      <c r="DC274" s="368"/>
      <c r="DD274" s="368"/>
      <c r="DE274" s="368"/>
      <c r="DF274" s="368"/>
      <c r="DG274" s="368"/>
      <c r="DH274" s="368"/>
      <c r="DI274" s="368"/>
      <c r="DJ274" s="368"/>
      <c r="DK274" s="368"/>
      <c r="DL274" s="368"/>
      <c r="DM274" s="368"/>
      <c r="DN274" s="368"/>
      <c r="DO274" s="368"/>
      <c r="DP274" s="368"/>
      <c r="DQ274" s="368"/>
    </row>
    <row r="275" spans="1:121" x14ac:dyDescent="0.25">
      <c r="A275" s="367"/>
      <c r="B275" s="367"/>
      <c r="C275" s="367"/>
      <c r="D275" s="367"/>
      <c r="E275" s="367"/>
      <c r="F275" s="367"/>
      <c r="G275" s="367"/>
      <c r="H275" s="367"/>
      <c r="I275" s="367"/>
      <c r="J275" s="367"/>
      <c r="K275" s="367"/>
      <c r="L275" s="367"/>
      <c r="M275" s="367"/>
      <c r="N275" s="367"/>
      <c r="O275" s="367"/>
      <c r="P275" s="367"/>
      <c r="Q275" s="367"/>
      <c r="R275" s="367"/>
      <c r="S275" s="367"/>
      <c r="T275" s="367"/>
      <c r="U275" s="367"/>
      <c r="V275" s="367"/>
      <c r="W275" s="367"/>
      <c r="X275" s="367"/>
      <c r="Y275" s="367"/>
      <c r="Z275" s="367"/>
      <c r="AA275" s="367"/>
      <c r="AB275" s="367"/>
      <c r="AC275" s="367"/>
      <c r="AD275" s="367"/>
      <c r="AE275" s="367"/>
      <c r="AF275" s="367"/>
      <c r="AG275" s="366"/>
      <c r="AH275" s="366"/>
      <c r="AI275" s="366"/>
      <c r="AJ275" s="366"/>
      <c r="AK275" s="368"/>
      <c r="AL275" s="368"/>
      <c r="AM275" s="368"/>
      <c r="AN275" s="368"/>
      <c r="AO275" s="368"/>
      <c r="AP275" s="368"/>
      <c r="AQ275" s="368"/>
      <c r="AR275" s="368"/>
      <c r="AS275" s="368"/>
      <c r="AT275" s="368"/>
      <c r="AU275" s="368"/>
      <c r="AV275" s="368"/>
      <c r="AW275" s="368"/>
      <c r="AX275" s="368"/>
      <c r="AY275" s="368"/>
      <c r="AZ275" s="368"/>
      <c r="BA275" s="368"/>
      <c r="BB275" s="368"/>
      <c r="BC275" s="368"/>
      <c r="BD275" s="368"/>
      <c r="BE275" s="368"/>
      <c r="BF275" s="368"/>
      <c r="BG275" s="368"/>
      <c r="BH275" s="368"/>
      <c r="BI275" s="368"/>
      <c r="BJ275" s="368"/>
      <c r="BK275" s="368"/>
      <c r="BL275" s="368"/>
      <c r="BM275" s="368"/>
      <c r="BN275" s="368"/>
      <c r="BO275" s="368"/>
      <c r="BP275" s="368"/>
      <c r="BQ275" s="368"/>
      <c r="BR275" s="368"/>
      <c r="BS275" s="368"/>
      <c r="BT275" s="368"/>
      <c r="BU275" s="368"/>
      <c r="BV275" s="368"/>
      <c r="BW275" s="368"/>
      <c r="BX275" s="368"/>
      <c r="BY275" s="368"/>
      <c r="BZ275" s="368"/>
      <c r="CA275" s="368"/>
      <c r="CB275" s="368"/>
      <c r="CC275" s="368"/>
      <c r="CD275" s="368"/>
      <c r="CE275" s="368"/>
      <c r="CF275" s="368"/>
      <c r="CG275" s="368"/>
      <c r="CH275" s="368"/>
      <c r="CI275" s="368"/>
      <c r="CJ275" s="368"/>
      <c r="CK275" s="368"/>
      <c r="CL275" s="368"/>
      <c r="CM275" s="368"/>
      <c r="CN275" s="368"/>
      <c r="CO275" s="368"/>
      <c r="CP275" s="368"/>
      <c r="CQ275" s="368"/>
      <c r="CR275" s="368"/>
      <c r="CS275" s="368"/>
      <c r="CT275" s="368"/>
      <c r="CU275" s="368"/>
      <c r="CV275" s="368"/>
      <c r="CW275" s="368"/>
      <c r="CX275" s="368"/>
      <c r="CY275" s="368"/>
      <c r="CZ275" s="368"/>
      <c r="DA275" s="368"/>
      <c r="DB275" s="368"/>
      <c r="DC275" s="368"/>
      <c r="DD275" s="368"/>
      <c r="DE275" s="368"/>
      <c r="DF275" s="368"/>
      <c r="DG275" s="368"/>
      <c r="DH275" s="368"/>
      <c r="DI275" s="368"/>
      <c r="DJ275" s="368"/>
      <c r="DK275" s="368"/>
      <c r="DL275" s="368"/>
      <c r="DM275" s="368"/>
      <c r="DN275" s="368"/>
      <c r="DO275" s="368"/>
      <c r="DP275" s="368"/>
      <c r="DQ275" s="368"/>
    </row>
    <row r="276" spans="1:121" x14ac:dyDescent="0.25">
      <c r="A276" s="367"/>
      <c r="B276" s="367"/>
      <c r="C276" s="367"/>
      <c r="D276" s="367"/>
      <c r="E276" s="367"/>
      <c r="F276" s="367"/>
      <c r="G276" s="367"/>
      <c r="H276" s="367"/>
      <c r="I276" s="367"/>
      <c r="J276" s="367"/>
      <c r="K276" s="367"/>
      <c r="L276" s="367"/>
      <c r="M276" s="367"/>
      <c r="N276" s="367"/>
      <c r="O276" s="367"/>
      <c r="P276" s="367"/>
      <c r="Q276" s="367"/>
      <c r="R276" s="367"/>
      <c r="S276" s="367"/>
      <c r="T276" s="367"/>
      <c r="U276" s="367"/>
      <c r="V276" s="367"/>
      <c r="W276" s="367"/>
      <c r="X276" s="367"/>
      <c r="Y276" s="367"/>
      <c r="Z276" s="367"/>
      <c r="AA276" s="367"/>
      <c r="AB276" s="367"/>
      <c r="AC276" s="367"/>
      <c r="AD276" s="367"/>
      <c r="AE276" s="367"/>
      <c r="AF276" s="367"/>
      <c r="AG276" s="366"/>
      <c r="AH276" s="366"/>
      <c r="AI276" s="366"/>
      <c r="AJ276" s="366"/>
      <c r="AK276" s="368"/>
      <c r="AL276" s="368"/>
      <c r="AM276" s="368"/>
      <c r="AN276" s="368"/>
      <c r="AO276" s="368"/>
      <c r="AP276" s="368"/>
      <c r="AQ276" s="368"/>
      <c r="AR276" s="368"/>
      <c r="AS276" s="368"/>
      <c r="AT276" s="368"/>
      <c r="AU276" s="368"/>
      <c r="AV276" s="368"/>
      <c r="AW276" s="368"/>
      <c r="AX276" s="368"/>
      <c r="AY276" s="368"/>
      <c r="AZ276" s="368"/>
      <c r="BA276" s="368"/>
      <c r="BB276" s="368"/>
      <c r="BC276" s="368"/>
      <c r="BD276" s="368"/>
      <c r="BE276" s="368"/>
      <c r="BF276" s="368"/>
      <c r="BG276" s="368"/>
      <c r="BH276" s="368"/>
      <c r="BI276" s="368"/>
      <c r="BJ276" s="368"/>
      <c r="BK276" s="368"/>
      <c r="BL276" s="368"/>
      <c r="BM276" s="368"/>
      <c r="BN276" s="368"/>
      <c r="BO276" s="368"/>
      <c r="BP276" s="368"/>
      <c r="BQ276" s="368"/>
      <c r="BR276" s="368"/>
      <c r="BS276" s="368"/>
      <c r="BT276" s="368"/>
      <c r="BU276" s="368"/>
      <c r="BV276" s="368"/>
      <c r="BW276" s="368"/>
      <c r="BX276" s="368"/>
      <c r="BY276" s="368"/>
      <c r="BZ276" s="368"/>
      <c r="CA276" s="368"/>
      <c r="CB276" s="368"/>
      <c r="CC276" s="368"/>
      <c r="CD276" s="368"/>
      <c r="CE276" s="368"/>
      <c r="CF276" s="368"/>
      <c r="CG276" s="368"/>
      <c r="CH276" s="368"/>
      <c r="CI276" s="368"/>
      <c r="CJ276" s="368"/>
      <c r="CK276" s="368"/>
      <c r="CL276" s="368"/>
      <c r="CM276" s="368"/>
      <c r="CN276" s="368"/>
      <c r="CO276" s="368"/>
      <c r="CP276" s="368"/>
      <c r="CQ276" s="368"/>
      <c r="CR276" s="368"/>
      <c r="CS276" s="368"/>
      <c r="CT276" s="368"/>
      <c r="CU276" s="368"/>
      <c r="CV276" s="368"/>
      <c r="CW276" s="368"/>
      <c r="CX276" s="368"/>
      <c r="CY276" s="368"/>
      <c r="CZ276" s="368"/>
      <c r="DA276" s="368"/>
      <c r="DB276" s="368"/>
      <c r="DC276" s="368"/>
      <c r="DD276" s="368"/>
      <c r="DE276" s="368"/>
      <c r="DF276" s="368"/>
      <c r="DG276" s="368"/>
      <c r="DH276" s="368"/>
      <c r="DI276" s="368"/>
      <c r="DJ276" s="368"/>
      <c r="DK276" s="368"/>
      <c r="DL276" s="368"/>
      <c r="DM276" s="368"/>
      <c r="DN276" s="368"/>
      <c r="DO276" s="368"/>
      <c r="DP276" s="368"/>
      <c r="DQ276" s="368"/>
    </row>
    <row r="277" spans="1:121" x14ac:dyDescent="0.25">
      <c r="A277" s="367"/>
      <c r="B277" s="367"/>
      <c r="C277" s="367"/>
      <c r="D277" s="367"/>
      <c r="E277" s="367"/>
      <c r="F277" s="367"/>
      <c r="G277" s="367"/>
      <c r="H277" s="367"/>
      <c r="I277" s="367"/>
      <c r="J277" s="367"/>
      <c r="K277" s="367"/>
      <c r="L277" s="367"/>
      <c r="M277" s="367"/>
      <c r="N277" s="367"/>
      <c r="O277" s="367"/>
      <c r="P277" s="367"/>
      <c r="Q277" s="367"/>
      <c r="R277" s="367"/>
      <c r="S277" s="367"/>
      <c r="T277" s="367"/>
      <c r="U277" s="367"/>
      <c r="V277" s="367"/>
      <c r="W277" s="367"/>
      <c r="X277" s="367"/>
      <c r="Y277" s="367"/>
      <c r="Z277" s="367"/>
      <c r="AA277" s="367"/>
      <c r="AB277" s="367"/>
      <c r="AC277" s="367"/>
      <c r="AD277" s="367"/>
      <c r="AE277" s="367"/>
      <c r="AF277" s="367"/>
      <c r="AG277" s="366"/>
      <c r="AH277" s="366"/>
      <c r="AI277" s="366"/>
      <c r="AJ277" s="366"/>
      <c r="AK277" s="368"/>
      <c r="AL277" s="368"/>
      <c r="AM277" s="368"/>
      <c r="AN277" s="368"/>
      <c r="AO277" s="368"/>
      <c r="AP277" s="368"/>
      <c r="AQ277" s="368"/>
      <c r="AR277" s="368"/>
      <c r="AS277" s="368"/>
      <c r="AT277" s="368"/>
      <c r="AU277" s="368"/>
      <c r="AV277" s="368"/>
      <c r="AW277" s="368"/>
      <c r="AX277" s="368"/>
      <c r="AY277" s="368"/>
      <c r="AZ277" s="368"/>
      <c r="BA277" s="368"/>
      <c r="BB277" s="368"/>
      <c r="BC277" s="368"/>
      <c r="BD277" s="368"/>
      <c r="BE277" s="368"/>
      <c r="BF277" s="368"/>
      <c r="BG277" s="368"/>
      <c r="BH277" s="368"/>
      <c r="BI277" s="368"/>
      <c r="BJ277" s="368"/>
      <c r="BK277" s="368"/>
      <c r="BL277" s="368"/>
      <c r="BM277" s="368"/>
      <c r="BN277" s="368"/>
      <c r="BO277" s="368"/>
      <c r="BP277" s="368"/>
      <c r="BQ277" s="368"/>
      <c r="BR277" s="368"/>
      <c r="BS277" s="368"/>
      <c r="BT277" s="368"/>
      <c r="BU277" s="368"/>
      <c r="BV277" s="368"/>
      <c r="BW277" s="368"/>
      <c r="BX277" s="368"/>
      <c r="BY277" s="368"/>
      <c r="BZ277" s="368"/>
      <c r="CA277" s="368"/>
      <c r="CB277" s="368"/>
      <c r="CC277" s="368"/>
      <c r="CD277" s="368"/>
      <c r="CE277" s="368"/>
      <c r="CF277" s="368"/>
      <c r="CG277" s="368"/>
      <c r="CH277" s="368"/>
      <c r="CI277" s="368"/>
      <c r="CJ277" s="368"/>
      <c r="CK277" s="368"/>
      <c r="CL277" s="368"/>
      <c r="CM277" s="368"/>
      <c r="CN277" s="368"/>
      <c r="CO277" s="368"/>
      <c r="CP277" s="368"/>
      <c r="CQ277" s="368"/>
      <c r="CR277" s="368"/>
      <c r="CS277" s="368"/>
      <c r="CT277" s="368"/>
      <c r="CU277" s="368"/>
      <c r="CV277" s="368"/>
      <c r="CW277" s="368"/>
      <c r="CX277" s="368"/>
      <c r="CY277" s="368"/>
      <c r="CZ277" s="368"/>
      <c r="DA277" s="368"/>
      <c r="DB277" s="368"/>
      <c r="DC277" s="368"/>
      <c r="DD277" s="368"/>
      <c r="DE277" s="368"/>
      <c r="DF277" s="368"/>
      <c r="DG277" s="368"/>
      <c r="DH277" s="368"/>
      <c r="DI277" s="368"/>
      <c r="DJ277" s="368"/>
      <c r="DK277" s="368"/>
      <c r="DL277" s="368"/>
      <c r="DM277" s="368"/>
      <c r="DN277" s="368"/>
      <c r="DO277" s="368"/>
      <c r="DP277" s="368"/>
      <c r="DQ277" s="368"/>
    </row>
    <row r="278" spans="1:121" x14ac:dyDescent="0.25">
      <c r="A278" s="367"/>
      <c r="B278" s="367"/>
      <c r="C278" s="367"/>
      <c r="D278" s="367"/>
      <c r="E278" s="367"/>
      <c r="F278" s="367"/>
      <c r="G278" s="367"/>
      <c r="H278" s="367"/>
      <c r="I278" s="367"/>
      <c r="J278" s="367"/>
      <c r="K278" s="367"/>
      <c r="L278" s="367"/>
      <c r="M278" s="367"/>
      <c r="N278" s="367"/>
      <c r="O278" s="367"/>
      <c r="P278" s="367"/>
      <c r="Q278" s="367"/>
      <c r="R278" s="367"/>
      <c r="S278" s="367"/>
      <c r="T278" s="367"/>
      <c r="U278" s="367"/>
      <c r="V278" s="367"/>
      <c r="W278" s="367"/>
      <c r="X278" s="367"/>
      <c r="Y278" s="367"/>
      <c r="Z278" s="367"/>
      <c r="AA278" s="367"/>
      <c r="AB278" s="367"/>
      <c r="AC278" s="367"/>
      <c r="AD278" s="367"/>
      <c r="AE278" s="367"/>
      <c r="AF278" s="367"/>
      <c r="AG278" s="366"/>
      <c r="AH278" s="366"/>
      <c r="AI278" s="366"/>
      <c r="AJ278" s="366"/>
      <c r="AK278" s="368"/>
      <c r="AL278" s="368"/>
      <c r="AM278" s="368"/>
      <c r="AN278" s="368"/>
      <c r="AO278" s="368"/>
      <c r="AP278" s="368"/>
      <c r="AQ278" s="368"/>
      <c r="AR278" s="368"/>
      <c r="AS278" s="368"/>
      <c r="AT278" s="368"/>
      <c r="AU278" s="368"/>
      <c r="AV278" s="368"/>
      <c r="AW278" s="368"/>
      <c r="AX278" s="368"/>
      <c r="AY278" s="368"/>
      <c r="AZ278" s="368"/>
      <c r="BA278" s="368"/>
      <c r="BB278" s="368"/>
      <c r="BC278" s="368"/>
      <c r="BD278" s="368"/>
      <c r="BE278" s="368"/>
      <c r="BF278" s="368"/>
      <c r="BG278" s="368"/>
      <c r="BH278" s="368"/>
      <c r="BI278" s="368"/>
      <c r="BJ278" s="368"/>
      <c r="BK278" s="368"/>
      <c r="BL278" s="368"/>
      <c r="BM278" s="368"/>
      <c r="BN278" s="368"/>
      <c r="BO278" s="368"/>
      <c r="BP278" s="368"/>
      <c r="BQ278" s="368"/>
      <c r="BR278" s="368"/>
      <c r="BS278" s="368"/>
      <c r="BT278" s="368"/>
      <c r="BU278" s="368"/>
      <c r="BV278" s="368"/>
      <c r="BW278" s="368"/>
      <c r="BX278" s="368"/>
      <c r="BY278" s="368"/>
      <c r="BZ278" s="368"/>
      <c r="CA278" s="368"/>
      <c r="CB278" s="368"/>
      <c r="CC278" s="368"/>
      <c r="CD278" s="368"/>
      <c r="CE278" s="368"/>
      <c r="CF278" s="368"/>
      <c r="CG278" s="368"/>
      <c r="CH278" s="368"/>
      <c r="CI278" s="368"/>
      <c r="CJ278" s="368"/>
      <c r="CK278" s="368"/>
      <c r="CL278" s="368"/>
      <c r="CM278" s="368"/>
      <c r="CN278" s="368"/>
      <c r="CO278" s="368"/>
      <c r="CP278" s="368"/>
      <c r="CQ278" s="368"/>
      <c r="CR278" s="368"/>
      <c r="CS278" s="368"/>
      <c r="CT278" s="368"/>
      <c r="CU278" s="368"/>
      <c r="CV278" s="368"/>
      <c r="CW278" s="368"/>
      <c r="CX278" s="368"/>
      <c r="CY278" s="368"/>
      <c r="CZ278" s="368"/>
      <c r="DA278" s="368"/>
      <c r="DB278" s="368"/>
      <c r="DC278" s="368"/>
      <c r="DD278" s="368"/>
      <c r="DE278" s="368"/>
      <c r="DF278" s="368"/>
      <c r="DG278" s="368"/>
      <c r="DH278" s="368"/>
      <c r="DI278" s="368"/>
      <c r="DJ278" s="368"/>
      <c r="DK278" s="368"/>
      <c r="DL278" s="368"/>
      <c r="DM278" s="368"/>
      <c r="DN278" s="368"/>
      <c r="DO278" s="368"/>
      <c r="DP278" s="368"/>
      <c r="DQ278" s="368"/>
    </row>
    <row r="279" spans="1:121" x14ac:dyDescent="0.25">
      <c r="A279" s="367"/>
      <c r="B279" s="367"/>
      <c r="C279" s="367"/>
      <c r="D279" s="367"/>
      <c r="E279" s="367"/>
      <c r="F279" s="367"/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  <c r="Q279" s="367"/>
      <c r="R279" s="367"/>
      <c r="S279" s="367"/>
      <c r="T279" s="367"/>
      <c r="U279" s="367"/>
      <c r="V279" s="367"/>
      <c r="W279" s="367"/>
      <c r="X279" s="367"/>
      <c r="Y279" s="367"/>
      <c r="Z279" s="367"/>
      <c r="AA279" s="367"/>
      <c r="AB279" s="367"/>
      <c r="AC279" s="367"/>
      <c r="AD279" s="367"/>
      <c r="AE279" s="367"/>
      <c r="AF279" s="367"/>
      <c r="AG279" s="366"/>
      <c r="AH279" s="366"/>
      <c r="AI279" s="366"/>
      <c r="AJ279" s="366"/>
      <c r="AK279" s="368"/>
      <c r="AL279" s="368"/>
      <c r="AM279" s="368"/>
      <c r="AN279" s="368"/>
      <c r="AO279" s="368"/>
      <c r="AP279" s="368"/>
      <c r="AQ279" s="368"/>
      <c r="AR279" s="368"/>
      <c r="AS279" s="368"/>
      <c r="AT279" s="368"/>
      <c r="AU279" s="368"/>
      <c r="AV279" s="368"/>
      <c r="AW279" s="368"/>
      <c r="AX279" s="368"/>
      <c r="AY279" s="368"/>
      <c r="AZ279" s="368"/>
      <c r="BA279" s="368"/>
      <c r="BB279" s="368"/>
      <c r="BC279" s="368"/>
      <c r="BD279" s="368"/>
      <c r="BE279" s="368"/>
      <c r="BF279" s="368"/>
      <c r="BG279" s="368"/>
      <c r="BH279" s="368"/>
      <c r="BI279" s="368"/>
      <c r="BJ279" s="368"/>
      <c r="BK279" s="368"/>
      <c r="BL279" s="368"/>
      <c r="BM279" s="368"/>
      <c r="BN279" s="368"/>
      <c r="BO279" s="368"/>
      <c r="BP279" s="368"/>
      <c r="BQ279" s="368"/>
      <c r="BR279" s="368"/>
      <c r="BS279" s="368"/>
      <c r="BT279" s="368"/>
      <c r="BU279" s="368"/>
      <c r="BV279" s="368"/>
      <c r="BW279" s="368"/>
      <c r="BX279" s="368"/>
      <c r="BY279" s="368"/>
      <c r="BZ279" s="368"/>
      <c r="CA279" s="368"/>
      <c r="CB279" s="368"/>
      <c r="CC279" s="368"/>
      <c r="CD279" s="368"/>
      <c r="CE279" s="368"/>
      <c r="CF279" s="368"/>
      <c r="CG279" s="368"/>
      <c r="CH279" s="368"/>
      <c r="CI279" s="368"/>
      <c r="CJ279" s="368"/>
      <c r="CK279" s="368"/>
      <c r="CL279" s="368"/>
      <c r="CM279" s="368"/>
      <c r="CN279" s="368"/>
      <c r="CO279" s="368"/>
      <c r="CP279" s="368"/>
      <c r="CQ279" s="368"/>
      <c r="CR279" s="368"/>
      <c r="CS279" s="368"/>
      <c r="CT279" s="368"/>
      <c r="CU279" s="368"/>
      <c r="CV279" s="368"/>
      <c r="CW279" s="368"/>
      <c r="CX279" s="368"/>
      <c r="CY279" s="368"/>
      <c r="CZ279" s="368"/>
      <c r="DA279" s="368"/>
      <c r="DB279" s="368"/>
      <c r="DC279" s="368"/>
      <c r="DD279" s="368"/>
      <c r="DE279" s="368"/>
      <c r="DF279" s="368"/>
      <c r="DG279" s="368"/>
      <c r="DH279" s="368"/>
      <c r="DI279" s="368"/>
      <c r="DJ279" s="368"/>
      <c r="DK279" s="368"/>
      <c r="DL279" s="368"/>
      <c r="DM279" s="368"/>
      <c r="DN279" s="368"/>
      <c r="DO279" s="368"/>
      <c r="DP279" s="368"/>
      <c r="DQ279" s="368"/>
    </row>
    <row r="280" spans="1:121" x14ac:dyDescent="0.25">
      <c r="A280" s="367"/>
      <c r="B280" s="367"/>
      <c r="C280" s="367"/>
      <c r="D280" s="367"/>
      <c r="E280" s="367"/>
      <c r="F280" s="367"/>
      <c r="G280" s="367"/>
      <c r="H280" s="367"/>
      <c r="I280" s="367"/>
      <c r="J280" s="367"/>
      <c r="K280" s="367"/>
      <c r="L280" s="367"/>
      <c r="M280" s="367"/>
      <c r="N280" s="367"/>
      <c r="O280" s="367"/>
      <c r="P280" s="367"/>
      <c r="Q280" s="367"/>
      <c r="R280" s="367"/>
      <c r="S280" s="367"/>
      <c r="T280" s="367"/>
      <c r="U280" s="367"/>
      <c r="V280" s="367"/>
      <c r="W280" s="367"/>
      <c r="X280" s="367"/>
      <c r="Y280" s="367"/>
      <c r="Z280" s="367"/>
      <c r="AA280" s="367"/>
      <c r="AB280" s="367"/>
      <c r="AC280" s="367"/>
      <c r="AD280" s="367"/>
      <c r="AE280" s="367"/>
      <c r="AF280" s="367"/>
      <c r="AG280" s="366"/>
      <c r="AH280" s="366"/>
      <c r="AI280" s="366"/>
      <c r="AJ280" s="366"/>
      <c r="AK280" s="368"/>
      <c r="AL280" s="368"/>
      <c r="AM280" s="368"/>
      <c r="AN280" s="368"/>
      <c r="AO280" s="368"/>
      <c r="AP280" s="368"/>
      <c r="AQ280" s="368"/>
      <c r="AR280" s="368"/>
      <c r="AS280" s="368"/>
      <c r="AT280" s="368"/>
      <c r="AU280" s="368"/>
      <c r="AV280" s="368"/>
      <c r="AW280" s="368"/>
      <c r="AX280" s="368"/>
      <c r="AY280" s="368"/>
      <c r="AZ280" s="368"/>
      <c r="BA280" s="368"/>
      <c r="BB280" s="368"/>
      <c r="BC280" s="368"/>
      <c r="BD280" s="368"/>
      <c r="BE280" s="368"/>
      <c r="BF280" s="368"/>
      <c r="BG280" s="368"/>
      <c r="BH280" s="368"/>
      <c r="BI280" s="368"/>
      <c r="BJ280" s="368"/>
      <c r="BK280" s="368"/>
      <c r="BL280" s="368"/>
      <c r="BM280" s="368"/>
      <c r="BN280" s="368"/>
      <c r="BO280" s="368"/>
      <c r="BP280" s="368"/>
      <c r="BQ280" s="368"/>
      <c r="BR280" s="368"/>
      <c r="BS280" s="368"/>
      <c r="BT280" s="368"/>
      <c r="BU280" s="368"/>
      <c r="BV280" s="368"/>
      <c r="BW280" s="368"/>
      <c r="BX280" s="368"/>
      <c r="BY280" s="368"/>
      <c r="BZ280" s="368"/>
      <c r="CA280" s="368"/>
      <c r="CB280" s="368"/>
      <c r="CC280" s="368"/>
      <c r="CD280" s="368"/>
      <c r="CE280" s="368"/>
      <c r="CF280" s="368"/>
      <c r="CG280" s="368"/>
      <c r="CH280" s="368"/>
      <c r="CI280" s="368"/>
      <c r="CJ280" s="368"/>
      <c r="CK280" s="368"/>
      <c r="CL280" s="368"/>
      <c r="CM280" s="368"/>
      <c r="CN280" s="368"/>
      <c r="CO280" s="368"/>
      <c r="CP280" s="368"/>
      <c r="CQ280" s="368"/>
      <c r="CR280" s="368"/>
      <c r="CS280" s="368"/>
      <c r="CT280" s="368"/>
      <c r="CU280" s="368"/>
      <c r="CV280" s="368"/>
      <c r="CW280" s="368"/>
      <c r="CX280" s="368"/>
      <c r="CY280" s="368"/>
      <c r="CZ280" s="368"/>
      <c r="DA280" s="368"/>
      <c r="DB280" s="368"/>
      <c r="DC280" s="368"/>
      <c r="DD280" s="368"/>
      <c r="DE280" s="368"/>
      <c r="DF280" s="368"/>
      <c r="DG280" s="368"/>
      <c r="DH280" s="368"/>
      <c r="DI280" s="368"/>
      <c r="DJ280" s="368"/>
      <c r="DK280" s="368"/>
      <c r="DL280" s="368"/>
      <c r="DM280" s="368"/>
      <c r="DN280" s="368"/>
      <c r="DO280" s="368"/>
      <c r="DP280" s="368"/>
      <c r="DQ280" s="368"/>
    </row>
    <row r="281" spans="1:121" x14ac:dyDescent="0.25">
      <c r="A281" s="367"/>
      <c r="B281" s="367"/>
      <c r="C281" s="367"/>
      <c r="D281" s="367"/>
      <c r="E281" s="367"/>
      <c r="F281" s="367"/>
      <c r="G281" s="367"/>
      <c r="H281" s="367"/>
      <c r="I281" s="367"/>
      <c r="J281" s="367"/>
      <c r="K281" s="367"/>
      <c r="L281" s="367"/>
      <c r="M281" s="367"/>
      <c r="N281" s="367"/>
      <c r="O281" s="367"/>
      <c r="P281" s="367"/>
      <c r="Q281" s="367"/>
      <c r="R281" s="367"/>
      <c r="S281" s="367"/>
      <c r="T281" s="367"/>
      <c r="U281" s="367"/>
      <c r="V281" s="367"/>
      <c r="W281" s="367"/>
      <c r="X281" s="367"/>
      <c r="Y281" s="367"/>
      <c r="Z281" s="367"/>
      <c r="AA281" s="367"/>
      <c r="AB281" s="367"/>
      <c r="AC281" s="367"/>
      <c r="AD281" s="367"/>
      <c r="AE281" s="367"/>
      <c r="AF281" s="367"/>
      <c r="AG281" s="366"/>
      <c r="AH281" s="366"/>
      <c r="AI281" s="366"/>
      <c r="AJ281" s="366"/>
      <c r="AK281" s="368"/>
      <c r="AL281" s="368"/>
      <c r="AM281" s="368"/>
      <c r="AN281" s="368"/>
      <c r="AO281" s="368"/>
      <c r="AP281" s="368"/>
      <c r="AQ281" s="368"/>
      <c r="AR281" s="368"/>
      <c r="AS281" s="368"/>
      <c r="AT281" s="368"/>
      <c r="AU281" s="368"/>
      <c r="AV281" s="368"/>
      <c r="AW281" s="368"/>
      <c r="AX281" s="368"/>
      <c r="AY281" s="368"/>
      <c r="AZ281" s="368"/>
      <c r="BA281" s="368"/>
      <c r="BB281" s="368"/>
      <c r="BC281" s="368"/>
      <c r="BD281" s="368"/>
      <c r="BE281" s="368"/>
      <c r="BF281" s="368"/>
      <c r="BG281" s="368"/>
      <c r="BH281" s="368"/>
      <c r="BI281" s="368"/>
      <c r="BJ281" s="368"/>
      <c r="BK281" s="368"/>
      <c r="BL281" s="368"/>
      <c r="BM281" s="368"/>
      <c r="BN281" s="368"/>
      <c r="BO281" s="368"/>
      <c r="BP281" s="368"/>
      <c r="BQ281" s="368"/>
      <c r="BR281" s="368"/>
      <c r="BS281" s="368"/>
      <c r="BT281" s="368"/>
      <c r="BU281" s="368"/>
      <c r="BV281" s="368"/>
      <c r="BW281" s="368"/>
      <c r="BX281" s="368"/>
      <c r="BY281" s="368"/>
      <c r="BZ281" s="368"/>
      <c r="CA281" s="368"/>
      <c r="CB281" s="368"/>
      <c r="CC281" s="368"/>
      <c r="CD281" s="368"/>
      <c r="CE281" s="368"/>
      <c r="CF281" s="368"/>
      <c r="CG281" s="368"/>
      <c r="CH281" s="368"/>
      <c r="CI281" s="368"/>
      <c r="CJ281" s="368"/>
      <c r="CK281" s="368"/>
      <c r="CL281" s="368"/>
      <c r="CM281" s="368"/>
      <c r="CN281" s="368"/>
      <c r="CO281" s="368"/>
      <c r="CP281" s="368"/>
      <c r="CQ281" s="368"/>
      <c r="CR281" s="368"/>
      <c r="CS281" s="368"/>
      <c r="CT281" s="368"/>
      <c r="CU281" s="368"/>
      <c r="CV281" s="368"/>
      <c r="CW281" s="368"/>
      <c r="CX281" s="368"/>
      <c r="CY281" s="368"/>
      <c r="CZ281" s="368"/>
      <c r="DA281" s="368"/>
      <c r="DB281" s="368"/>
      <c r="DC281" s="368"/>
      <c r="DD281" s="368"/>
      <c r="DE281" s="368"/>
      <c r="DF281" s="368"/>
      <c r="DG281" s="368"/>
      <c r="DH281" s="368"/>
      <c r="DI281" s="368"/>
      <c r="DJ281" s="368"/>
      <c r="DK281" s="368"/>
      <c r="DL281" s="368"/>
      <c r="DM281" s="368"/>
      <c r="DN281" s="368"/>
      <c r="DO281" s="368"/>
      <c r="DP281" s="368"/>
      <c r="DQ281" s="368"/>
    </row>
    <row r="282" spans="1:121" x14ac:dyDescent="0.25">
      <c r="A282" s="367"/>
      <c r="B282" s="367"/>
      <c r="C282" s="367"/>
      <c r="D282" s="367"/>
      <c r="E282" s="367"/>
      <c r="F282" s="367"/>
      <c r="G282" s="367"/>
      <c r="H282" s="367"/>
      <c r="I282" s="367"/>
      <c r="J282" s="367"/>
      <c r="K282" s="367"/>
      <c r="L282" s="367"/>
      <c r="M282" s="367"/>
      <c r="N282" s="367"/>
      <c r="O282" s="367"/>
      <c r="P282" s="367"/>
      <c r="Q282" s="367"/>
      <c r="R282" s="367"/>
      <c r="S282" s="367"/>
      <c r="T282" s="367"/>
      <c r="U282" s="367"/>
      <c r="V282" s="367"/>
      <c r="W282" s="367"/>
      <c r="X282" s="367"/>
      <c r="Y282" s="367"/>
      <c r="Z282" s="367"/>
      <c r="AA282" s="367"/>
      <c r="AB282" s="367"/>
      <c r="AC282" s="367"/>
      <c r="AD282" s="367"/>
      <c r="AE282" s="367"/>
      <c r="AF282" s="367"/>
      <c r="AG282" s="366"/>
      <c r="AH282" s="366"/>
      <c r="AI282" s="366"/>
      <c r="AJ282" s="366"/>
      <c r="AK282" s="368"/>
      <c r="AL282" s="368"/>
      <c r="AM282" s="368"/>
      <c r="AN282" s="368"/>
      <c r="AO282" s="368"/>
      <c r="AP282" s="368"/>
      <c r="AQ282" s="368"/>
      <c r="AR282" s="368"/>
      <c r="AS282" s="368"/>
      <c r="AT282" s="368"/>
      <c r="AU282" s="368"/>
      <c r="AV282" s="368"/>
      <c r="AW282" s="368"/>
      <c r="AX282" s="368"/>
      <c r="AY282" s="368"/>
      <c r="AZ282" s="368"/>
      <c r="BA282" s="368"/>
      <c r="BB282" s="368"/>
      <c r="BC282" s="368"/>
      <c r="BD282" s="368"/>
      <c r="BE282" s="368"/>
      <c r="BF282" s="368"/>
      <c r="BG282" s="368"/>
      <c r="BH282" s="368"/>
      <c r="BI282" s="368"/>
      <c r="BJ282" s="368"/>
      <c r="BK282" s="368"/>
      <c r="BL282" s="368"/>
      <c r="BM282" s="368"/>
      <c r="BN282" s="368"/>
      <c r="BO282" s="368"/>
      <c r="BP282" s="368"/>
      <c r="BQ282" s="368"/>
      <c r="BR282" s="368"/>
      <c r="BS282" s="368"/>
      <c r="BT282" s="368"/>
      <c r="BU282" s="368"/>
      <c r="BV282" s="368"/>
      <c r="BW282" s="368"/>
      <c r="BX282" s="368"/>
      <c r="BY282" s="368"/>
      <c r="BZ282" s="368"/>
      <c r="CA282" s="368"/>
      <c r="CB282" s="368"/>
      <c r="CC282" s="368"/>
      <c r="CD282" s="368"/>
      <c r="CE282" s="368"/>
      <c r="CF282" s="368"/>
      <c r="CG282" s="368"/>
      <c r="CH282" s="368"/>
      <c r="CI282" s="368"/>
      <c r="CJ282" s="368"/>
      <c r="CK282" s="368"/>
      <c r="CL282" s="368"/>
      <c r="CM282" s="368"/>
      <c r="CN282" s="368"/>
      <c r="CO282" s="368"/>
      <c r="CP282" s="368"/>
      <c r="CQ282" s="368"/>
      <c r="CR282" s="368"/>
      <c r="CS282" s="368"/>
      <c r="CT282" s="368"/>
      <c r="CU282" s="368"/>
      <c r="CV282" s="368"/>
      <c r="CW282" s="368"/>
      <c r="CX282" s="368"/>
      <c r="CY282" s="368"/>
      <c r="CZ282" s="368"/>
      <c r="DA282" s="368"/>
      <c r="DB282" s="368"/>
      <c r="DC282" s="368"/>
      <c r="DD282" s="368"/>
      <c r="DE282" s="368"/>
      <c r="DF282" s="368"/>
      <c r="DG282" s="368"/>
      <c r="DH282" s="368"/>
      <c r="DI282" s="368"/>
      <c r="DJ282" s="368"/>
      <c r="DK282" s="368"/>
      <c r="DL282" s="368"/>
      <c r="DM282" s="368"/>
      <c r="DN282" s="368"/>
      <c r="DO282" s="368"/>
      <c r="DP282" s="368"/>
      <c r="DQ282" s="368"/>
    </row>
    <row r="283" spans="1:121" x14ac:dyDescent="0.25">
      <c r="A283" s="367"/>
      <c r="B283" s="367"/>
      <c r="C283" s="367"/>
      <c r="D283" s="367"/>
      <c r="E283" s="367"/>
      <c r="F283" s="367"/>
      <c r="G283" s="367"/>
      <c r="H283" s="367"/>
      <c r="I283" s="367"/>
      <c r="J283" s="367"/>
      <c r="K283" s="367"/>
      <c r="L283" s="367"/>
      <c r="M283" s="367"/>
      <c r="N283" s="367"/>
      <c r="O283" s="367"/>
      <c r="P283" s="367"/>
      <c r="Q283" s="367"/>
      <c r="R283" s="367"/>
      <c r="S283" s="367"/>
      <c r="T283" s="367"/>
      <c r="U283" s="367"/>
      <c r="V283" s="367"/>
      <c r="W283" s="367"/>
      <c r="X283" s="367"/>
      <c r="Y283" s="367"/>
      <c r="Z283" s="367"/>
      <c r="AA283" s="367"/>
      <c r="AB283" s="367"/>
      <c r="AC283" s="367"/>
      <c r="AD283" s="367"/>
      <c r="AE283" s="367"/>
      <c r="AF283" s="367"/>
      <c r="AG283" s="366"/>
      <c r="AH283" s="366"/>
      <c r="AI283" s="366"/>
      <c r="AJ283" s="366"/>
      <c r="AK283" s="368"/>
      <c r="AL283" s="368"/>
      <c r="AM283" s="368"/>
      <c r="AN283" s="368"/>
      <c r="AO283" s="368"/>
      <c r="AP283" s="368"/>
      <c r="AQ283" s="368"/>
      <c r="AR283" s="368"/>
      <c r="AS283" s="368"/>
      <c r="AT283" s="368"/>
      <c r="AU283" s="368"/>
      <c r="AV283" s="368"/>
      <c r="AW283" s="368"/>
      <c r="AX283" s="368"/>
      <c r="AY283" s="368"/>
      <c r="AZ283" s="368"/>
      <c r="BA283" s="368"/>
      <c r="BB283" s="368"/>
      <c r="BC283" s="368"/>
      <c r="BD283" s="368"/>
      <c r="BE283" s="368"/>
      <c r="BF283" s="368"/>
      <c r="BG283" s="368"/>
      <c r="BH283" s="368"/>
      <c r="BI283" s="368"/>
      <c r="BJ283" s="368"/>
      <c r="BK283" s="368"/>
      <c r="BL283" s="368"/>
      <c r="BM283" s="368"/>
      <c r="BN283" s="368"/>
      <c r="BO283" s="368"/>
      <c r="BP283" s="368"/>
      <c r="BQ283" s="368"/>
      <c r="BR283" s="368"/>
      <c r="BS283" s="368"/>
      <c r="BT283" s="368"/>
      <c r="BU283" s="368"/>
      <c r="BV283" s="368"/>
      <c r="BW283" s="368"/>
      <c r="BX283" s="368"/>
      <c r="BY283" s="368"/>
      <c r="BZ283" s="368"/>
      <c r="CA283" s="368"/>
      <c r="CB283" s="368"/>
      <c r="CC283" s="368"/>
      <c r="CD283" s="368"/>
      <c r="CE283" s="368"/>
      <c r="CF283" s="368"/>
      <c r="CG283" s="368"/>
      <c r="CH283" s="368"/>
      <c r="CI283" s="368"/>
      <c r="CJ283" s="368"/>
      <c r="CK283" s="368"/>
      <c r="CL283" s="368"/>
      <c r="CM283" s="368"/>
      <c r="CN283" s="368"/>
      <c r="CO283" s="368"/>
      <c r="CP283" s="368"/>
      <c r="CQ283" s="368"/>
      <c r="CR283" s="368"/>
      <c r="CS283" s="368"/>
      <c r="CT283" s="368"/>
      <c r="CU283" s="368"/>
      <c r="CV283" s="368"/>
      <c r="CW283" s="368"/>
      <c r="CX283" s="368"/>
      <c r="CY283" s="368"/>
      <c r="CZ283" s="368"/>
      <c r="DA283" s="368"/>
      <c r="DB283" s="368"/>
      <c r="DC283" s="368"/>
      <c r="DD283" s="368"/>
      <c r="DE283" s="368"/>
      <c r="DF283" s="368"/>
      <c r="DG283" s="368"/>
      <c r="DH283" s="368"/>
      <c r="DI283" s="368"/>
      <c r="DJ283" s="368"/>
      <c r="DK283" s="368"/>
      <c r="DL283" s="368"/>
      <c r="DM283" s="368"/>
      <c r="DN283" s="368"/>
      <c r="DO283" s="368"/>
      <c r="DP283" s="368"/>
      <c r="DQ283" s="368"/>
    </row>
    <row r="284" spans="1:121" x14ac:dyDescent="0.25">
      <c r="A284" s="367"/>
      <c r="B284" s="367"/>
      <c r="C284" s="367"/>
      <c r="D284" s="367"/>
      <c r="E284" s="367"/>
      <c r="F284" s="367"/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67"/>
      <c r="R284" s="367"/>
      <c r="S284" s="367"/>
      <c r="T284" s="367"/>
      <c r="U284" s="367"/>
      <c r="V284" s="367"/>
      <c r="W284" s="367"/>
      <c r="X284" s="367"/>
      <c r="Y284" s="367"/>
      <c r="Z284" s="367"/>
      <c r="AA284" s="367"/>
      <c r="AB284" s="367"/>
      <c r="AC284" s="367"/>
      <c r="AD284" s="367"/>
      <c r="AE284" s="367"/>
      <c r="AF284" s="367"/>
      <c r="AG284" s="366"/>
      <c r="AH284" s="366"/>
      <c r="AI284" s="366"/>
      <c r="AJ284" s="366"/>
      <c r="AK284" s="368"/>
      <c r="AL284" s="368"/>
      <c r="AM284" s="368"/>
      <c r="AN284" s="368"/>
      <c r="AO284" s="368"/>
      <c r="AP284" s="368"/>
      <c r="AQ284" s="368"/>
      <c r="AR284" s="368"/>
      <c r="AS284" s="368"/>
      <c r="AT284" s="368"/>
      <c r="AU284" s="368"/>
      <c r="AV284" s="368"/>
      <c r="AW284" s="368"/>
      <c r="AX284" s="368"/>
      <c r="AY284" s="368"/>
      <c r="AZ284" s="368"/>
      <c r="BA284" s="368"/>
      <c r="BB284" s="368"/>
      <c r="BC284" s="368"/>
      <c r="BD284" s="368"/>
      <c r="BE284" s="368"/>
      <c r="BF284" s="368"/>
      <c r="BG284" s="368"/>
      <c r="BH284" s="368"/>
      <c r="BI284" s="368"/>
      <c r="BJ284" s="368"/>
      <c r="BK284" s="368"/>
      <c r="BL284" s="368"/>
      <c r="BM284" s="368"/>
      <c r="BN284" s="368"/>
      <c r="BO284" s="368"/>
      <c r="BP284" s="368"/>
      <c r="BQ284" s="368"/>
      <c r="BR284" s="368"/>
      <c r="BS284" s="368"/>
      <c r="BT284" s="368"/>
      <c r="BU284" s="368"/>
      <c r="BV284" s="368"/>
      <c r="BW284" s="368"/>
      <c r="BX284" s="368"/>
      <c r="BY284" s="368"/>
      <c r="BZ284" s="368"/>
      <c r="CA284" s="368"/>
      <c r="CB284" s="368"/>
      <c r="CC284" s="368"/>
      <c r="CD284" s="368"/>
      <c r="CE284" s="368"/>
      <c r="CF284" s="368"/>
      <c r="CG284" s="368"/>
      <c r="CH284" s="368"/>
      <c r="CI284" s="368"/>
      <c r="CJ284" s="368"/>
      <c r="CK284" s="368"/>
      <c r="CL284" s="368"/>
      <c r="CM284" s="368"/>
      <c r="CN284" s="368"/>
      <c r="CO284" s="368"/>
      <c r="CP284" s="368"/>
      <c r="CQ284" s="368"/>
      <c r="CR284" s="368"/>
      <c r="CS284" s="368"/>
      <c r="CT284" s="368"/>
      <c r="CU284" s="368"/>
      <c r="CV284" s="368"/>
      <c r="CW284" s="368"/>
      <c r="CX284" s="368"/>
      <c r="CY284" s="368"/>
      <c r="CZ284" s="368"/>
      <c r="DA284" s="368"/>
      <c r="DB284" s="368"/>
      <c r="DC284" s="368"/>
      <c r="DD284" s="368"/>
      <c r="DE284" s="368"/>
      <c r="DF284" s="368"/>
      <c r="DG284" s="368"/>
      <c r="DH284" s="368"/>
      <c r="DI284" s="368"/>
      <c r="DJ284" s="368"/>
      <c r="DK284" s="368"/>
      <c r="DL284" s="368"/>
      <c r="DM284" s="368"/>
      <c r="DN284" s="368"/>
      <c r="DO284" s="368"/>
      <c r="DP284" s="368"/>
      <c r="DQ284" s="368"/>
    </row>
    <row r="285" spans="1:121" x14ac:dyDescent="0.25">
      <c r="A285" s="367"/>
      <c r="B285" s="367"/>
      <c r="C285" s="367"/>
      <c r="D285" s="367"/>
      <c r="E285" s="367"/>
      <c r="F285" s="367"/>
      <c r="G285" s="367"/>
      <c r="H285" s="367"/>
      <c r="I285" s="367"/>
      <c r="J285" s="367"/>
      <c r="K285" s="367"/>
      <c r="L285" s="367"/>
      <c r="M285" s="367"/>
      <c r="N285" s="367"/>
      <c r="O285" s="367"/>
      <c r="P285" s="367"/>
      <c r="Q285" s="367"/>
      <c r="R285" s="367"/>
      <c r="S285" s="367"/>
      <c r="T285" s="367"/>
      <c r="U285" s="367"/>
      <c r="V285" s="367"/>
      <c r="W285" s="367"/>
      <c r="X285" s="367"/>
      <c r="Y285" s="367"/>
      <c r="Z285" s="367"/>
      <c r="AA285" s="367"/>
      <c r="AB285" s="367"/>
      <c r="AC285" s="367"/>
      <c r="AD285" s="367"/>
      <c r="AE285" s="367"/>
      <c r="AF285" s="367"/>
      <c r="AG285" s="366"/>
      <c r="AH285" s="366"/>
      <c r="AI285" s="366"/>
      <c r="AJ285" s="366"/>
      <c r="AK285" s="368"/>
      <c r="AL285" s="368"/>
      <c r="AM285" s="368"/>
      <c r="AN285" s="368"/>
      <c r="AO285" s="368"/>
      <c r="AP285" s="368"/>
      <c r="AQ285" s="368"/>
      <c r="AR285" s="368"/>
      <c r="AS285" s="368"/>
      <c r="AT285" s="368"/>
      <c r="AU285" s="368"/>
      <c r="AV285" s="368"/>
      <c r="AW285" s="368"/>
      <c r="AX285" s="368"/>
      <c r="AY285" s="368"/>
      <c r="AZ285" s="368"/>
      <c r="BA285" s="368"/>
      <c r="BB285" s="368"/>
      <c r="BC285" s="368"/>
      <c r="BD285" s="368"/>
      <c r="BE285" s="368"/>
      <c r="BF285" s="368"/>
      <c r="BG285" s="368"/>
      <c r="BH285" s="368"/>
      <c r="BI285" s="368"/>
      <c r="BJ285" s="368"/>
      <c r="BK285" s="368"/>
      <c r="BL285" s="368"/>
      <c r="BM285" s="368"/>
      <c r="BN285" s="368"/>
      <c r="BO285" s="368"/>
      <c r="BP285" s="368"/>
      <c r="BQ285" s="368"/>
      <c r="BR285" s="368"/>
      <c r="BS285" s="368"/>
      <c r="BT285" s="368"/>
      <c r="BU285" s="368"/>
      <c r="BV285" s="368"/>
      <c r="BW285" s="368"/>
      <c r="BX285" s="368"/>
      <c r="BY285" s="368"/>
      <c r="BZ285" s="368"/>
      <c r="CA285" s="368"/>
      <c r="CB285" s="368"/>
      <c r="CC285" s="368"/>
      <c r="CD285" s="368"/>
      <c r="CE285" s="368"/>
      <c r="CF285" s="368"/>
      <c r="CG285" s="368"/>
      <c r="CH285" s="368"/>
      <c r="CI285" s="368"/>
      <c r="CJ285" s="368"/>
      <c r="CK285" s="368"/>
      <c r="CL285" s="368"/>
      <c r="CM285" s="368"/>
      <c r="CN285" s="368"/>
      <c r="CO285" s="368"/>
      <c r="CP285" s="368"/>
      <c r="CQ285" s="368"/>
      <c r="CR285" s="368"/>
      <c r="CS285" s="368"/>
      <c r="CT285" s="368"/>
      <c r="CU285" s="368"/>
      <c r="CV285" s="368"/>
      <c r="CW285" s="368"/>
      <c r="CX285" s="368"/>
      <c r="CY285" s="368"/>
      <c r="CZ285" s="368"/>
      <c r="DA285" s="368"/>
      <c r="DB285" s="368"/>
      <c r="DC285" s="368"/>
      <c r="DD285" s="368"/>
      <c r="DE285" s="368"/>
      <c r="DF285" s="368"/>
      <c r="DG285" s="368"/>
      <c r="DH285" s="368"/>
      <c r="DI285" s="368"/>
      <c r="DJ285" s="368"/>
      <c r="DK285" s="368"/>
      <c r="DL285" s="368"/>
      <c r="DM285" s="368"/>
      <c r="DN285" s="368"/>
      <c r="DO285" s="368"/>
      <c r="DP285" s="368"/>
      <c r="DQ285" s="368"/>
    </row>
    <row r="286" spans="1:121" x14ac:dyDescent="0.25">
      <c r="A286" s="367"/>
      <c r="B286" s="367"/>
      <c r="C286" s="367"/>
      <c r="D286" s="367"/>
      <c r="E286" s="367"/>
      <c r="F286" s="367"/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67"/>
      <c r="R286" s="367"/>
      <c r="S286" s="367"/>
      <c r="T286" s="367"/>
      <c r="U286" s="367"/>
      <c r="V286" s="367"/>
      <c r="W286" s="367"/>
      <c r="X286" s="367"/>
      <c r="Y286" s="367"/>
      <c r="Z286" s="367"/>
      <c r="AA286" s="367"/>
      <c r="AB286" s="367"/>
      <c r="AC286" s="367"/>
      <c r="AD286" s="367"/>
      <c r="AE286" s="367"/>
      <c r="AF286" s="367"/>
      <c r="AG286" s="366"/>
      <c r="AH286" s="366"/>
      <c r="AI286" s="366"/>
      <c r="AJ286" s="366"/>
      <c r="AK286" s="368"/>
      <c r="AL286" s="368"/>
      <c r="AM286" s="368"/>
      <c r="AN286" s="368"/>
      <c r="AO286" s="368"/>
      <c r="AP286" s="368"/>
      <c r="AQ286" s="368"/>
      <c r="AR286" s="368"/>
      <c r="AS286" s="368"/>
      <c r="AT286" s="368"/>
      <c r="AU286" s="368"/>
      <c r="AV286" s="368"/>
      <c r="AW286" s="368"/>
      <c r="AX286" s="368"/>
      <c r="AY286" s="368"/>
      <c r="AZ286" s="368"/>
      <c r="BA286" s="368"/>
      <c r="BB286" s="368"/>
      <c r="BC286" s="368"/>
      <c r="BD286" s="368"/>
      <c r="BE286" s="368"/>
      <c r="BF286" s="368"/>
      <c r="BG286" s="368"/>
      <c r="BH286" s="368"/>
      <c r="BI286" s="368"/>
      <c r="BJ286" s="368"/>
      <c r="BK286" s="368"/>
      <c r="BL286" s="368"/>
      <c r="BM286" s="368"/>
      <c r="BN286" s="368"/>
      <c r="BO286" s="368"/>
      <c r="BP286" s="368"/>
      <c r="BQ286" s="368"/>
      <c r="BR286" s="368"/>
      <c r="BS286" s="368"/>
      <c r="BT286" s="368"/>
      <c r="BU286" s="368"/>
      <c r="BV286" s="368"/>
      <c r="BW286" s="368"/>
      <c r="BX286" s="368"/>
      <c r="BY286" s="368"/>
      <c r="BZ286" s="368"/>
      <c r="CA286" s="368"/>
      <c r="CB286" s="368"/>
      <c r="CC286" s="368"/>
      <c r="CD286" s="368"/>
      <c r="CE286" s="368"/>
      <c r="CF286" s="368"/>
      <c r="CG286" s="368"/>
      <c r="CH286" s="368"/>
      <c r="CI286" s="368"/>
      <c r="CJ286" s="368"/>
      <c r="CK286" s="368"/>
      <c r="CL286" s="368"/>
      <c r="CM286" s="368"/>
      <c r="CN286" s="368"/>
      <c r="CO286" s="368"/>
      <c r="CP286" s="368"/>
      <c r="CQ286" s="368"/>
      <c r="CR286" s="368"/>
      <c r="CS286" s="368"/>
      <c r="CT286" s="368"/>
      <c r="CU286" s="368"/>
      <c r="CV286" s="368"/>
      <c r="CW286" s="368"/>
      <c r="CX286" s="368"/>
      <c r="CY286" s="368"/>
      <c r="CZ286" s="368"/>
      <c r="DA286" s="368"/>
      <c r="DB286" s="368"/>
      <c r="DC286" s="368"/>
      <c r="DD286" s="368"/>
      <c r="DE286" s="368"/>
      <c r="DF286" s="368"/>
      <c r="DG286" s="368"/>
      <c r="DH286" s="368"/>
      <c r="DI286" s="368"/>
      <c r="DJ286" s="368"/>
      <c r="DK286" s="368"/>
      <c r="DL286" s="368"/>
      <c r="DM286" s="368"/>
      <c r="DN286" s="368"/>
      <c r="DO286" s="368"/>
      <c r="DP286" s="368"/>
      <c r="DQ286" s="368"/>
    </row>
    <row r="287" spans="1:121" x14ac:dyDescent="0.25">
      <c r="A287" s="367"/>
      <c r="B287" s="367"/>
      <c r="C287" s="367"/>
      <c r="D287" s="367"/>
      <c r="E287" s="367"/>
      <c r="F287" s="367"/>
      <c r="G287" s="367"/>
      <c r="H287" s="367"/>
      <c r="I287" s="367"/>
      <c r="J287" s="367"/>
      <c r="K287" s="367"/>
      <c r="L287" s="367"/>
      <c r="M287" s="367"/>
      <c r="N287" s="367"/>
      <c r="O287" s="367"/>
      <c r="P287" s="367"/>
      <c r="Q287" s="367"/>
      <c r="R287" s="367"/>
      <c r="S287" s="367"/>
      <c r="T287" s="367"/>
      <c r="U287" s="367"/>
      <c r="V287" s="367"/>
      <c r="W287" s="367"/>
      <c r="X287" s="367"/>
      <c r="Y287" s="367"/>
      <c r="Z287" s="367"/>
      <c r="AA287" s="367"/>
      <c r="AB287" s="367"/>
      <c r="AC287" s="367"/>
      <c r="AD287" s="367"/>
      <c r="AE287" s="367"/>
      <c r="AF287" s="367"/>
      <c r="AG287" s="366"/>
      <c r="AH287" s="366"/>
      <c r="AI287" s="366"/>
      <c r="AJ287" s="366"/>
      <c r="AK287" s="368"/>
      <c r="AL287" s="368"/>
      <c r="AM287" s="368"/>
      <c r="AN287" s="368"/>
      <c r="AO287" s="368"/>
      <c r="AP287" s="368"/>
      <c r="AQ287" s="368"/>
      <c r="AR287" s="368"/>
      <c r="AS287" s="368"/>
      <c r="AT287" s="368"/>
      <c r="AU287" s="368"/>
      <c r="AV287" s="368"/>
      <c r="AW287" s="368"/>
      <c r="AX287" s="368"/>
      <c r="AY287" s="368"/>
      <c r="AZ287" s="368"/>
      <c r="BA287" s="368"/>
      <c r="BB287" s="368"/>
      <c r="BC287" s="368"/>
      <c r="BD287" s="368"/>
      <c r="BE287" s="368"/>
      <c r="BF287" s="368"/>
      <c r="BG287" s="368"/>
      <c r="BH287" s="368"/>
      <c r="BI287" s="368"/>
      <c r="BJ287" s="368"/>
      <c r="BK287" s="368"/>
      <c r="BL287" s="368"/>
      <c r="BM287" s="368"/>
      <c r="BN287" s="368"/>
      <c r="BO287" s="368"/>
      <c r="BP287" s="368"/>
      <c r="BQ287" s="368"/>
      <c r="BR287" s="368"/>
      <c r="BS287" s="368"/>
      <c r="BT287" s="368"/>
      <c r="BU287" s="368"/>
      <c r="BV287" s="368"/>
      <c r="BW287" s="368"/>
      <c r="BX287" s="368"/>
      <c r="BY287" s="368"/>
      <c r="BZ287" s="368"/>
      <c r="CA287" s="368"/>
      <c r="CB287" s="368"/>
      <c r="CC287" s="368"/>
      <c r="CD287" s="368"/>
      <c r="CE287" s="368"/>
      <c r="CF287" s="368"/>
      <c r="CG287" s="368"/>
      <c r="CH287" s="368"/>
      <c r="CI287" s="368"/>
      <c r="CJ287" s="368"/>
      <c r="CK287" s="368"/>
      <c r="CL287" s="368"/>
      <c r="CM287" s="368"/>
      <c r="CN287" s="368"/>
      <c r="CO287" s="368"/>
      <c r="CP287" s="368"/>
      <c r="CQ287" s="368"/>
      <c r="CR287" s="368"/>
      <c r="CS287" s="368"/>
      <c r="CT287" s="368"/>
      <c r="CU287" s="368"/>
      <c r="CV287" s="368"/>
      <c r="CW287" s="368"/>
      <c r="CX287" s="368"/>
      <c r="CY287" s="368"/>
      <c r="CZ287" s="368"/>
      <c r="DA287" s="368"/>
      <c r="DB287" s="368"/>
      <c r="DC287" s="368"/>
      <c r="DD287" s="368"/>
      <c r="DE287" s="368"/>
      <c r="DF287" s="368"/>
      <c r="DG287" s="368"/>
      <c r="DH287" s="368"/>
      <c r="DI287" s="368"/>
      <c r="DJ287" s="368"/>
      <c r="DK287" s="368"/>
      <c r="DL287" s="368"/>
      <c r="DM287" s="368"/>
      <c r="DN287" s="368"/>
      <c r="DO287" s="368"/>
      <c r="DP287" s="368"/>
      <c r="DQ287" s="368"/>
    </row>
    <row r="288" spans="1:121" x14ac:dyDescent="0.25">
      <c r="A288" s="367"/>
      <c r="B288" s="367"/>
      <c r="C288" s="367"/>
      <c r="D288" s="367"/>
      <c r="E288" s="367"/>
      <c r="F288" s="367"/>
      <c r="G288" s="367"/>
      <c r="H288" s="367"/>
      <c r="I288" s="367"/>
      <c r="J288" s="367"/>
      <c r="K288" s="367"/>
      <c r="L288" s="367"/>
      <c r="M288" s="367"/>
      <c r="N288" s="367"/>
      <c r="O288" s="367"/>
      <c r="P288" s="367"/>
      <c r="Q288" s="367"/>
      <c r="R288" s="367"/>
      <c r="S288" s="367"/>
      <c r="T288" s="367"/>
      <c r="U288" s="367"/>
      <c r="V288" s="367"/>
      <c r="W288" s="367"/>
      <c r="X288" s="367"/>
      <c r="Y288" s="367"/>
      <c r="Z288" s="367"/>
      <c r="AA288" s="367"/>
      <c r="AB288" s="367"/>
      <c r="AC288" s="367"/>
      <c r="AD288" s="367"/>
      <c r="AE288" s="367"/>
      <c r="AF288" s="367"/>
      <c r="AG288" s="366"/>
      <c r="AH288" s="366"/>
      <c r="AI288" s="366"/>
      <c r="AJ288" s="366"/>
      <c r="AK288" s="368"/>
      <c r="AL288" s="368"/>
      <c r="AM288" s="368"/>
      <c r="AN288" s="368"/>
      <c r="AO288" s="368"/>
      <c r="AP288" s="368"/>
      <c r="AQ288" s="368"/>
      <c r="AR288" s="368"/>
      <c r="AS288" s="368"/>
      <c r="AT288" s="368"/>
      <c r="AU288" s="368"/>
      <c r="AV288" s="368"/>
      <c r="AW288" s="368"/>
      <c r="AX288" s="368"/>
      <c r="AY288" s="368"/>
      <c r="AZ288" s="368"/>
      <c r="BA288" s="368"/>
      <c r="BB288" s="368"/>
      <c r="BC288" s="368"/>
      <c r="BD288" s="368"/>
      <c r="BE288" s="368"/>
      <c r="BF288" s="368"/>
      <c r="BG288" s="368"/>
      <c r="BH288" s="368"/>
      <c r="BI288" s="368"/>
      <c r="BJ288" s="368"/>
      <c r="BK288" s="368"/>
      <c r="BL288" s="368"/>
      <c r="BM288" s="368"/>
      <c r="BN288" s="368"/>
      <c r="BO288" s="368"/>
      <c r="BP288" s="368"/>
      <c r="BQ288" s="368"/>
      <c r="BR288" s="368"/>
      <c r="BS288" s="368"/>
      <c r="BT288" s="368"/>
      <c r="BU288" s="368"/>
      <c r="BV288" s="368"/>
      <c r="BW288" s="368"/>
      <c r="BX288" s="368"/>
      <c r="BY288" s="368"/>
      <c r="BZ288" s="368"/>
      <c r="CA288" s="368"/>
      <c r="CB288" s="368"/>
      <c r="CC288" s="368"/>
      <c r="CD288" s="368"/>
      <c r="CE288" s="368"/>
      <c r="CF288" s="368"/>
      <c r="CG288" s="368"/>
      <c r="CH288" s="368"/>
      <c r="CI288" s="368"/>
      <c r="CJ288" s="368"/>
      <c r="CK288" s="368"/>
      <c r="CL288" s="368"/>
      <c r="CM288" s="368"/>
      <c r="CN288" s="368"/>
      <c r="CO288" s="368"/>
      <c r="CP288" s="368"/>
      <c r="CQ288" s="368"/>
      <c r="CR288" s="368"/>
      <c r="CS288" s="368"/>
      <c r="CT288" s="368"/>
      <c r="CU288" s="368"/>
      <c r="CV288" s="368"/>
      <c r="CW288" s="368"/>
      <c r="CX288" s="368"/>
      <c r="CY288" s="368"/>
      <c r="CZ288" s="368"/>
      <c r="DA288" s="368"/>
      <c r="DB288" s="368"/>
      <c r="DC288" s="368"/>
      <c r="DD288" s="368"/>
      <c r="DE288" s="368"/>
      <c r="DF288" s="368"/>
      <c r="DG288" s="368"/>
      <c r="DH288" s="368"/>
      <c r="DI288" s="368"/>
      <c r="DJ288" s="368"/>
      <c r="DK288" s="368"/>
      <c r="DL288" s="368"/>
      <c r="DM288" s="368"/>
      <c r="DN288" s="368"/>
      <c r="DO288" s="368"/>
      <c r="DP288" s="368"/>
      <c r="DQ288" s="368"/>
    </row>
    <row r="289" spans="1:121" x14ac:dyDescent="0.25">
      <c r="A289" s="367"/>
      <c r="B289" s="367"/>
      <c r="C289" s="367"/>
      <c r="D289" s="367"/>
      <c r="E289" s="367"/>
      <c r="F289" s="367"/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67"/>
      <c r="R289" s="367"/>
      <c r="S289" s="367"/>
      <c r="T289" s="367"/>
      <c r="U289" s="367"/>
      <c r="V289" s="367"/>
      <c r="W289" s="367"/>
      <c r="X289" s="367"/>
      <c r="Y289" s="367"/>
      <c r="Z289" s="367"/>
      <c r="AA289" s="367"/>
      <c r="AB289" s="367"/>
      <c r="AC289" s="367"/>
      <c r="AD289" s="367"/>
      <c r="AE289" s="367"/>
      <c r="AF289" s="367"/>
      <c r="AG289" s="366"/>
      <c r="AH289" s="366"/>
      <c r="AI289" s="366"/>
      <c r="AJ289" s="366"/>
      <c r="AK289" s="368"/>
      <c r="AL289" s="368"/>
      <c r="AM289" s="368"/>
      <c r="AN289" s="368"/>
      <c r="AO289" s="368"/>
      <c r="AP289" s="368"/>
      <c r="AQ289" s="368"/>
      <c r="AR289" s="368"/>
      <c r="AS289" s="368"/>
      <c r="AT289" s="368"/>
      <c r="AU289" s="368"/>
      <c r="AV289" s="368"/>
      <c r="AW289" s="368"/>
      <c r="AX289" s="368"/>
      <c r="AY289" s="368"/>
      <c r="AZ289" s="368"/>
      <c r="BA289" s="368"/>
      <c r="BB289" s="368"/>
      <c r="BC289" s="368"/>
      <c r="BD289" s="368"/>
      <c r="BE289" s="368"/>
      <c r="BF289" s="368"/>
      <c r="BG289" s="368"/>
      <c r="BH289" s="368"/>
      <c r="BI289" s="368"/>
      <c r="BJ289" s="368"/>
      <c r="BK289" s="368"/>
      <c r="BL289" s="368"/>
      <c r="BM289" s="368"/>
      <c r="BN289" s="368"/>
      <c r="BO289" s="368"/>
      <c r="BP289" s="368"/>
      <c r="BQ289" s="368"/>
      <c r="BR289" s="368"/>
      <c r="BS289" s="368"/>
      <c r="BT289" s="368"/>
      <c r="BU289" s="368"/>
      <c r="BV289" s="368"/>
      <c r="BW289" s="368"/>
      <c r="BX289" s="368"/>
      <c r="BY289" s="368"/>
      <c r="BZ289" s="368"/>
      <c r="CA289" s="368"/>
      <c r="CB289" s="368"/>
      <c r="CC289" s="368"/>
      <c r="CD289" s="368"/>
      <c r="CE289" s="368"/>
      <c r="CF289" s="368"/>
      <c r="CG289" s="368"/>
      <c r="CH289" s="368"/>
      <c r="CI289" s="368"/>
      <c r="CJ289" s="368"/>
      <c r="CK289" s="368"/>
      <c r="CL289" s="368"/>
      <c r="CM289" s="368"/>
      <c r="CN289" s="368"/>
      <c r="CO289" s="368"/>
      <c r="CP289" s="368"/>
      <c r="CQ289" s="368"/>
      <c r="CR289" s="368"/>
      <c r="CS289" s="368"/>
      <c r="CT289" s="368"/>
      <c r="CU289" s="368"/>
      <c r="CV289" s="368"/>
      <c r="CW289" s="368"/>
      <c r="CX289" s="368"/>
      <c r="CY289" s="368"/>
      <c r="CZ289" s="368"/>
      <c r="DA289" s="368"/>
      <c r="DB289" s="368"/>
      <c r="DC289" s="368"/>
      <c r="DD289" s="368"/>
      <c r="DE289" s="368"/>
      <c r="DF289" s="368"/>
      <c r="DG289" s="368"/>
      <c r="DH289" s="368"/>
      <c r="DI289" s="368"/>
      <c r="DJ289" s="368"/>
      <c r="DK289" s="368"/>
      <c r="DL289" s="368"/>
      <c r="DM289" s="368"/>
      <c r="DN289" s="368"/>
      <c r="DO289" s="368"/>
      <c r="DP289" s="368"/>
      <c r="DQ289" s="368"/>
    </row>
    <row r="290" spans="1:121" x14ac:dyDescent="0.25">
      <c r="A290" s="367"/>
      <c r="B290" s="367"/>
      <c r="C290" s="367"/>
      <c r="D290" s="367"/>
      <c r="E290" s="367"/>
      <c r="F290" s="367"/>
      <c r="G290" s="367"/>
      <c r="H290" s="367"/>
      <c r="I290" s="367"/>
      <c r="J290" s="367"/>
      <c r="K290" s="367"/>
      <c r="L290" s="367"/>
      <c r="M290" s="367"/>
      <c r="N290" s="367"/>
      <c r="O290" s="367"/>
      <c r="P290" s="367"/>
      <c r="Q290" s="367"/>
      <c r="R290" s="367"/>
      <c r="S290" s="367"/>
      <c r="T290" s="367"/>
      <c r="U290" s="367"/>
      <c r="V290" s="367"/>
      <c r="W290" s="367"/>
      <c r="X290" s="367"/>
      <c r="Y290" s="367"/>
      <c r="Z290" s="367"/>
      <c r="AA290" s="367"/>
      <c r="AB290" s="367"/>
      <c r="AC290" s="367"/>
      <c r="AD290" s="367"/>
      <c r="AE290" s="367"/>
      <c r="AF290" s="367"/>
      <c r="AG290" s="366"/>
      <c r="AH290" s="366"/>
      <c r="AI290" s="366"/>
      <c r="AJ290" s="366"/>
      <c r="AK290" s="368"/>
      <c r="AL290" s="368"/>
      <c r="AM290" s="368"/>
      <c r="AN290" s="368"/>
      <c r="AO290" s="368"/>
      <c r="AP290" s="368"/>
      <c r="AQ290" s="368"/>
      <c r="AR290" s="368"/>
      <c r="AS290" s="368"/>
      <c r="AT290" s="368"/>
      <c r="AU290" s="368"/>
      <c r="AV290" s="368"/>
      <c r="AW290" s="368"/>
      <c r="AX290" s="368"/>
      <c r="AY290" s="368"/>
      <c r="AZ290" s="368"/>
      <c r="BA290" s="368"/>
      <c r="BB290" s="368"/>
      <c r="BC290" s="368"/>
      <c r="BD290" s="368"/>
      <c r="BE290" s="368"/>
      <c r="BF290" s="368"/>
      <c r="BG290" s="368"/>
      <c r="BH290" s="368"/>
      <c r="BI290" s="368"/>
      <c r="BJ290" s="368"/>
      <c r="BK290" s="368"/>
      <c r="BL290" s="368"/>
      <c r="BM290" s="368"/>
      <c r="BN290" s="368"/>
      <c r="BO290" s="368"/>
      <c r="BP290" s="368"/>
      <c r="BQ290" s="368"/>
      <c r="BR290" s="368"/>
      <c r="BS290" s="368"/>
      <c r="BT290" s="368"/>
      <c r="BU290" s="368"/>
      <c r="BV290" s="368"/>
      <c r="BW290" s="368"/>
      <c r="BX290" s="368"/>
      <c r="BY290" s="368"/>
      <c r="BZ290" s="368"/>
      <c r="CA290" s="368"/>
      <c r="CB290" s="368"/>
      <c r="CC290" s="368"/>
      <c r="CD290" s="368"/>
      <c r="CE290" s="368"/>
      <c r="CF290" s="368"/>
      <c r="CG290" s="368"/>
      <c r="CH290" s="368"/>
      <c r="CI290" s="368"/>
      <c r="CJ290" s="368"/>
      <c r="CK290" s="368"/>
      <c r="CL290" s="368"/>
      <c r="CM290" s="368"/>
      <c r="CN290" s="368"/>
      <c r="CO290" s="368"/>
      <c r="CP290" s="368"/>
      <c r="CQ290" s="368"/>
      <c r="CR290" s="368"/>
      <c r="CS290" s="368"/>
      <c r="CT290" s="368"/>
      <c r="CU290" s="368"/>
      <c r="CV290" s="368"/>
      <c r="CW290" s="368"/>
      <c r="CX290" s="368"/>
      <c r="CY290" s="368"/>
      <c r="CZ290" s="368"/>
      <c r="DA290" s="368"/>
      <c r="DB290" s="368"/>
      <c r="DC290" s="368"/>
      <c r="DD290" s="368"/>
      <c r="DE290" s="368"/>
      <c r="DF290" s="368"/>
      <c r="DG290" s="368"/>
      <c r="DH290" s="368"/>
      <c r="DI290" s="368"/>
      <c r="DJ290" s="368"/>
      <c r="DK290" s="368"/>
      <c r="DL290" s="368"/>
      <c r="DM290" s="368"/>
      <c r="DN290" s="368"/>
      <c r="DO290" s="368"/>
      <c r="DP290" s="368"/>
      <c r="DQ290" s="368"/>
    </row>
    <row r="291" spans="1:121" x14ac:dyDescent="0.25">
      <c r="A291" s="367"/>
      <c r="B291" s="367"/>
      <c r="C291" s="367"/>
      <c r="D291" s="367"/>
      <c r="E291" s="367"/>
      <c r="F291" s="367"/>
      <c r="G291" s="367"/>
      <c r="H291" s="367"/>
      <c r="I291" s="367"/>
      <c r="J291" s="367"/>
      <c r="K291" s="367"/>
      <c r="L291" s="367"/>
      <c r="M291" s="367"/>
      <c r="N291" s="367"/>
      <c r="O291" s="367"/>
      <c r="P291" s="367"/>
      <c r="Q291" s="367"/>
      <c r="R291" s="367"/>
      <c r="S291" s="367"/>
      <c r="T291" s="367"/>
      <c r="U291" s="367"/>
      <c r="V291" s="367"/>
      <c r="W291" s="367"/>
      <c r="X291" s="367"/>
      <c r="Y291" s="367"/>
      <c r="Z291" s="367"/>
      <c r="AA291" s="367"/>
      <c r="AB291" s="367"/>
      <c r="AC291" s="367"/>
      <c r="AD291" s="367"/>
      <c r="AE291" s="367"/>
      <c r="AF291" s="367"/>
      <c r="AG291" s="366"/>
      <c r="AH291" s="366"/>
      <c r="AI291" s="366"/>
      <c r="AJ291" s="366"/>
      <c r="AK291" s="368"/>
      <c r="AL291" s="368"/>
      <c r="AM291" s="368"/>
      <c r="AN291" s="368"/>
      <c r="AO291" s="368"/>
      <c r="AP291" s="368"/>
      <c r="AQ291" s="368"/>
      <c r="AR291" s="368"/>
      <c r="AS291" s="368"/>
      <c r="AT291" s="368"/>
      <c r="AU291" s="368"/>
      <c r="AV291" s="368"/>
      <c r="AW291" s="368"/>
      <c r="AX291" s="368"/>
      <c r="AY291" s="368"/>
      <c r="AZ291" s="368"/>
      <c r="BA291" s="368"/>
      <c r="BB291" s="368"/>
      <c r="BC291" s="368"/>
      <c r="BD291" s="368"/>
      <c r="BE291" s="368"/>
      <c r="BF291" s="368"/>
      <c r="BG291" s="368"/>
      <c r="BH291" s="368"/>
      <c r="BI291" s="368"/>
      <c r="BJ291" s="368"/>
      <c r="BK291" s="368"/>
      <c r="BL291" s="368"/>
      <c r="BM291" s="368"/>
      <c r="BN291" s="368"/>
      <c r="BO291" s="368"/>
      <c r="BP291" s="368"/>
      <c r="BQ291" s="368"/>
      <c r="BR291" s="368"/>
      <c r="BS291" s="368"/>
      <c r="BT291" s="368"/>
      <c r="BU291" s="368"/>
      <c r="BV291" s="368"/>
      <c r="BW291" s="368"/>
      <c r="BX291" s="368"/>
      <c r="BY291" s="368"/>
      <c r="BZ291" s="368"/>
      <c r="CA291" s="368"/>
      <c r="CB291" s="368"/>
      <c r="CC291" s="368"/>
      <c r="CD291" s="368"/>
      <c r="CE291" s="368"/>
      <c r="CF291" s="368"/>
      <c r="CG291" s="368"/>
      <c r="CH291" s="368"/>
      <c r="CI291" s="368"/>
      <c r="CJ291" s="368"/>
      <c r="CK291" s="368"/>
      <c r="CL291" s="368"/>
      <c r="CM291" s="368"/>
      <c r="CN291" s="368"/>
      <c r="CO291" s="368"/>
      <c r="CP291" s="368"/>
      <c r="CQ291" s="368"/>
      <c r="CR291" s="368"/>
      <c r="CS291" s="368"/>
      <c r="CT291" s="368"/>
      <c r="CU291" s="368"/>
      <c r="CV291" s="368"/>
      <c r="CW291" s="368"/>
      <c r="CX291" s="368"/>
      <c r="CY291" s="368"/>
      <c r="CZ291" s="368"/>
      <c r="DA291" s="368"/>
      <c r="DB291" s="368"/>
      <c r="DC291" s="368"/>
      <c r="DD291" s="368"/>
      <c r="DE291" s="368"/>
      <c r="DF291" s="368"/>
      <c r="DG291" s="368"/>
      <c r="DH291" s="368"/>
      <c r="DI291" s="368"/>
      <c r="DJ291" s="368"/>
      <c r="DK291" s="368"/>
      <c r="DL291" s="368"/>
      <c r="DM291" s="368"/>
      <c r="DN291" s="368"/>
      <c r="DO291" s="368"/>
      <c r="DP291" s="368"/>
      <c r="DQ291" s="368"/>
    </row>
    <row r="292" spans="1:121" x14ac:dyDescent="0.25">
      <c r="A292" s="367"/>
      <c r="B292" s="367"/>
      <c r="C292" s="367"/>
      <c r="D292" s="367"/>
      <c r="E292" s="367"/>
      <c r="F292" s="367"/>
      <c r="G292" s="367"/>
      <c r="H292" s="367"/>
      <c r="I292" s="367"/>
      <c r="J292" s="367"/>
      <c r="K292" s="367"/>
      <c r="L292" s="367"/>
      <c r="M292" s="367"/>
      <c r="N292" s="367"/>
      <c r="O292" s="367"/>
      <c r="P292" s="367"/>
      <c r="Q292" s="367"/>
      <c r="R292" s="367"/>
      <c r="S292" s="367"/>
      <c r="T292" s="367"/>
      <c r="U292" s="367"/>
      <c r="V292" s="367"/>
      <c r="W292" s="367"/>
      <c r="X292" s="367"/>
      <c r="Y292" s="367"/>
      <c r="Z292" s="367"/>
      <c r="AA292" s="367"/>
      <c r="AB292" s="367"/>
      <c r="AC292" s="367"/>
      <c r="AD292" s="367"/>
      <c r="AE292" s="367"/>
      <c r="AF292" s="367"/>
      <c r="AG292" s="366"/>
      <c r="AH292" s="366"/>
      <c r="AI292" s="366"/>
      <c r="AJ292" s="366"/>
      <c r="AK292" s="368"/>
      <c r="AL292" s="368"/>
      <c r="AM292" s="368"/>
      <c r="AN292" s="368"/>
      <c r="AO292" s="368"/>
      <c r="AP292" s="368"/>
      <c r="AQ292" s="368"/>
      <c r="AR292" s="368"/>
      <c r="AS292" s="368"/>
      <c r="AT292" s="368"/>
      <c r="AU292" s="368"/>
      <c r="AV292" s="368"/>
      <c r="AW292" s="368"/>
      <c r="AX292" s="368"/>
      <c r="AY292" s="368"/>
      <c r="AZ292" s="368"/>
      <c r="BA292" s="368"/>
      <c r="BB292" s="368"/>
      <c r="BC292" s="368"/>
      <c r="BD292" s="368"/>
      <c r="BE292" s="368"/>
      <c r="BF292" s="368"/>
      <c r="BG292" s="368"/>
      <c r="BH292" s="368"/>
      <c r="BI292" s="368"/>
      <c r="BJ292" s="368"/>
      <c r="BK292" s="368"/>
      <c r="BL292" s="368"/>
      <c r="BM292" s="368"/>
      <c r="BN292" s="368"/>
      <c r="BO292" s="368"/>
      <c r="BP292" s="368"/>
      <c r="BQ292" s="368"/>
      <c r="BR292" s="368"/>
      <c r="BS292" s="368"/>
      <c r="BT292" s="368"/>
      <c r="BU292" s="368"/>
      <c r="BV292" s="368"/>
      <c r="BW292" s="368"/>
      <c r="BX292" s="368"/>
      <c r="BY292" s="368"/>
      <c r="BZ292" s="368"/>
      <c r="CA292" s="368"/>
      <c r="CB292" s="368"/>
      <c r="CC292" s="368"/>
      <c r="CD292" s="368"/>
      <c r="CE292" s="368"/>
      <c r="CF292" s="368"/>
      <c r="CG292" s="368"/>
      <c r="CH292" s="368"/>
      <c r="CI292" s="368"/>
      <c r="CJ292" s="368"/>
      <c r="CK292" s="368"/>
      <c r="CL292" s="368"/>
      <c r="CM292" s="368"/>
      <c r="CN292" s="368"/>
      <c r="CO292" s="368"/>
      <c r="CP292" s="368"/>
      <c r="CQ292" s="368"/>
      <c r="CR292" s="368"/>
      <c r="CS292" s="368"/>
      <c r="CT292" s="368"/>
      <c r="CU292" s="368"/>
      <c r="CV292" s="368"/>
      <c r="CW292" s="368"/>
      <c r="CX292" s="368"/>
      <c r="CY292" s="368"/>
      <c r="CZ292" s="368"/>
      <c r="DA292" s="368"/>
      <c r="DB292" s="368"/>
      <c r="DC292" s="368"/>
      <c r="DD292" s="368"/>
      <c r="DE292" s="368"/>
      <c r="DF292" s="368"/>
      <c r="DG292" s="368"/>
      <c r="DH292" s="368"/>
      <c r="DI292" s="368"/>
      <c r="DJ292" s="368"/>
      <c r="DK292" s="368"/>
      <c r="DL292" s="368"/>
      <c r="DM292" s="368"/>
      <c r="DN292" s="368"/>
      <c r="DO292" s="368"/>
      <c r="DP292" s="368"/>
      <c r="DQ292" s="368"/>
    </row>
    <row r="293" spans="1:121" x14ac:dyDescent="0.25">
      <c r="A293" s="367"/>
      <c r="B293" s="367"/>
      <c r="C293" s="367"/>
      <c r="D293" s="367"/>
      <c r="E293" s="367"/>
      <c r="F293" s="367"/>
      <c r="G293" s="367"/>
      <c r="H293" s="367"/>
      <c r="I293" s="367"/>
      <c r="J293" s="367"/>
      <c r="K293" s="367"/>
      <c r="L293" s="367"/>
      <c r="M293" s="367"/>
      <c r="N293" s="367"/>
      <c r="O293" s="367"/>
      <c r="P293" s="367"/>
      <c r="Q293" s="367"/>
      <c r="R293" s="367"/>
      <c r="S293" s="367"/>
      <c r="T293" s="367"/>
      <c r="U293" s="367"/>
      <c r="V293" s="367"/>
      <c r="W293" s="367"/>
      <c r="X293" s="367"/>
      <c r="Y293" s="367"/>
      <c r="Z293" s="367"/>
      <c r="AA293" s="367"/>
      <c r="AB293" s="367"/>
      <c r="AC293" s="367"/>
      <c r="AD293" s="367"/>
      <c r="AE293" s="367"/>
      <c r="AF293" s="367"/>
      <c r="AG293" s="366"/>
      <c r="AH293" s="366"/>
      <c r="AI293" s="366"/>
      <c r="AJ293" s="366"/>
      <c r="AK293" s="368"/>
      <c r="AL293" s="368"/>
      <c r="AM293" s="368"/>
      <c r="AN293" s="368"/>
      <c r="AO293" s="368"/>
      <c r="AP293" s="368"/>
      <c r="AQ293" s="368"/>
      <c r="AR293" s="368"/>
      <c r="AS293" s="368"/>
      <c r="AT293" s="368"/>
      <c r="AU293" s="368"/>
      <c r="AV293" s="368"/>
      <c r="AW293" s="368"/>
      <c r="AX293" s="368"/>
      <c r="AY293" s="368"/>
      <c r="AZ293" s="368"/>
      <c r="BA293" s="368"/>
      <c r="BB293" s="368"/>
      <c r="BC293" s="368"/>
      <c r="BD293" s="368"/>
      <c r="BE293" s="368"/>
      <c r="BF293" s="368"/>
      <c r="BG293" s="368"/>
      <c r="BH293" s="368"/>
      <c r="BI293" s="368"/>
      <c r="BJ293" s="368"/>
      <c r="BK293" s="368"/>
      <c r="BL293" s="368"/>
      <c r="BM293" s="368"/>
      <c r="BN293" s="368"/>
      <c r="BO293" s="368"/>
      <c r="BP293" s="368"/>
      <c r="BQ293" s="368"/>
      <c r="BR293" s="368"/>
      <c r="BS293" s="368"/>
      <c r="BT293" s="368"/>
      <c r="BU293" s="368"/>
      <c r="BV293" s="368"/>
      <c r="BW293" s="368"/>
      <c r="BX293" s="368"/>
      <c r="BY293" s="368"/>
      <c r="BZ293" s="368"/>
      <c r="CA293" s="368"/>
      <c r="CB293" s="368"/>
      <c r="CC293" s="368"/>
      <c r="CD293" s="368"/>
      <c r="CE293" s="368"/>
      <c r="CF293" s="368"/>
      <c r="CG293" s="368"/>
      <c r="CH293" s="368"/>
      <c r="CI293" s="368"/>
      <c r="CJ293" s="368"/>
      <c r="CK293" s="368"/>
      <c r="CL293" s="368"/>
      <c r="CM293" s="368"/>
      <c r="CN293" s="368"/>
      <c r="CO293" s="368"/>
      <c r="CP293" s="368"/>
      <c r="CQ293" s="368"/>
      <c r="CR293" s="368"/>
      <c r="CS293" s="368"/>
      <c r="CT293" s="368"/>
      <c r="CU293" s="368"/>
      <c r="CV293" s="368"/>
      <c r="CW293" s="368"/>
      <c r="CX293" s="368"/>
      <c r="CY293" s="368"/>
      <c r="CZ293" s="368"/>
      <c r="DA293" s="368"/>
      <c r="DB293" s="368"/>
      <c r="DC293" s="368"/>
      <c r="DD293" s="368"/>
      <c r="DE293" s="368"/>
      <c r="DF293" s="368"/>
      <c r="DG293" s="368"/>
      <c r="DH293" s="368"/>
      <c r="DI293" s="368"/>
      <c r="DJ293" s="368"/>
      <c r="DK293" s="368"/>
      <c r="DL293" s="368"/>
      <c r="DM293" s="368"/>
      <c r="DN293" s="368"/>
      <c r="DO293" s="368"/>
      <c r="DP293" s="368"/>
      <c r="DQ293" s="368"/>
    </row>
    <row r="294" spans="1:121" x14ac:dyDescent="0.25">
      <c r="A294" s="367"/>
      <c r="B294" s="367"/>
      <c r="C294" s="367"/>
      <c r="D294" s="367"/>
      <c r="E294" s="367"/>
      <c r="F294" s="367"/>
      <c r="G294" s="367"/>
      <c r="H294" s="367"/>
      <c r="I294" s="367"/>
      <c r="J294" s="367"/>
      <c r="K294" s="367"/>
      <c r="L294" s="367"/>
      <c r="M294" s="367"/>
      <c r="N294" s="367"/>
      <c r="O294" s="367"/>
      <c r="P294" s="367"/>
      <c r="Q294" s="367"/>
      <c r="R294" s="367"/>
      <c r="S294" s="367"/>
      <c r="T294" s="367"/>
      <c r="U294" s="367"/>
      <c r="V294" s="367"/>
      <c r="W294" s="367"/>
      <c r="X294" s="367"/>
      <c r="Y294" s="367"/>
      <c r="Z294" s="367"/>
      <c r="AA294" s="367"/>
      <c r="AB294" s="367"/>
      <c r="AC294" s="367"/>
      <c r="AD294" s="367"/>
      <c r="AE294" s="367"/>
      <c r="AF294" s="367"/>
      <c r="AG294" s="366"/>
      <c r="AH294" s="366"/>
      <c r="AI294" s="366"/>
      <c r="AJ294" s="366"/>
      <c r="AK294" s="368"/>
      <c r="AL294" s="368"/>
      <c r="AM294" s="368"/>
      <c r="AN294" s="368"/>
      <c r="AO294" s="368"/>
      <c r="AP294" s="368"/>
      <c r="AQ294" s="368"/>
      <c r="AR294" s="368"/>
      <c r="AS294" s="368"/>
      <c r="AT294" s="368"/>
      <c r="AU294" s="368"/>
      <c r="AV294" s="368"/>
      <c r="AW294" s="368"/>
      <c r="AX294" s="368"/>
      <c r="AY294" s="368"/>
      <c r="AZ294" s="368"/>
      <c r="BA294" s="368"/>
      <c r="BB294" s="368"/>
      <c r="BC294" s="368"/>
      <c r="BD294" s="368"/>
      <c r="BE294" s="368"/>
      <c r="BF294" s="368"/>
      <c r="BG294" s="368"/>
      <c r="BH294" s="368"/>
      <c r="BI294" s="368"/>
      <c r="BJ294" s="368"/>
      <c r="BK294" s="368"/>
      <c r="BL294" s="368"/>
      <c r="BM294" s="368"/>
      <c r="BN294" s="368"/>
      <c r="BO294" s="368"/>
      <c r="BP294" s="368"/>
      <c r="BQ294" s="368"/>
      <c r="BR294" s="368"/>
      <c r="BS294" s="368"/>
      <c r="BT294" s="368"/>
      <c r="BU294" s="368"/>
      <c r="BV294" s="368"/>
      <c r="BW294" s="368"/>
      <c r="BX294" s="368"/>
      <c r="BY294" s="368"/>
      <c r="BZ294" s="368"/>
      <c r="CA294" s="368"/>
      <c r="CB294" s="368"/>
      <c r="CC294" s="368"/>
      <c r="CD294" s="368"/>
      <c r="CE294" s="368"/>
      <c r="CF294" s="368"/>
      <c r="CG294" s="368"/>
      <c r="CH294" s="368"/>
      <c r="CI294" s="368"/>
      <c r="CJ294" s="368"/>
      <c r="CK294" s="368"/>
      <c r="CL294" s="368"/>
      <c r="CM294" s="368"/>
      <c r="CN294" s="368"/>
      <c r="CO294" s="368"/>
      <c r="CP294" s="368"/>
      <c r="CQ294" s="368"/>
      <c r="CR294" s="368"/>
      <c r="CS294" s="368"/>
      <c r="CT294" s="368"/>
      <c r="CU294" s="368"/>
      <c r="CV294" s="368"/>
      <c r="CW294" s="368"/>
      <c r="CX294" s="368"/>
      <c r="CY294" s="368"/>
      <c r="CZ294" s="368"/>
      <c r="DA294" s="368"/>
      <c r="DB294" s="368"/>
      <c r="DC294" s="368"/>
      <c r="DD294" s="368"/>
      <c r="DE294" s="368"/>
      <c r="DF294" s="368"/>
      <c r="DG294" s="368"/>
      <c r="DH294" s="368"/>
      <c r="DI294" s="368"/>
      <c r="DJ294" s="368"/>
      <c r="DK294" s="368"/>
      <c r="DL294" s="368"/>
      <c r="DM294" s="368"/>
      <c r="DN294" s="368"/>
      <c r="DO294" s="368"/>
      <c r="DP294" s="368"/>
      <c r="DQ294" s="368"/>
    </row>
    <row r="295" spans="1:121" x14ac:dyDescent="0.25">
      <c r="A295" s="367"/>
      <c r="B295" s="367"/>
      <c r="C295" s="367"/>
      <c r="D295" s="367"/>
      <c r="E295" s="367"/>
      <c r="F295" s="367"/>
      <c r="G295" s="367"/>
      <c r="H295" s="367"/>
      <c r="I295" s="367"/>
      <c r="J295" s="367"/>
      <c r="K295" s="367"/>
      <c r="L295" s="367"/>
      <c r="M295" s="367"/>
      <c r="N295" s="367"/>
      <c r="O295" s="367"/>
      <c r="P295" s="367"/>
      <c r="Q295" s="367"/>
      <c r="R295" s="367"/>
      <c r="S295" s="367"/>
      <c r="T295" s="367"/>
      <c r="U295" s="367"/>
      <c r="V295" s="367"/>
      <c r="W295" s="367"/>
      <c r="X295" s="367"/>
      <c r="Y295" s="367"/>
      <c r="Z295" s="367"/>
      <c r="AA295" s="367"/>
      <c r="AB295" s="367"/>
      <c r="AC295" s="367"/>
      <c r="AD295" s="367"/>
      <c r="AE295" s="367"/>
      <c r="AF295" s="367"/>
      <c r="AG295" s="366"/>
      <c r="AH295" s="366"/>
      <c r="AI295" s="366"/>
      <c r="AJ295" s="366"/>
      <c r="AK295" s="368"/>
      <c r="AL295" s="368"/>
      <c r="AM295" s="368"/>
      <c r="AN295" s="368"/>
      <c r="AO295" s="368"/>
      <c r="AP295" s="368"/>
      <c r="AQ295" s="368"/>
      <c r="AR295" s="368"/>
      <c r="AS295" s="368"/>
      <c r="AT295" s="368"/>
      <c r="AU295" s="368"/>
      <c r="AV295" s="368"/>
      <c r="AW295" s="368"/>
      <c r="AX295" s="368"/>
      <c r="AY295" s="368"/>
      <c r="AZ295" s="368"/>
      <c r="BA295" s="368"/>
      <c r="BB295" s="368"/>
      <c r="BC295" s="368"/>
      <c r="BD295" s="368"/>
      <c r="BE295" s="368"/>
      <c r="BF295" s="368"/>
      <c r="BG295" s="368"/>
      <c r="BH295" s="368"/>
      <c r="BI295" s="368"/>
      <c r="BJ295" s="368"/>
      <c r="BK295" s="368"/>
      <c r="BL295" s="368"/>
      <c r="BM295" s="368"/>
      <c r="BN295" s="368"/>
      <c r="BO295" s="368"/>
      <c r="BP295" s="368"/>
      <c r="BQ295" s="368"/>
      <c r="BR295" s="368"/>
      <c r="BS295" s="368"/>
      <c r="BT295" s="368"/>
      <c r="BU295" s="368"/>
      <c r="BV295" s="368"/>
      <c r="BW295" s="368"/>
      <c r="BX295" s="368"/>
      <c r="BY295" s="368"/>
      <c r="BZ295" s="368"/>
      <c r="CA295" s="368"/>
      <c r="CB295" s="368"/>
      <c r="CC295" s="368"/>
      <c r="CD295" s="368"/>
      <c r="CE295" s="368"/>
      <c r="CF295" s="368"/>
      <c r="CG295" s="368"/>
      <c r="CH295" s="368"/>
      <c r="CI295" s="368"/>
      <c r="CJ295" s="368"/>
      <c r="CK295" s="368"/>
      <c r="CL295" s="368"/>
      <c r="CM295" s="368"/>
      <c r="CN295" s="368"/>
      <c r="CO295" s="368"/>
      <c r="CP295" s="368"/>
      <c r="CQ295" s="368"/>
      <c r="CR295" s="368"/>
      <c r="CS295" s="368"/>
      <c r="CT295" s="368"/>
      <c r="CU295" s="368"/>
      <c r="CV295" s="368"/>
      <c r="CW295" s="368"/>
      <c r="CX295" s="368"/>
      <c r="CY295" s="368"/>
      <c r="CZ295" s="368"/>
      <c r="DA295" s="368"/>
      <c r="DB295" s="368"/>
      <c r="DC295" s="368"/>
      <c r="DD295" s="368"/>
      <c r="DE295" s="368"/>
      <c r="DF295" s="368"/>
      <c r="DG295" s="368"/>
      <c r="DH295" s="368"/>
      <c r="DI295" s="368"/>
      <c r="DJ295" s="368"/>
      <c r="DK295" s="368"/>
      <c r="DL295" s="368"/>
      <c r="DM295" s="368"/>
      <c r="DN295" s="368"/>
      <c r="DO295" s="368"/>
      <c r="DP295" s="368"/>
      <c r="DQ295" s="368"/>
    </row>
    <row r="296" spans="1:121" x14ac:dyDescent="0.25">
      <c r="A296" s="367"/>
      <c r="B296" s="367"/>
      <c r="C296" s="367"/>
      <c r="D296" s="367"/>
      <c r="E296" s="367"/>
      <c r="F296" s="367"/>
      <c r="G296" s="367"/>
      <c r="H296" s="367"/>
      <c r="I296" s="367"/>
      <c r="J296" s="367"/>
      <c r="K296" s="367"/>
      <c r="L296" s="367"/>
      <c r="M296" s="367"/>
      <c r="N296" s="367"/>
      <c r="O296" s="367"/>
      <c r="P296" s="367"/>
      <c r="Q296" s="367"/>
      <c r="R296" s="367"/>
      <c r="S296" s="367"/>
      <c r="T296" s="367"/>
      <c r="U296" s="367"/>
      <c r="V296" s="367"/>
      <c r="W296" s="367"/>
      <c r="X296" s="367"/>
      <c r="Y296" s="367"/>
      <c r="Z296" s="367"/>
      <c r="AA296" s="367"/>
      <c r="AB296" s="367"/>
      <c r="AC296" s="367"/>
      <c r="AD296" s="367"/>
      <c r="AE296" s="367"/>
      <c r="AF296" s="367"/>
      <c r="AG296" s="366"/>
      <c r="AH296" s="366"/>
      <c r="AI296" s="366"/>
      <c r="AJ296" s="366"/>
      <c r="AK296" s="368"/>
      <c r="AL296" s="368"/>
      <c r="AM296" s="368"/>
      <c r="AN296" s="368"/>
      <c r="AO296" s="368"/>
      <c r="AP296" s="368"/>
      <c r="AQ296" s="368"/>
      <c r="AR296" s="368"/>
      <c r="AS296" s="368"/>
      <c r="AT296" s="368"/>
      <c r="AU296" s="368"/>
      <c r="AV296" s="368"/>
      <c r="AW296" s="368"/>
      <c r="AX296" s="368"/>
      <c r="AY296" s="368"/>
      <c r="AZ296" s="368"/>
      <c r="BA296" s="368"/>
      <c r="BB296" s="368"/>
      <c r="BC296" s="368"/>
      <c r="BD296" s="368"/>
      <c r="BE296" s="368"/>
      <c r="BF296" s="368"/>
      <c r="BG296" s="368"/>
      <c r="BH296" s="368"/>
      <c r="BI296" s="368"/>
      <c r="BJ296" s="368"/>
      <c r="BK296" s="368"/>
      <c r="BL296" s="368"/>
      <c r="BM296" s="368"/>
      <c r="BN296" s="368"/>
      <c r="BO296" s="368"/>
      <c r="BP296" s="368"/>
      <c r="BQ296" s="368"/>
      <c r="BR296" s="368"/>
      <c r="BS296" s="368"/>
      <c r="BT296" s="368"/>
      <c r="BU296" s="368"/>
      <c r="BV296" s="368"/>
      <c r="BW296" s="368"/>
      <c r="BX296" s="368"/>
      <c r="BY296" s="368"/>
      <c r="BZ296" s="368"/>
      <c r="CA296" s="368"/>
      <c r="CB296" s="368"/>
      <c r="CC296" s="368"/>
      <c r="CD296" s="368"/>
      <c r="CE296" s="368"/>
      <c r="CF296" s="368"/>
      <c r="CG296" s="368"/>
      <c r="CH296" s="368"/>
      <c r="CI296" s="368"/>
      <c r="CJ296" s="368"/>
      <c r="CK296" s="368"/>
      <c r="CL296" s="368"/>
      <c r="CM296" s="368"/>
      <c r="CN296" s="368"/>
      <c r="CO296" s="368"/>
      <c r="CP296" s="368"/>
      <c r="CQ296" s="368"/>
      <c r="CR296" s="368"/>
      <c r="CS296" s="368"/>
      <c r="CT296" s="368"/>
      <c r="CU296" s="368"/>
      <c r="CV296" s="368"/>
      <c r="CW296" s="368"/>
      <c r="CX296" s="368"/>
      <c r="CY296" s="368"/>
      <c r="CZ296" s="368"/>
      <c r="DA296" s="368"/>
      <c r="DB296" s="368"/>
      <c r="DC296" s="368"/>
      <c r="DD296" s="368"/>
      <c r="DE296" s="368"/>
      <c r="DF296" s="368"/>
      <c r="DG296" s="368"/>
      <c r="DH296" s="368"/>
      <c r="DI296" s="368"/>
      <c r="DJ296" s="368"/>
      <c r="DK296" s="368"/>
      <c r="DL296" s="368"/>
      <c r="DM296" s="368"/>
      <c r="DN296" s="368"/>
      <c r="DO296" s="368"/>
      <c r="DP296" s="368"/>
      <c r="DQ296" s="368"/>
    </row>
    <row r="297" spans="1:121" x14ac:dyDescent="0.25">
      <c r="A297" s="367"/>
      <c r="B297" s="367"/>
      <c r="C297" s="367"/>
      <c r="D297" s="367"/>
      <c r="E297" s="367"/>
      <c r="F297" s="367"/>
      <c r="G297" s="367"/>
      <c r="H297" s="367"/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7"/>
      <c r="Z297" s="367"/>
      <c r="AA297" s="367"/>
      <c r="AB297" s="367"/>
      <c r="AC297" s="367"/>
      <c r="AD297" s="367"/>
      <c r="AE297" s="367"/>
      <c r="AF297" s="367"/>
      <c r="AG297" s="366"/>
      <c r="AH297" s="366"/>
      <c r="AI297" s="366"/>
      <c r="AJ297" s="366"/>
      <c r="AK297" s="368"/>
      <c r="AL297" s="368"/>
      <c r="AM297" s="368"/>
      <c r="AN297" s="368"/>
      <c r="AO297" s="368"/>
      <c r="AP297" s="368"/>
      <c r="AQ297" s="368"/>
      <c r="AR297" s="368"/>
      <c r="AS297" s="368"/>
      <c r="AT297" s="368"/>
      <c r="AU297" s="368"/>
      <c r="AV297" s="368"/>
      <c r="AW297" s="368"/>
      <c r="AX297" s="368"/>
      <c r="AY297" s="368"/>
      <c r="AZ297" s="368"/>
      <c r="BA297" s="368"/>
      <c r="BB297" s="368"/>
      <c r="BC297" s="368"/>
      <c r="BD297" s="368"/>
      <c r="BE297" s="368"/>
      <c r="BF297" s="368"/>
      <c r="BG297" s="368"/>
      <c r="BH297" s="368"/>
      <c r="BI297" s="368"/>
      <c r="BJ297" s="368"/>
      <c r="BK297" s="368"/>
      <c r="BL297" s="368"/>
      <c r="BM297" s="368"/>
      <c r="BN297" s="368"/>
      <c r="BO297" s="368"/>
      <c r="BP297" s="368"/>
      <c r="BQ297" s="368"/>
      <c r="BR297" s="368"/>
      <c r="BS297" s="368"/>
      <c r="BT297" s="368"/>
      <c r="BU297" s="368"/>
      <c r="BV297" s="368"/>
      <c r="BW297" s="368"/>
      <c r="BX297" s="368"/>
      <c r="BY297" s="368"/>
      <c r="BZ297" s="368"/>
      <c r="CA297" s="368"/>
      <c r="CB297" s="368"/>
      <c r="CC297" s="368"/>
      <c r="CD297" s="368"/>
      <c r="CE297" s="368"/>
      <c r="CF297" s="368"/>
      <c r="CG297" s="368"/>
      <c r="CH297" s="368"/>
      <c r="CI297" s="368"/>
      <c r="CJ297" s="368"/>
      <c r="CK297" s="368"/>
      <c r="CL297" s="368"/>
      <c r="CM297" s="368"/>
      <c r="CN297" s="368"/>
      <c r="CO297" s="368"/>
      <c r="CP297" s="368"/>
      <c r="CQ297" s="368"/>
      <c r="CR297" s="368"/>
      <c r="CS297" s="368"/>
      <c r="CT297" s="368"/>
      <c r="CU297" s="368"/>
      <c r="CV297" s="368"/>
      <c r="CW297" s="368"/>
      <c r="CX297" s="368"/>
      <c r="CY297" s="368"/>
      <c r="CZ297" s="368"/>
      <c r="DA297" s="368"/>
      <c r="DB297" s="368"/>
      <c r="DC297" s="368"/>
      <c r="DD297" s="368"/>
      <c r="DE297" s="368"/>
      <c r="DF297" s="368"/>
      <c r="DG297" s="368"/>
      <c r="DH297" s="368"/>
      <c r="DI297" s="368"/>
      <c r="DJ297" s="368"/>
      <c r="DK297" s="368"/>
      <c r="DL297" s="368"/>
      <c r="DM297" s="368"/>
      <c r="DN297" s="368"/>
      <c r="DO297" s="368"/>
      <c r="DP297" s="368"/>
      <c r="DQ297" s="368"/>
    </row>
    <row r="298" spans="1:121" x14ac:dyDescent="0.25">
      <c r="A298" s="367"/>
      <c r="B298" s="367"/>
      <c r="C298" s="367"/>
      <c r="D298" s="367"/>
      <c r="E298" s="367"/>
      <c r="F298" s="367"/>
      <c r="G298" s="367"/>
      <c r="H298" s="367"/>
      <c r="I298" s="367"/>
      <c r="J298" s="367"/>
      <c r="K298" s="367"/>
      <c r="L298" s="367"/>
      <c r="M298" s="367"/>
      <c r="N298" s="367"/>
      <c r="O298" s="367"/>
      <c r="P298" s="367"/>
      <c r="Q298" s="367"/>
      <c r="R298" s="367"/>
      <c r="S298" s="367"/>
      <c r="T298" s="367"/>
      <c r="U298" s="367"/>
      <c r="V298" s="367"/>
      <c r="W298" s="367"/>
      <c r="X298" s="367"/>
      <c r="Y298" s="367"/>
      <c r="Z298" s="367"/>
      <c r="AA298" s="367"/>
      <c r="AB298" s="367"/>
      <c r="AC298" s="367"/>
      <c r="AD298" s="367"/>
      <c r="AE298" s="367"/>
      <c r="AF298" s="367"/>
      <c r="AG298" s="366"/>
      <c r="AH298" s="366"/>
      <c r="AI298" s="366"/>
      <c r="AJ298" s="366"/>
      <c r="AK298" s="368"/>
      <c r="AL298" s="368"/>
      <c r="AM298" s="368"/>
      <c r="AN298" s="368"/>
      <c r="AO298" s="368"/>
      <c r="AP298" s="368"/>
      <c r="AQ298" s="368"/>
      <c r="AR298" s="368"/>
      <c r="AS298" s="368"/>
      <c r="AT298" s="368"/>
      <c r="AU298" s="368"/>
      <c r="AV298" s="368"/>
      <c r="AW298" s="368"/>
      <c r="AX298" s="368"/>
      <c r="AY298" s="368"/>
      <c r="AZ298" s="368"/>
      <c r="BA298" s="368"/>
      <c r="BB298" s="368"/>
      <c r="BC298" s="368"/>
      <c r="BD298" s="368"/>
      <c r="BE298" s="368"/>
      <c r="BF298" s="368"/>
      <c r="BG298" s="368"/>
      <c r="BH298" s="368"/>
      <c r="BI298" s="368"/>
      <c r="BJ298" s="368"/>
      <c r="BK298" s="368"/>
      <c r="BL298" s="368"/>
      <c r="BM298" s="368"/>
      <c r="BN298" s="368"/>
      <c r="BO298" s="368"/>
      <c r="BP298" s="368"/>
      <c r="BQ298" s="368"/>
      <c r="BR298" s="368"/>
      <c r="BS298" s="368"/>
      <c r="BT298" s="368"/>
      <c r="BU298" s="368"/>
      <c r="BV298" s="368"/>
      <c r="BW298" s="368"/>
      <c r="BX298" s="368"/>
      <c r="BY298" s="368"/>
      <c r="BZ298" s="368"/>
      <c r="CA298" s="368"/>
      <c r="CB298" s="368"/>
      <c r="CC298" s="368"/>
      <c r="CD298" s="368"/>
      <c r="CE298" s="368"/>
      <c r="CF298" s="368"/>
      <c r="CG298" s="368"/>
      <c r="CH298" s="368"/>
      <c r="CI298" s="368"/>
      <c r="CJ298" s="368"/>
      <c r="CK298" s="368"/>
      <c r="CL298" s="368"/>
      <c r="CM298" s="368"/>
      <c r="CN298" s="368"/>
      <c r="CO298" s="368"/>
      <c r="CP298" s="368"/>
      <c r="CQ298" s="368"/>
      <c r="CR298" s="368"/>
      <c r="CS298" s="368"/>
      <c r="CT298" s="368"/>
      <c r="CU298" s="368"/>
      <c r="CV298" s="368"/>
      <c r="CW298" s="368"/>
      <c r="CX298" s="368"/>
      <c r="CY298" s="368"/>
      <c r="CZ298" s="368"/>
      <c r="DA298" s="368"/>
      <c r="DB298" s="368"/>
      <c r="DC298" s="368"/>
      <c r="DD298" s="368"/>
      <c r="DE298" s="368"/>
      <c r="DF298" s="368"/>
      <c r="DG298" s="368"/>
      <c r="DH298" s="368"/>
      <c r="DI298" s="368"/>
      <c r="DJ298" s="368"/>
      <c r="DK298" s="368"/>
      <c r="DL298" s="368"/>
      <c r="DM298" s="368"/>
      <c r="DN298" s="368"/>
      <c r="DO298" s="368"/>
      <c r="DP298" s="368"/>
      <c r="DQ298" s="368"/>
    </row>
    <row r="299" spans="1:121" x14ac:dyDescent="0.25">
      <c r="A299" s="367"/>
      <c r="B299" s="367"/>
      <c r="C299" s="367"/>
      <c r="D299" s="367"/>
      <c r="E299" s="367"/>
      <c r="F299" s="367"/>
      <c r="G299" s="367"/>
      <c r="H299" s="367"/>
      <c r="I299" s="367"/>
      <c r="J299" s="367"/>
      <c r="K299" s="367"/>
      <c r="L299" s="367"/>
      <c r="M299" s="367"/>
      <c r="N299" s="367"/>
      <c r="O299" s="367"/>
      <c r="P299" s="367"/>
      <c r="Q299" s="367"/>
      <c r="R299" s="367"/>
      <c r="S299" s="367"/>
      <c r="T299" s="367"/>
      <c r="U299" s="367"/>
      <c r="V299" s="367"/>
      <c r="W299" s="367"/>
      <c r="X299" s="367"/>
      <c r="Y299" s="367"/>
      <c r="Z299" s="367"/>
      <c r="AA299" s="367"/>
      <c r="AB299" s="367"/>
      <c r="AC299" s="367"/>
      <c r="AD299" s="367"/>
      <c r="AE299" s="367"/>
      <c r="AF299" s="367"/>
      <c r="AG299" s="366"/>
      <c r="AH299" s="366"/>
      <c r="AI299" s="366"/>
      <c r="AJ299" s="366"/>
      <c r="AK299" s="368"/>
      <c r="AL299" s="368"/>
      <c r="AM299" s="368"/>
      <c r="AN299" s="368"/>
      <c r="AO299" s="368"/>
      <c r="AP299" s="368"/>
      <c r="AQ299" s="368"/>
      <c r="AR299" s="368"/>
      <c r="AS299" s="368"/>
      <c r="AT299" s="368"/>
      <c r="AU299" s="368"/>
      <c r="AV299" s="368"/>
      <c r="AW299" s="368"/>
      <c r="AX299" s="368"/>
      <c r="AY299" s="368"/>
      <c r="AZ299" s="368"/>
      <c r="BA299" s="368"/>
      <c r="BB299" s="368"/>
      <c r="BC299" s="368"/>
      <c r="BD299" s="368"/>
      <c r="BE299" s="368"/>
      <c r="BF299" s="368"/>
      <c r="BG299" s="368"/>
      <c r="BH299" s="368"/>
      <c r="BI299" s="368"/>
      <c r="BJ299" s="368"/>
      <c r="BK299" s="368"/>
      <c r="BL299" s="368"/>
      <c r="BM299" s="368"/>
      <c r="BN299" s="368"/>
      <c r="BO299" s="368"/>
      <c r="BP299" s="368"/>
      <c r="BQ299" s="368"/>
      <c r="BR299" s="368"/>
      <c r="BS299" s="368"/>
      <c r="BT299" s="368"/>
      <c r="BU299" s="368"/>
      <c r="BV299" s="368"/>
      <c r="BW299" s="368"/>
      <c r="BX299" s="368"/>
      <c r="BY299" s="368"/>
      <c r="BZ299" s="368"/>
      <c r="CA299" s="368"/>
      <c r="CB299" s="368"/>
      <c r="CC299" s="368"/>
      <c r="CD299" s="368"/>
      <c r="CE299" s="368"/>
      <c r="CF299" s="368"/>
      <c r="CG299" s="368"/>
      <c r="CH299" s="368"/>
      <c r="CI299" s="368"/>
      <c r="CJ299" s="368"/>
      <c r="CK299" s="368"/>
      <c r="CL299" s="368"/>
      <c r="CM299" s="368"/>
      <c r="CN299" s="368"/>
      <c r="CO299" s="368"/>
      <c r="CP299" s="368"/>
      <c r="CQ299" s="368"/>
      <c r="CR299" s="368"/>
      <c r="CS299" s="368"/>
      <c r="CT299" s="368"/>
      <c r="CU299" s="368"/>
      <c r="CV299" s="368"/>
      <c r="CW299" s="368"/>
      <c r="CX299" s="368"/>
      <c r="CY299" s="368"/>
      <c r="CZ299" s="368"/>
      <c r="DA299" s="368"/>
      <c r="DB299" s="368"/>
      <c r="DC299" s="368"/>
      <c r="DD299" s="368"/>
      <c r="DE299" s="368"/>
      <c r="DF299" s="368"/>
      <c r="DG299" s="368"/>
      <c r="DH299" s="368"/>
      <c r="DI299" s="368"/>
      <c r="DJ299" s="368"/>
      <c r="DK299" s="368"/>
      <c r="DL299" s="368"/>
      <c r="DM299" s="368"/>
      <c r="DN299" s="368"/>
      <c r="DO299" s="368"/>
      <c r="DP299" s="368"/>
      <c r="DQ299" s="368"/>
    </row>
    <row r="300" spans="1:121" x14ac:dyDescent="0.25">
      <c r="C300" s="368"/>
      <c r="D300" s="368"/>
      <c r="E300" s="368"/>
      <c r="F300" s="368"/>
      <c r="G300" s="368"/>
      <c r="H300" s="368"/>
      <c r="I300" s="368"/>
      <c r="J300" s="368"/>
      <c r="K300" s="368"/>
      <c r="L300" s="368"/>
      <c r="M300" s="368"/>
      <c r="N300" s="368"/>
      <c r="O300" s="368"/>
      <c r="P300" s="368"/>
      <c r="Q300" s="368"/>
      <c r="R300" s="368"/>
      <c r="S300" s="368"/>
      <c r="T300" s="368"/>
      <c r="U300" s="368"/>
      <c r="V300" s="368"/>
      <c r="W300" s="368"/>
      <c r="X300" s="368"/>
      <c r="Y300" s="368"/>
      <c r="Z300" s="368"/>
      <c r="AA300" s="368"/>
      <c r="AB300" s="368"/>
      <c r="AC300" s="368"/>
      <c r="AD300" s="368"/>
      <c r="AE300" s="368"/>
      <c r="AF300" s="368"/>
      <c r="AG300" s="366"/>
      <c r="AH300" s="366"/>
      <c r="AI300" s="366"/>
      <c r="AJ300" s="366"/>
      <c r="AK300" s="368"/>
      <c r="AL300" s="368"/>
      <c r="AM300" s="368"/>
      <c r="AN300" s="368"/>
      <c r="AO300" s="368"/>
      <c r="AP300" s="368"/>
      <c r="AQ300" s="368"/>
      <c r="AR300" s="368"/>
      <c r="AS300" s="368"/>
      <c r="AT300" s="368"/>
      <c r="AU300" s="368"/>
      <c r="AV300" s="368"/>
      <c r="AW300" s="368"/>
      <c r="AX300" s="368"/>
      <c r="AY300" s="368"/>
      <c r="AZ300" s="368"/>
      <c r="BA300" s="368"/>
      <c r="BB300" s="368"/>
      <c r="BC300" s="368"/>
      <c r="BD300" s="368"/>
      <c r="BE300" s="368"/>
      <c r="BF300" s="368"/>
      <c r="BG300" s="368"/>
      <c r="BH300" s="368"/>
      <c r="BI300" s="368"/>
      <c r="BJ300" s="368"/>
      <c r="BK300" s="368"/>
      <c r="BL300" s="368"/>
      <c r="BM300" s="368"/>
      <c r="BN300" s="368"/>
      <c r="BO300" s="368"/>
      <c r="BP300" s="368"/>
      <c r="BQ300" s="368"/>
      <c r="BR300" s="368"/>
      <c r="BS300" s="368"/>
      <c r="BT300" s="368"/>
      <c r="BU300" s="368"/>
      <c r="BV300" s="368"/>
      <c r="BW300" s="368"/>
      <c r="BX300" s="368"/>
      <c r="BY300" s="368"/>
      <c r="BZ300" s="368"/>
      <c r="CA300" s="368"/>
      <c r="CB300" s="368"/>
      <c r="CC300" s="368"/>
      <c r="CD300" s="368"/>
      <c r="CE300" s="368"/>
      <c r="CF300" s="368"/>
      <c r="CG300" s="368"/>
      <c r="CH300" s="368"/>
      <c r="CI300" s="368"/>
      <c r="CJ300" s="368"/>
      <c r="CK300" s="368"/>
      <c r="CL300" s="368"/>
      <c r="CM300" s="368"/>
      <c r="CN300" s="368"/>
      <c r="CO300" s="368"/>
      <c r="CP300" s="368"/>
      <c r="CQ300" s="368"/>
      <c r="CR300" s="368"/>
      <c r="CS300" s="368"/>
      <c r="CT300" s="368"/>
      <c r="CU300" s="368"/>
      <c r="CV300" s="368"/>
      <c r="CW300" s="368"/>
      <c r="CX300" s="368"/>
      <c r="CY300" s="368"/>
      <c r="CZ300" s="368"/>
      <c r="DA300" s="368"/>
      <c r="DB300" s="368"/>
      <c r="DC300" s="368"/>
      <c r="DD300" s="368"/>
      <c r="DE300" s="368"/>
      <c r="DF300" s="368"/>
      <c r="DG300" s="368"/>
      <c r="DH300" s="368"/>
      <c r="DI300" s="368"/>
      <c r="DJ300" s="368"/>
      <c r="DK300" s="368"/>
      <c r="DL300" s="368"/>
      <c r="DM300" s="368"/>
      <c r="DN300" s="368"/>
      <c r="DO300" s="368"/>
      <c r="DP300" s="368"/>
      <c r="DQ300" s="368"/>
    </row>
    <row r="301" spans="1:121" x14ac:dyDescent="0.25"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8"/>
      <c r="AA301" s="368"/>
      <c r="AB301" s="368"/>
      <c r="AC301" s="368"/>
      <c r="AD301" s="368"/>
      <c r="AE301" s="368"/>
      <c r="AF301" s="368"/>
      <c r="AG301" s="366"/>
      <c r="AH301" s="366"/>
      <c r="AI301" s="366"/>
      <c r="AJ301" s="366"/>
      <c r="AK301" s="368"/>
      <c r="AL301" s="368"/>
      <c r="AM301" s="368"/>
      <c r="AN301" s="368"/>
      <c r="AO301" s="368"/>
      <c r="AP301" s="368"/>
      <c r="AQ301" s="368"/>
      <c r="AR301" s="368"/>
      <c r="AS301" s="368"/>
      <c r="AT301" s="368"/>
      <c r="AU301" s="368"/>
      <c r="AV301" s="368"/>
      <c r="AW301" s="368"/>
      <c r="AX301" s="368"/>
      <c r="AY301" s="368"/>
      <c r="AZ301" s="368"/>
      <c r="BA301" s="368"/>
      <c r="BB301" s="368"/>
      <c r="BC301" s="368"/>
      <c r="BD301" s="368"/>
      <c r="BE301" s="368"/>
      <c r="BF301" s="368"/>
      <c r="BG301" s="368"/>
      <c r="BH301" s="368"/>
      <c r="BI301" s="368"/>
      <c r="BJ301" s="368"/>
      <c r="BK301" s="368"/>
      <c r="BL301" s="368"/>
      <c r="BM301" s="368"/>
      <c r="BN301" s="368"/>
      <c r="BO301" s="368"/>
      <c r="BP301" s="368"/>
      <c r="BQ301" s="368"/>
      <c r="BR301" s="368"/>
      <c r="BS301" s="368"/>
      <c r="BT301" s="368"/>
      <c r="BU301" s="368"/>
      <c r="BV301" s="368"/>
      <c r="BW301" s="368"/>
      <c r="BX301" s="368"/>
      <c r="BY301" s="368"/>
      <c r="BZ301" s="368"/>
      <c r="CA301" s="368"/>
      <c r="CB301" s="368"/>
      <c r="CC301" s="368"/>
      <c r="CD301" s="368"/>
      <c r="CE301" s="368"/>
      <c r="CF301" s="368"/>
      <c r="CG301" s="368"/>
      <c r="CH301" s="368"/>
      <c r="CI301" s="368"/>
      <c r="CJ301" s="368"/>
      <c r="CK301" s="368"/>
      <c r="CL301" s="368"/>
      <c r="CM301" s="368"/>
      <c r="CN301" s="368"/>
      <c r="CO301" s="368"/>
      <c r="CP301" s="368"/>
      <c r="CQ301" s="368"/>
      <c r="CR301" s="368"/>
      <c r="CS301" s="368"/>
      <c r="CT301" s="368"/>
      <c r="CU301" s="368"/>
      <c r="CV301" s="368"/>
      <c r="CW301" s="368"/>
      <c r="CX301" s="368"/>
      <c r="CY301" s="368"/>
      <c r="CZ301" s="368"/>
      <c r="DA301" s="368"/>
      <c r="DB301" s="368"/>
      <c r="DC301" s="368"/>
      <c r="DD301" s="368"/>
      <c r="DE301" s="368"/>
      <c r="DF301" s="368"/>
      <c r="DG301" s="368"/>
      <c r="DH301" s="368"/>
      <c r="DI301" s="368"/>
      <c r="DJ301" s="368"/>
      <c r="DK301" s="368"/>
      <c r="DL301" s="368"/>
      <c r="DM301" s="368"/>
      <c r="DN301" s="368"/>
      <c r="DO301" s="368"/>
      <c r="DP301" s="368"/>
      <c r="DQ301" s="368"/>
    </row>
    <row r="302" spans="1:121" x14ac:dyDescent="0.25"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8"/>
      <c r="AA302" s="368"/>
      <c r="AB302" s="368"/>
      <c r="AC302" s="368"/>
      <c r="AD302" s="368"/>
      <c r="AE302" s="368"/>
      <c r="AF302" s="368"/>
      <c r="AG302" s="366"/>
      <c r="AH302" s="366"/>
      <c r="AI302" s="366"/>
      <c r="AJ302" s="366"/>
      <c r="AK302" s="368"/>
      <c r="AL302" s="368"/>
      <c r="AM302" s="368"/>
      <c r="AN302" s="368"/>
      <c r="AO302" s="368"/>
      <c r="AP302" s="368"/>
      <c r="AQ302" s="368"/>
      <c r="AR302" s="368"/>
      <c r="AS302" s="368"/>
      <c r="AT302" s="368"/>
      <c r="AU302" s="368"/>
      <c r="AV302" s="368"/>
      <c r="AW302" s="368"/>
      <c r="AX302" s="368"/>
      <c r="AY302" s="368"/>
      <c r="AZ302" s="368"/>
      <c r="BA302" s="368"/>
      <c r="BB302" s="368"/>
      <c r="BC302" s="368"/>
      <c r="BD302" s="368"/>
      <c r="BE302" s="368"/>
      <c r="BF302" s="368"/>
      <c r="BG302" s="368"/>
      <c r="BH302" s="368"/>
      <c r="BI302" s="368"/>
      <c r="BJ302" s="368"/>
      <c r="BK302" s="368"/>
      <c r="BL302" s="368"/>
      <c r="BM302" s="368"/>
      <c r="BN302" s="368"/>
      <c r="BO302" s="368"/>
      <c r="BP302" s="368"/>
      <c r="BQ302" s="368"/>
      <c r="BR302" s="368"/>
      <c r="BS302" s="368"/>
      <c r="BT302" s="368"/>
      <c r="BU302" s="368"/>
      <c r="BV302" s="368"/>
      <c r="BW302" s="368"/>
      <c r="BX302" s="368"/>
      <c r="BY302" s="368"/>
      <c r="BZ302" s="368"/>
      <c r="CA302" s="368"/>
      <c r="CB302" s="368"/>
      <c r="CC302" s="368"/>
      <c r="CD302" s="368"/>
      <c r="CE302" s="368"/>
      <c r="CF302" s="368"/>
      <c r="CG302" s="368"/>
      <c r="CH302" s="368"/>
      <c r="CI302" s="368"/>
      <c r="CJ302" s="368"/>
      <c r="CK302" s="368"/>
      <c r="CL302" s="368"/>
      <c r="CM302" s="368"/>
      <c r="CN302" s="368"/>
      <c r="CO302" s="368"/>
      <c r="CP302" s="368"/>
      <c r="CQ302" s="368"/>
      <c r="CR302" s="368"/>
      <c r="CS302" s="368"/>
      <c r="CT302" s="368"/>
      <c r="CU302" s="368"/>
      <c r="CV302" s="368"/>
      <c r="CW302" s="368"/>
      <c r="CX302" s="368"/>
      <c r="CY302" s="368"/>
      <c r="CZ302" s="368"/>
      <c r="DA302" s="368"/>
      <c r="DB302" s="368"/>
      <c r="DC302" s="368"/>
      <c r="DD302" s="368"/>
      <c r="DE302" s="368"/>
      <c r="DF302" s="368"/>
      <c r="DG302" s="368"/>
      <c r="DH302" s="368"/>
      <c r="DI302" s="368"/>
      <c r="DJ302" s="368"/>
      <c r="DK302" s="368"/>
      <c r="DL302" s="368"/>
      <c r="DM302" s="368"/>
      <c r="DN302" s="368"/>
      <c r="DO302" s="368"/>
      <c r="DP302" s="368"/>
      <c r="DQ302" s="368"/>
    </row>
    <row r="303" spans="1:121" x14ac:dyDescent="0.25">
      <c r="C303" s="368"/>
      <c r="D303" s="368"/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8"/>
      <c r="T303" s="368"/>
      <c r="U303" s="368"/>
      <c r="V303" s="368"/>
      <c r="W303" s="368"/>
      <c r="X303" s="368"/>
      <c r="Y303" s="368"/>
      <c r="Z303" s="368"/>
      <c r="AA303" s="368"/>
      <c r="AB303" s="368"/>
      <c r="AC303" s="368"/>
      <c r="AD303" s="368"/>
      <c r="AE303" s="368"/>
      <c r="AF303" s="368"/>
      <c r="AG303" s="366"/>
      <c r="AH303" s="366"/>
      <c r="AI303" s="366"/>
      <c r="AJ303" s="366"/>
      <c r="AK303" s="368"/>
      <c r="AL303" s="368"/>
      <c r="AM303" s="368"/>
      <c r="AN303" s="368"/>
      <c r="AO303" s="368"/>
      <c r="AP303" s="368"/>
      <c r="AQ303" s="368"/>
      <c r="AR303" s="368"/>
      <c r="AS303" s="368"/>
      <c r="AT303" s="368"/>
      <c r="AU303" s="368"/>
      <c r="AV303" s="368"/>
      <c r="AW303" s="368"/>
      <c r="AX303" s="368"/>
      <c r="AY303" s="368"/>
      <c r="AZ303" s="368"/>
      <c r="BA303" s="368"/>
      <c r="BB303" s="368"/>
      <c r="BC303" s="368"/>
      <c r="BD303" s="368"/>
      <c r="BE303" s="368"/>
      <c r="BF303" s="368"/>
      <c r="BG303" s="368"/>
      <c r="BH303" s="368"/>
      <c r="BI303" s="368"/>
      <c r="BJ303" s="368"/>
      <c r="BK303" s="368"/>
      <c r="BL303" s="368"/>
      <c r="BM303" s="368"/>
      <c r="BN303" s="368"/>
      <c r="BO303" s="368"/>
      <c r="BP303" s="368"/>
      <c r="BQ303" s="368"/>
      <c r="BR303" s="368"/>
      <c r="BS303" s="368"/>
      <c r="BT303" s="368"/>
      <c r="BU303" s="368"/>
      <c r="BV303" s="368"/>
      <c r="BW303" s="368"/>
      <c r="BX303" s="368"/>
      <c r="BY303" s="368"/>
      <c r="BZ303" s="368"/>
      <c r="CA303" s="368"/>
      <c r="CB303" s="368"/>
      <c r="CC303" s="368"/>
      <c r="CD303" s="368"/>
      <c r="CE303" s="368"/>
      <c r="CF303" s="368"/>
      <c r="CG303" s="368"/>
      <c r="CH303" s="368"/>
      <c r="CI303" s="368"/>
      <c r="CJ303" s="368"/>
      <c r="CK303" s="368"/>
      <c r="CL303" s="368"/>
      <c r="CM303" s="368"/>
      <c r="CN303" s="368"/>
      <c r="CO303" s="368"/>
      <c r="CP303" s="368"/>
      <c r="CQ303" s="368"/>
      <c r="CR303" s="368"/>
      <c r="CS303" s="368"/>
      <c r="CT303" s="368"/>
      <c r="CU303" s="368"/>
      <c r="CV303" s="368"/>
      <c r="CW303" s="368"/>
      <c r="CX303" s="368"/>
      <c r="CY303" s="368"/>
      <c r="CZ303" s="368"/>
      <c r="DA303" s="368"/>
      <c r="DB303" s="368"/>
      <c r="DC303" s="368"/>
      <c r="DD303" s="368"/>
      <c r="DE303" s="368"/>
      <c r="DF303" s="368"/>
      <c r="DG303" s="368"/>
      <c r="DH303" s="368"/>
      <c r="DI303" s="368"/>
      <c r="DJ303" s="368"/>
      <c r="DK303" s="368"/>
      <c r="DL303" s="368"/>
      <c r="DM303" s="368"/>
      <c r="DN303" s="368"/>
      <c r="DO303" s="368"/>
      <c r="DP303" s="368"/>
      <c r="DQ303" s="368"/>
    </row>
    <row r="304" spans="1:121" x14ac:dyDescent="0.25">
      <c r="C304" s="368"/>
      <c r="D304" s="368"/>
      <c r="E304" s="368"/>
      <c r="F304" s="368"/>
      <c r="G304" s="368"/>
      <c r="H304" s="368"/>
      <c r="I304" s="368"/>
      <c r="J304" s="368"/>
      <c r="K304" s="368"/>
      <c r="L304" s="368"/>
      <c r="M304" s="368"/>
      <c r="N304" s="368"/>
      <c r="O304" s="368"/>
      <c r="P304" s="368"/>
      <c r="Q304" s="368"/>
      <c r="R304" s="368"/>
      <c r="S304" s="368"/>
      <c r="T304" s="368"/>
      <c r="U304" s="368"/>
      <c r="V304" s="368"/>
      <c r="W304" s="368"/>
      <c r="X304" s="368"/>
      <c r="Y304" s="368"/>
      <c r="Z304" s="368"/>
      <c r="AA304" s="368"/>
      <c r="AB304" s="368"/>
      <c r="AC304" s="368"/>
      <c r="AD304" s="368"/>
      <c r="AE304" s="368"/>
      <c r="AF304" s="368"/>
      <c r="AG304" s="366"/>
      <c r="AH304" s="366"/>
      <c r="AI304" s="366"/>
      <c r="AJ304" s="366"/>
      <c r="AK304" s="368"/>
      <c r="AL304" s="368"/>
      <c r="AM304" s="368"/>
      <c r="AN304" s="368"/>
      <c r="AO304" s="368"/>
      <c r="AP304" s="368"/>
      <c r="AQ304" s="368"/>
      <c r="AR304" s="368"/>
      <c r="AS304" s="368"/>
      <c r="AT304" s="368"/>
      <c r="AU304" s="368"/>
      <c r="AV304" s="368"/>
      <c r="AW304" s="368"/>
      <c r="AX304" s="368"/>
      <c r="AY304" s="368"/>
      <c r="AZ304" s="368"/>
      <c r="BA304" s="368"/>
      <c r="BB304" s="368"/>
      <c r="BC304" s="368"/>
      <c r="BD304" s="368"/>
      <c r="BE304" s="368"/>
      <c r="BF304" s="368"/>
      <c r="BG304" s="368"/>
      <c r="BH304" s="368"/>
      <c r="BI304" s="368"/>
      <c r="BJ304" s="368"/>
      <c r="BK304" s="368"/>
      <c r="BL304" s="368"/>
      <c r="BM304" s="368"/>
      <c r="BN304" s="368"/>
      <c r="BO304" s="368"/>
      <c r="BP304" s="368"/>
      <c r="BQ304" s="368"/>
      <c r="BR304" s="368"/>
      <c r="BS304" s="368"/>
      <c r="BT304" s="368"/>
      <c r="BU304" s="368"/>
      <c r="BV304" s="368"/>
      <c r="BW304" s="368"/>
      <c r="BX304" s="368"/>
      <c r="BY304" s="368"/>
      <c r="BZ304" s="368"/>
      <c r="CA304" s="368"/>
      <c r="CB304" s="368"/>
      <c r="CC304" s="368"/>
      <c r="CD304" s="368"/>
      <c r="CE304" s="368"/>
      <c r="CF304" s="368"/>
      <c r="CG304" s="368"/>
      <c r="CH304" s="368"/>
      <c r="CI304" s="368"/>
      <c r="CJ304" s="368"/>
      <c r="CK304" s="368"/>
      <c r="CL304" s="368"/>
      <c r="CM304" s="368"/>
      <c r="CN304" s="368"/>
      <c r="CO304" s="368"/>
      <c r="CP304" s="368"/>
      <c r="CQ304" s="368"/>
      <c r="CR304" s="368"/>
      <c r="CS304" s="368"/>
      <c r="CT304" s="368"/>
      <c r="CU304" s="368"/>
      <c r="CV304" s="368"/>
      <c r="CW304" s="368"/>
      <c r="CX304" s="368"/>
      <c r="CY304" s="368"/>
      <c r="CZ304" s="368"/>
      <c r="DA304" s="368"/>
      <c r="DB304" s="368"/>
      <c r="DC304" s="368"/>
      <c r="DD304" s="368"/>
      <c r="DE304" s="368"/>
      <c r="DF304" s="368"/>
      <c r="DG304" s="368"/>
      <c r="DH304" s="368"/>
      <c r="DI304" s="368"/>
      <c r="DJ304" s="368"/>
      <c r="DK304" s="368"/>
      <c r="DL304" s="368"/>
      <c r="DM304" s="368"/>
      <c r="DN304" s="368"/>
      <c r="DO304" s="368"/>
      <c r="DP304" s="368"/>
      <c r="DQ304" s="368"/>
    </row>
    <row r="305" spans="3:121" x14ac:dyDescent="0.25">
      <c r="C305" s="368"/>
      <c r="D305" s="368"/>
      <c r="E305" s="368"/>
      <c r="F305" s="368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368"/>
      <c r="R305" s="368"/>
      <c r="S305" s="368"/>
      <c r="T305" s="368"/>
      <c r="U305" s="368"/>
      <c r="V305" s="368"/>
      <c r="W305" s="368"/>
      <c r="X305" s="368"/>
      <c r="Y305" s="368"/>
      <c r="Z305" s="368"/>
      <c r="AA305" s="368"/>
      <c r="AB305" s="368"/>
      <c r="AC305" s="368"/>
      <c r="AD305" s="368"/>
      <c r="AE305" s="368"/>
      <c r="AF305" s="368"/>
      <c r="AG305" s="366"/>
      <c r="AH305" s="366"/>
      <c r="AI305" s="366"/>
      <c r="AJ305" s="366"/>
      <c r="AK305" s="368"/>
      <c r="AL305" s="368"/>
      <c r="AM305" s="368"/>
      <c r="AN305" s="368"/>
      <c r="AO305" s="368"/>
      <c r="AP305" s="368"/>
      <c r="AQ305" s="368"/>
      <c r="AR305" s="368"/>
      <c r="AS305" s="368"/>
      <c r="AT305" s="368"/>
      <c r="AU305" s="368"/>
      <c r="AV305" s="368"/>
      <c r="AW305" s="368"/>
      <c r="AX305" s="368"/>
      <c r="AY305" s="368"/>
      <c r="AZ305" s="368"/>
      <c r="BA305" s="368"/>
      <c r="BB305" s="368"/>
      <c r="BC305" s="368"/>
      <c r="BD305" s="368"/>
      <c r="BE305" s="368"/>
      <c r="BF305" s="368"/>
      <c r="BG305" s="368"/>
      <c r="BH305" s="368"/>
      <c r="BI305" s="368"/>
      <c r="BJ305" s="368"/>
      <c r="BK305" s="368"/>
      <c r="BL305" s="368"/>
      <c r="BM305" s="368"/>
      <c r="BN305" s="368"/>
      <c r="BO305" s="368"/>
      <c r="BP305" s="368"/>
      <c r="BQ305" s="368"/>
      <c r="BR305" s="368"/>
      <c r="BS305" s="368"/>
      <c r="BT305" s="368"/>
      <c r="BU305" s="368"/>
      <c r="BV305" s="368"/>
      <c r="BW305" s="368"/>
      <c r="BX305" s="368"/>
      <c r="BY305" s="368"/>
      <c r="BZ305" s="368"/>
      <c r="CA305" s="368"/>
      <c r="CB305" s="368"/>
      <c r="CC305" s="368"/>
      <c r="CD305" s="368"/>
      <c r="CE305" s="368"/>
      <c r="CF305" s="368"/>
      <c r="CG305" s="368"/>
      <c r="CH305" s="368"/>
      <c r="CI305" s="368"/>
      <c r="CJ305" s="368"/>
      <c r="CK305" s="368"/>
      <c r="CL305" s="368"/>
      <c r="CM305" s="368"/>
      <c r="CN305" s="368"/>
      <c r="CO305" s="368"/>
      <c r="CP305" s="368"/>
      <c r="CQ305" s="368"/>
      <c r="CR305" s="368"/>
      <c r="CS305" s="368"/>
      <c r="CT305" s="368"/>
      <c r="CU305" s="368"/>
      <c r="CV305" s="368"/>
      <c r="CW305" s="368"/>
      <c r="CX305" s="368"/>
      <c r="CY305" s="368"/>
      <c r="CZ305" s="368"/>
      <c r="DA305" s="368"/>
      <c r="DB305" s="368"/>
      <c r="DC305" s="368"/>
      <c r="DD305" s="368"/>
      <c r="DE305" s="368"/>
      <c r="DF305" s="368"/>
      <c r="DG305" s="368"/>
      <c r="DH305" s="368"/>
      <c r="DI305" s="368"/>
      <c r="DJ305" s="368"/>
      <c r="DK305" s="368"/>
      <c r="DL305" s="368"/>
      <c r="DM305" s="368"/>
      <c r="DN305" s="368"/>
      <c r="DO305" s="368"/>
      <c r="DP305" s="368"/>
      <c r="DQ305" s="368"/>
    </row>
    <row r="306" spans="3:121" x14ac:dyDescent="0.25">
      <c r="C306" s="368"/>
      <c r="D306" s="368"/>
      <c r="E306" s="368"/>
      <c r="F306" s="368"/>
      <c r="G306" s="368"/>
      <c r="H306" s="368"/>
      <c r="I306" s="368"/>
      <c r="J306" s="368"/>
      <c r="K306" s="368"/>
      <c r="L306" s="368"/>
      <c r="M306" s="368"/>
      <c r="N306" s="368"/>
      <c r="O306" s="368"/>
      <c r="P306" s="368"/>
      <c r="Q306" s="368"/>
      <c r="R306" s="368"/>
      <c r="S306" s="368"/>
      <c r="T306" s="368"/>
      <c r="U306" s="368"/>
      <c r="V306" s="368"/>
      <c r="W306" s="368"/>
      <c r="X306" s="368"/>
      <c r="Y306" s="368"/>
      <c r="Z306" s="368"/>
      <c r="AA306" s="368"/>
      <c r="AB306" s="368"/>
      <c r="AC306" s="368"/>
      <c r="AD306" s="368"/>
      <c r="AE306" s="368"/>
      <c r="AF306" s="368"/>
      <c r="AG306" s="366"/>
      <c r="AH306" s="366"/>
      <c r="AI306" s="366"/>
      <c r="AJ306" s="366"/>
      <c r="AK306" s="368"/>
      <c r="AL306" s="368"/>
      <c r="AM306" s="368"/>
      <c r="AN306" s="368"/>
      <c r="AO306" s="368"/>
      <c r="AP306" s="368"/>
      <c r="AQ306" s="368"/>
      <c r="AR306" s="368"/>
      <c r="AS306" s="368"/>
      <c r="AT306" s="368"/>
      <c r="AU306" s="368"/>
      <c r="AV306" s="368"/>
      <c r="AW306" s="368"/>
      <c r="AX306" s="368"/>
      <c r="AY306" s="368"/>
      <c r="AZ306" s="368"/>
      <c r="BA306" s="368"/>
      <c r="BB306" s="368"/>
      <c r="BC306" s="368"/>
      <c r="BD306" s="368"/>
      <c r="BE306" s="368"/>
      <c r="BF306" s="368"/>
      <c r="BG306" s="368"/>
      <c r="BH306" s="368"/>
      <c r="BI306" s="368"/>
      <c r="BJ306" s="368"/>
      <c r="BK306" s="368"/>
      <c r="BL306" s="368"/>
      <c r="BM306" s="368"/>
      <c r="BN306" s="368"/>
      <c r="BO306" s="368"/>
      <c r="BP306" s="368"/>
      <c r="BQ306" s="368"/>
      <c r="BR306" s="368"/>
      <c r="BS306" s="368"/>
      <c r="BT306" s="368"/>
      <c r="BU306" s="368"/>
      <c r="BV306" s="368"/>
      <c r="BW306" s="368"/>
      <c r="BX306" s="368"/>
      <c r="BY306" s="368"/>
      <c r="BZ306" s="368"/>
      <c r="CA306" s="368"/>
      <c r="CB306" s="368"/>
      <c r="CC306" s="368"/>
      <c r="CD306" s="368"/>
      <c r="CE306" s="368"/>
      <c r="CF306" s="368"/>
      <c r="CG306" s="368"/>
      <c r="CH306" s="368"/>
      <c r="CI306" s="368"/>
      <c r="CJ306" s="368"/>
      <c r="CK306" s="368"/>
      <c r="CL306" s="368"/>
      <c r="CM306" s="368"/>
      <c r="CN306" s="368"/>
      <c r="CO306" s="368"/>
      <c r="CP306" s="368"/>
      <c r="CQ306" s="368"/>
      <c r="CR306" s="368"/>
      <c r="CS306" s="368"/>
      <c r="CT306" s="368"/>
      <c r="CU306" s="368"/>
      <c r="CV306" s="368"/>
      <c r="CW306" s="368"/>
      <c r="CX306" s="368"/>
      <c r="CY306" s="368"/>
      <c r="CZ306" s="368"/>
      <c r="DA306" s="368"/>
      <c r="DB306" s="368"/>
      <c r="DC306" s="368"/>
      <c r="DD306" s="368"/>
      <c r="DE306" s="368"/>
      <c r="DF306" s="368"/>
      <c r="DG306" s="368"/>
      <c r="DH306" s="368"/>
      <c r="DI306" s="368"/>
      <c r="DJ306" s="368"/>
      <c r="DK306" s="368"/>
      <c r="DL306" s="368"/>
      <c r="DM306" s="368"/>
      <c r="DN306" s="368"/>
      <c r="DO306" s="368"/>
      <c r="DP306" s="368"/>
      <c r="DQ306" s="368"/>
    </row>
    <row r="307" spans="3:121" x14ac:dyDescent="0.25">
      <c r="C307" s="368"/>
      <c r="D307" s="368"/>
      <c r="E307" s="368"/>
      <c r="F307" s="368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368"/>
      <c r="R307" s="368"/>
      <c r="S307" s="368"/>
      <c r="T307" s="368"/>
      <c r="U307" s="368"/>
      <c r="V307" s="368"/>
      <c r="W307" s="368"/>
      <c r="X307" s="368"/>
      <c r="Y307" s="368"/>
      <c r="Z307" s="368"/>
      <c r="AA307" s="368"/>
      <c r="AB307" s="368"/>
      <c r="AC307" s="368"/>
      <c r="AD307" s="368"/>
      <c r="AE307" s="368"/>
      <c r="AF307" s="368"/>
      <c r="AG307" s="366"/>
      <c r="AH307" s="366"/>
      <c r="AI307" s="366"/>
      <c r="AJ307" s="366"/>
      <c r="AK307" s="368"/>
      <c r="AL307" s="368"/>
      <c r="AM307" s="368"/>
      <c r="AN307" s="368"/>
      <c r="AO307" s="368"/>
      <c r="AP307" s="368"/>
      <c r="AQ307" s="368"/>
      <c r="AR307" s="368"/>
      <c r="AS307" s="368"/>
      <c r="AT307" s="368"/>
      <c r="AU307" s="368"/>
      <c r="AV307" s="368"/>
      <c r="AW307" s="368"/>
      <c r="AX307" s="368"/>
      <c r="AY307" s="368"/>
      <c r="AZ307" s="368"/>
      <c r="BA307" s="368"/>
      <c r="BB307" s="368"/>
      <c r="BC307" s="368"/>
      <c r="BD307" s="368"/>
      <c r="BE307" s="368"/>
      <c r="BF307" s="368"/>
      <c r="BG307" s="368"/>
      <c r="BH307" s="368"/>
      <c r="BI307" s="368"/>
      <c r="BJ307" s="368"/>
      <c r="BK307" s="368"/>
      <c r="BL307" s="368"/>
      <c r="BM307" s="368"/>
      <c r="BN307" s="368"/>
      <c r="BO307" s="368"/>
      <c r="BP307" s="368"/>
      <c r="BQ307" s="368"/>
      <c r="BR307" s="368"/>
      <c r="BS307" s="368"/>
      <c r="BT307" s="368"/>
      <c r="BU307" s="368"/>
      <c r="BV307" s="368"/>
      <c r="BW307" s="368"/>
      <c r="BX307" s="368"/>
      <c r="BY307" s="368"/>
      <c r="BZ307" s="368"/>
      <c r="CA307" s="368"/>
      <c r="CB307" s="368"/>
      <c r="CC307" s="368"/>
      <c r="CD307" s="368"/>
      <c r="CE307" s="368"/>
      <c r="CF307" s="368"/>
      <c r="CG307" s="368"/>
      <c r="CH307" s="368"/>
      <c r="CI307" s="368"/>
      <c r="CJ307" s="368"/>
      <c r="CK307" s="368"/>
      <c r="CL307" s="368"/>
      <c r="CM307" s="368"/>
      <c r="CN307" s="368"/>
      <c r="CO307" s="368"/>
      <c r="CP307" s="368"/>
      <c r="CQ307" s="368"/>
      <c r="CR307" s="368"/>
      <c r="CS307" s="368"/>
      <c r="CT307" s="368"/>
      <c r="CU307" s="368"/>
      <c r="CV307" s="368"/>
      <c r="CW307" s="368"/>
      <c r="CX307" s="368"/>
      <c r="CY307" s="368"/>
      <c r="CZ307" s="368"/>
      <c r="DA307" s="368"/>
      <c r="DB307" s="368"/>
      <c r="DC307" s="368"/>
      <c r="DD307" s="368"/>
      <c r="DE307" s="368"/>
      <c r="DF307" s="368"/>
      <c r="DG307" s="368"/>
      <c r="DH307" s="368"/>
      <c r="DI307" s="368"/>
      <c r="DJ307" s="368"/>
      <c r="DK307" s="368"/>
      <c r="DL307" s="368"/>
      <c r="DM307" s="368"/>
      <c r="DN307" s="368"/>
      <c r="DO307" s="368"/>
      <c r="DP307" s="368"/>
      <c r="DQ307" s="368"/>
    </row>
    <row r="308" spans="3:121" x14ac:dyDescent="0.25">
      <c r="C308" s="368"/>
      <c r="D308" s="368"/>
      <c r="E308" s="368"/>
      <c r="F308" s="368"/>
      <c r="G308" s="368"/>
      <c r="H308" s="368"/>
      <c r="I308" s="368"/>
      <c r="J308" s="368"/>
      <c r="K308" s="368"/>
      <c r="L308" s="368"/>
      <c r="M308" s="368"/>
      <c r="N308" s="368"/>
      <c r="O308" s="368"/>
      <c r="P308" s="368"/>
      <c r="Q308" s="368"/>
      <c r="R308" s="368"/>
      <c r="S308" s="368"/>
      <c r="T308" s="368"/>
      <c r="U308" s="368"/>
      <c r="V308" s="368"/>
      <c r="W308" s="368"/>
      <c r="X308" s="368"/>
      <c r="Y308" s="368"/>
      <c r="Z308" s="368"/>
      <c r="AA308" s="368"/>
      <c r="AB308" s="368"/>
      <c r="AC308" s="368"/>
      <c r="AD308" s="368"/>
      <c r="AE308" s="368"/>
      <c r="AF308" s="368"/>
      <c r="AG308" s="366"/>
      <c r="AH308" s="366"/>
      <c r="AI308" s="366"/>
      <c r="AJ308" s="366"/>
      <c r="AK308" s="368"/>
      <c r="AL308" s="368"/>
      <c r="AM308" s="368"/>
      <c r="AN308" s="368"/>
      <c r="AO308" s="368"/>
      <c r="AP308" s="368"/>
      <c r="AQ308" s="368"/>
      <c r="AR308" s="368"/>
      <c r="AS308" s="368"/>
      <c r="AT308" s="368"/>
      <c r="AU308" s="368"/>
      <c r="AV308" s="368"/>
      <c r="AW308" s="368"/>
      <c r="AX308" s="368"/>
      <c r="AY308" s="368"/>
      <c r="AZ308" s="368"/>
      <c r="BA308" s="368"/>
      <c r="BB308" s="368"/>
      <c r="BC308" s="368"/>
      <c r="BD308" s="368"/>
      <c r="BE308" s="368"/>
      <c r="BF308" s="368"/>
      <c r="BG308" s="368"/>
      <c r="BH308" s="368"/>
      <c r="BI308" s="368"/>
      <c r="BJ308" s="368"/>
      <c r="BK308" s="368"/>
      <c r="BL308" s="368"/>
      <c r="BM308" s="368"/>
      <c r="BN308" s="368"/>
      <c r="BO308" s="368"/>
      <c r="BP308" s="368"/>
      <c r="BQ308" s="368"/>
      <c r="BR308" s="368"/>
      <c r="BS308" s="368"/>
      <c r="BT308" s="368"/>
      <c r="BU308" s="368"/>
      <c r="BV308" s="368"/>
      <c r="BW308" s="368"/>
      <c r="BX308" s="368"/>
      <c r="BY308" s="368"/>
      <c r="BZ308" s="368"/>
      <c r="CA308" s="368"/>
      <c r="CB308" s="368"/>
      <c r="CC308" s="368"/>
      <c r="CD308" s="368"/>
      <c r="CE308" s="368"/>
      <c r="CF308" s="368"/>
      <c r="CG308" s="368"/>
      <c r="CH308" s="368"/>
      <c r="CI308" s="368"/>
      <c r="CJ308" s="368"/>
      <c r="CK308" s="368"/>
      <c r="CL308" s="368"/>
      <c r="CM308" s="368"/>
      <c r="CN308" s="368"/>
      <c r="CO308" s="368"/>
      <c r="CP308" s="368"/>
      <c r="CQ308" s="368"/>
      <c r="CR308" s="368"/>
      <c r="CS308" s="368"/>
      <c r="CT308" s="368"/>
      <c r="CU308" s="368"/>
      <c r="CV308" s="368"/>
      <c r="CW308" s="368"/>
      <c r="CX308" s="368"/>
      <c r="CY308" s="368"/>
      <c r="CZ308" s="368"/>
      <c r="DA308" s="368"/>
      <c r="DB308" s="368"/>
      <c r="DC308" s="368"/>
      <c r="DD308" s="368"/>
      <c r="DE308" s="368"/>
      <c r="DF308" s="368"/>
      <c r="DG308" s="368"/>
      <c r="DH308" s="368"/>
      <c r="DI308" s="368"/>
      <c r="DJ308" s="368"/>
      <c r="DK308" s="368"/>
      <c r="DL308" s="368"/>
      <c r="DM308" s="368"/>
      <c r="DN308" s="368"/>
      <c r="DO308" s="368"/>
      <c r="DP308" s="368"/>
      <c r="DQ308" s="368"/>
    </row>
    <row r="309" spans="3:121" x14ac:dyDescent="0.25">
      <c r="C309" s="368"/>
      <c r="D309" s="368"/>
      <c r="E309" s="368"/>
      <c r="F309" s="368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368"/>
      <c r="R309" s="368"/>
      <c r="S309" s="368"/>
      <c r="T309" s="368"/>
      <c r="U309" s="368"/>
      <c r="V309" s="368"/>
      <c r="W309" s="368"/>
      <c r="X309" s="368"/>
      <c r="Y309" s="368"/>
      <c r="Z309" s="368"/>
      <c r="AA309" s="368"/>
      <c r="AB309" s="368"/>
      <c r="AC309" s="368"/>
      <c r="AD309" s="368"/>
      <c r="AE309" s="368"/>
      <c r="AF309" s="368"/>
      <c r="AG309" s="366"/>
      <c r="AH309" s="366"/>
      <c r="AI309" s="366"/>
      <c r="AJ309" s="366"/>
      <c r="AK309" s="368"/>
      <c r="AL309" s="368"/>
      <c r="AM309" s="368"/>
      <c r="AN309" s="368"/>
      <c r="AO309" s="368"/>
      <c r="AP309" s="368"/>
      <c r="AQ309" s="368"/>
      <c r="AR309" s="368"/>
      <c r="AS309" s="368"/>
      <c r="AT309" s="368"/>
      <c r="AU309" s="368"/>
      <c r="AV309" s="368"/>
      <c r="AW309" s="368"/>
      <c r="AX309" s="368"/>
      <c r="AY309" s="368"/>
      <c r="AZ309" s="368"/>
      <c r="BA309" s="368"/>
      <c r="BB309" s="368"/>
      <c r="BC309" s="368"/>
      <c r="BD309" s="368"/>
      <c r="BE309" s="368"/>
      <c r="BF309" s="368"/>
      <c r="BG309" s="368"/>
      <c r="BH309" s="368"/>
      <c r="BI309" s="368"/>
      <c r="BJ309" s="368"/>
      <c r="BK309" s="368"/>
      <c r="BL309" s="368"/>
      <c r="BM309" s="368"/>
      <c r="BN309" s="368"/>
      <c r="BO309" s="368"/>
      <c r="BP309" s="368"/>
      <c r="BQ309" s="368"/>
      <c r="BR309" s="368"/>
      <c r="BS309" s="368"/>
      <c r="BT309" s="368"/>
      <c r="BU309" s="368"/>
      <c r="BV309" s="368"/>
      <c r="BW309" s="368"/>
      <c r="BX309" s="368"/>
      <c r="BY309" s="368"/>
      <c r="BZ309" s="368"/>
      <c r="CA309" s="368"/>
      <c r="CB309" s="368"/>
      <c r="CC309" s="368"/>
      <c r="CD309" s="368"/>
      <c r="CE309" s="368"/>
      <c r="CF309" s="368"/>
      <c r="CG309" s="368"/>
      <c r="CH309" s="368"/>
      <c r="CI309" s="368"/>
      <c r="CJ309" s="368"/>
      <c r="CK309" s="368"/>
      <c r="CL309" s="368"/>
      <c r="CM309" s="368"/>
      <c r="CN309" s="368"/>
      <c r="CO309" s="368"/>
      <c r="CP309" s="368"/>
      <c r="CQ309" s="368"/>
      <c r="CR309" s="368"/>
      <c r="CS309" s="368"/>
      <c r="CT309" s="368"/>
      <c r="CU309" s="368"/>
      <c r="CV309" s="368"/>
      <c r="CW309" s="368"/>
      <c r="CX309" s="368"/>
      <c r="CY309" s="368"/>
      <c r="CZ309" s="368"/>
      <c r="DA309" s="368"/>
      <c r="DB309" s="368"/>
      <c r="DC309" s="368"/>
      <c r="DD309" s="368"/>
      <c r="DE309" s="368"/>
      <c r="DF309" s="368"/>
      <c r="DG309" s="368"/>
      <c r="DH309" s="368"/>
      <c r="DI309" s="368"/>
      <c r="DJ309" s="368"/>
      <c r="DK309" s="368"/>
      <c r="DL309" s="368"/>
      <c r="DM309" s="368"/>
      <c r="DN309" s="368"/>
      <c r="DO309" s="368"/>
      <c r="DP309" s="368"/>
      <c r="DQ309" s="368"/>
    </row>
    <row r="310" spans="3:121" x14ac:dyDescent="0.25">
      <c r="C310" s="368"/>
      <c r="D310" s="368"/>
      <c r="E310" s="368"/>
      <c r="F310" s="368"/>
      <c r="G310" s="368"/>
      <c r="H310" s="368"/>
      <c r="I310" s="368"/>
      <c r="J310" s="368"/>
      <c r="K310" s="368"/>
      <c r="L310" s="368"/>
      <c r="M310" s="368"/>
      <c r="N310" s="368"/>
      <c r="O310" s="368"/>
      <c r="P310" s="368"/>
      <c r="Q310" s="368"/>
      <c r="R310" s="368"/>
      <c r="S310" s="368"/>
      <c r="T310" s="368"/>
      <c r="U310" s="368"/>
      <c r="V310" s="368"/>
      <c r="W310" s="368"/>
      <c r="X310" s="368"/>
      <c r="Y310" s="368"/>
      <c r="Z310" s="368"/>
      <c r="AA310" s="368"/>
      <c r="AB310" s="368"/>
      <c r="AC310" s="368"/>
      <c r="AD310" s="368"/>
      <c r="AE310" s="368"/>
      <c r="AF310" s="368"/>
      <c r="AG310" s="366"/>
      <c r="AH310" s="366"/>
      <c r="AI310" s="366"/>
      <c r="AJ310" s="366"/>
      <c r="AK310" s="368"/>
      <c r="AL310" s="368"/>
      <c r="AM310" s="368"/>
      <c r="AN310" s="368"/>
      <c r="AO310" s="368"/>
      <c r="AP310" s="368"/>
      <c r="AQ310" s="368"/>
      <c r="AR310" s="368"/>
      <c r="AS310" s="368"/>
      <c r="AT310" s="368"/>
      <c r="AU310" s="368"/>
      <c r="AV310" s="368"/>
      <c r="AW310" s="368"/>
      <c r="AX310" s="368"/>
      <c r="AY310" s="368"/>
      <c r="AZ310" s="368"/>
      <c r="BA310" s="368"/>
      <c r="BB310" s="368"/>
      <c r="BC310" s="368"/>
      <c r="BD310" s="368"/>
      <c r="BE310" s="368"/>
      <c r="BF310" s="368"/>
      <c r="BG310" s="368"/>
      <c r="BH310" s="368"/>
      <c r="BI310" s="368"/>
      <c r="BJ310" s="368"/>
      <c r="BK310" s="368"/>
      <c r="BL310" s="368"/>
      <c r="BM310" s="368"/>
      <c r="BN310" s="368"/>
      <c r="BO310" s="368"/>
      <c r="BP310" s="368"/>
      <c r="BQ310" s="368"/>
      <c r="BR310" s="368"/>
      <c r="BS310" s="368"/>
      <c r="BT310" s="368"/>
      <c r="BU310" s="368"/>
      <c r="BV310" s="368"/>
      <c r="BW310" s="368"/>
      <c r="BX310" s="368"/>
      <c r="BY310" s="368"/>
      <c r="BZ310" s="368"/>
      <c r="CA310" s="368"/>
      <c r="CB310" s="368"/>
      <c r="CC310" s="368"/>
      <c r="CD310" s="368"/>
      <c r="CE310" s="368"/>
      <c r="CF310" s="368"/>
      <c r="CG310" s="368"/>
      <c r="CH310" s="368"/>
      <c r="CI310" s="368"/>
      <c r="CJ310" s="368"/>
      <c r="CK310" s="368"/>
      <c r="CL310" s="368"/>
      <c r="CM310" s="368"/>
      <c r="CN310" s="368"/>
      <c r="CO310" s="368"/>
      <c r="CP310" s="368"/>
      <c r="CQ310" s="368"/>
      <c r="CR310" s="368"/>
      <c r="CS310" s="368"/>
      <c r="CT310" s="368"/>
      <c r="CU310" s="368"/>
      <c r="CV310" s="368"/>
      <c r="CW310" s="368"/>
      <c r="CX310" s="368"/>
      <c r="CY310" s="368"/>
      <c r="CZ310" s="368"/>
      <c r="DA310" s="368"/>
      <c r="DB310" s="368"/>
      <c r="DC310" s="368"/>
      <c r="DD310" s="368"/>
      <c r="DE310" s="368"/>
      <c r="DF310" s="368"/>
      <c r="DG310" s="368"/>
      <c r="DH310" s="368"/>
      <c r="DI310" s="368"/>
      <c r="DJ310" s="368"/>
      <c r="DK310" s="368"/>
      <c r="DL310" s="368"/>
      <c r="DM310" s="368"/>
      <c r="DN310" s="368"/>
      <c r="DO310" s="368"/>
      <c r="DP310" s="368"/>
      <c r="DQ310" s="368"/>
    </row>
    <row r="311" spans="3:121" x14ac:dyDescent="0.25"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8"/>
      <c r="AA311" s="368"/>
      <c r="AB311" s="368"/>
      <c r="AC311" s="368"/>
      <c r="AD311" s="368"/>
      <c r="AE311" s="368"/>
      <c r="AF311" s="368"/>
      <c r="AG311" s="366"/>
      <c r="AH311" s="366"/>
      <c r="AI311" s="366"/>
      <c r="AJ311" s="366"/>
      <c r="AK311" s="368"/>
      <c r="AL311" s="368"/>
      <c r="AM311" s="368"/>
      <c r="AN311" s="368"/>
      <c r="AO311" s="368"/>
      <c r="AP311" s="368"/>
      <c r="AQ311" s="368"/>
      <c r="AR311" s="368"/>
      <c r="AS311" s="368"/>
      <c r="AT311" s="368"/>
      <c r="AU311" s="368"/>
      <c r="AV311" s="368"/>
      <c r="AW311" s="368"/>
      <c r="AX311" s="368"/>
      <c r="AY311" s="368"/>
      <c r="AZ311" s="368"/>
      <c r="BA311" s="368"/>
      <c r="BB311" s="368"/>
      <c r="BC311" s="368"/>
      <c r="BD311" s="368"/>
      <c r="BE311" s="368"/>
      <c r="BF311" s="368"/>
      <c r="BG311" s="368"/>
      <c r="BH311" s="368"/>
      <c r="BI311" s="368"/>
      <c r="BJ311" s="368"/>
      <c r="BK311" s="368"/>
      <c r="BL311" s="368"/>
      <c r="BM311" s="368"/>
      <c r="BN311" s="368"/>
      <c r="BO311" s="368"/>
      <c r="BP311" s="368"/>
      <c r="BQ311" s="368"/>
      <c r="BR311" s="368"/>
      <c r="BS311" s="368"/>
      <c r="BT311" s="368"/>
      <c r="BU311" s="368"/>
      <c r="BV311" s="368"/>
      <c r="BW311" s="368"/>
      <c r="BX311" s="368"/>
      <c r="BY311" s="368"/>
      <c r="BZ311" s="368"/>
      <c r="CA311" s="368"/>
      <c r="CB311" s="368"/>
      <c r="CC311" s="368"/>
      <c r="CD311" s="368"/>
      <c r="CE311" s="368"/>
      <c r="CF311" s="368"/>
      <c r="CG311" s="368"/>
      <c r="CH311" s="368"/>
      <c r="CI311" s="368"/>
      <c r="CJ311" s="368"/>
      <c r="CK311" s="368"/>
      <c r="CL311" s="368"/>
      <c r="CM311" s="368"/>
      <c r="CN311" s="368"/>
      <c r="CO311" s="368"/>
      <c r="CP311" s="368"/>
      <c r="CQ311" s="368"/>
      <c r="CR311" s="368"/>
      <c r="CS311" s="368"/>
      <c r="CT311" s="368"/>
      <c r="CU311" s="368"/>
      <c r="CV311" s="368"/>
      <c r="CW311" s="368"/>
      <c r="CX311" s="368"/>
      <c r="CY311" s="368"/>
      <c r="CZ311" s="368"/>
      <c r="DA311" s="368"/>
      <c r="DB311" s="368"/>
      <c r="DC311" s="368"/>
      <c r="DD311" s="368"/>
      <c r="DE311" s="368"/>
      <c r="DF311" s="368"/>
      <c r="DG311" s="368"/>
      <c r="DH311" s="368"/>
      <c r="DI311" s="368"/>
      <c r="DJ311" s="368"/>
      <c r="DK311" s="368"/>
      <c r="DL311" s="368"/>
      <c r="DM311" s="368"/>
      <c r="DN311" s="368"/>
      <c r="DO311" s="368"/>
      <c r="DP311" s="368"/>
      <c r="DQ311" s="368"/>
    </row>
    <row r="312" spans="3:121" x14ac:dyDescent="0.25">
      <c r="C312" s="368"/>
      <c r="D312" s="368"/>
      <c r="E312" s="368"/>
      <c r="F312" s="368"/>
      <c r="G312" s="368"/>
      <c r="H312" s="368"/>
      <c r="I312" s="368"/>
      <c r="J312" s="368"/>
      <c r="K312" s="368"/>
      <c r="L312" s="368"/>
      <c r="M312" s="368"/>
      <c r="N312" s="368"/>
      <c r="O312" s="368"/>
      <c r="P312" s="368"/>
      <c r="Q312" s="368"/>
      <c r="R312" s="368"/>
      <c r="S312" s="368"/>
      <c r="T312" s="368"/>
      <c r="U312" s="368"/>
      <c r="V312" s="368"/>
      <c r="W312" s="368"/>
      <c r="X312" s="368"/>
      <c r="Y312" s="368"/>
      <c r="Z312" s="368"/>
      <c r="AA312" s="368"/>
      <c r="AB312" s="368"/>
      <c r="AC312" s="368"/>
      <c r="AD312" s="368"/>
      <c r="AE312" s="368"/>
      <c r="AF312" s="368"/>
      <c r="AG312" s="366"/>
      <c r="AH312" s="366"/>
      <c r="AI312" s="366"/>
      <c r="AJ312" s="366"/>
      <c r="AK312" s="368"/>
      <c r="AL312" s="368"/>
      <c r="AM312" s="368"/>
      <c r="AN312" s="368"/>
      <c r="AO312" s="368"/>
      <c r="AP312" s="368"/>
      <c r="AQ312" s="368"/>
      <c r="AR312" s="368"/>
      <c r="AS312" s="368"/>
      <c r="AT312" s="368"/>
      <c r="AU312" s="368"/>
      <c r="AV312" s="368"/>
      <c r="AW312" s="368"/>
      <c r="AX312" s="368"/>
      <c r="AY312" s="368"/>
      <c r="AZ312" s="368"/>
      <c r="BA312" s="368"/>
      <c r="BB312" s="368"/>
      <c r="BC312" s="368"/>
      <c r="BD312" s="368"/>
      <c r="BE312" s="368"/>
      <c r="BF312" s="368"/>
      <c r="BG312" s="368"/>
      <c r="BH312" s="368"/>
      <c r="BI312" s="368"/>
      <c r="BJ312" s="368"/>
      <c r="BK312" s="368"/>
      <c r="BL312" s="368"/>
      <c r="BM312" s="368"/>
      <c r="BN312" s="368"/>
      <c r="BO312" s="368"/>
      <c r="BP312" s="368"/>
      <c r="BQ312" s="368"/>
      <c r="BR312" s="368"/>
      <c r="BS312" s="368"/>
      <c r="BT312" s="368"/>
      <c r="BU312" s="368"/>
      <c r="BV312" s="368"/>
      <c r="BW312" s="368"/>
      <c r="BX312" s="368"/>
      <c r="BY312" s="368"/>
      <c r="BZ312" s="368"/>
      <c r="CA312" s="368"/>
      <c r="CB312" s="368"/>
      <c r="CC312" s="368"/>
      <c r="CD312" s="368"/>
      <c r="CE312" s="368"/>
      <c r="CF312" s="368"/>
      <c r="CG312" s="368"/>
      <c r="CH312" s="368"/>
      <c r="CI312" s="368"/>
      <c r="CJ312" s="368"/>
      <c r="CK312" s="368"/>
      <c r="CL312" s="368"/>
      <c r="CM312" s="368"/>
      <c r="CN312" s="368"/>
      <c r="CO312" s="368"/>
      <c r="CP312" s="368"/>
      <c r="CQ312" s="368"/>
      <c r="CR312" s="368"/>
      <c r="CS312" s="368"/>
      <c r="CT312" s="368"/>
      <c r="CU312" s="368"/>
      <c r="CV312" s="368"/>
      <c r="CW312" s="368"/>
      <c r="CX312" s="368"/>
      <c r="CY312" s="368"/>
      <c r="CZ312" s="368"/>
      <c r="DA312" s="368"/>
      <c r="DB312" s="368"/>
      <c r="DC312" s="368"/>
      <c r="DD312" s="368"/>
      <c r="DE312" s="368"/>
      <c r="DF312" s="368"/>
      <c r="DG312" s="368"/>
      <c r="DH312" s="368"/>
      <c r="DI312" s="368"/>
      <c r="DJ312" s="368"/>
      <c r="DK312" s="368"/>
      <c r="DL312" s="368"/>
      <c r="DM312" s="368"/>
      <c r="DN312" s="368"/>
      <c r="DO312" s="368"/>
      <c r="DP312" s="368"/>
      <c r="DQ312" s="368"/>
    </row>
    <row r="313" spans="3:121" x14ac:dyDescent="0.25">
      <c r="C313" s="368"/>
      <c r="D313" s="368"/>
      <c r="E313" s="368"/>
      <c r="F313" s="368"/>
      <c r="G313" s="368"/>
      <c r="H313" s="368"/>
      <c r="I313" s="368"/>
      <c r="J313" s="368"/>
      <c r="K313" s="368"/>
      <c r="L313" s="368"/>
      <c r="M313" s="368"/>
      <c r="N313" s="368"/>
      <c r="O313" s="368"/>
      <c r="P313" s="368"/>
      <c r="Q313" s="368"/>
      <c r="R313" s="368"/>
      <c r="S313" s="368"/>
      <c r="T313" s="368"/>
      <c r="U313" s="368"/>
      <c r="V313" s="368"/>
      <c r="W313" s="368"/>
      <c r="X313" s="368"/>
      <c r="Y313" s="368"/>
      <c r="Z313" s="368"/>
      <c r="AA313" s="368"/>
      <c r="AB313" s="368"/>
      <c r="AC313" s="368"/>
      <c r="AD313" s="368"/>
      <c r="AE313" s="368"/>
      <c r="AF313" s="368"/>
      <c r="AG313" s="366"/>
      <c r="AH313" s="366"/>
      <c r="AI313" s="366"/>
      <c r="AJ313" s="366"/>
      <c r="AK313" s="368"/>
      <c r="AL313" s="368"/>
      <c r="AM313" s="368"/>
      <c r="AN313" s="368"/>
      <c r="AO313" s="368"/>
      <c r="AP313" s="368"/>
      <c r="AQ313" s="368"/>
      <c r="AR313" s="368"/>
      <c r="AS313" s="368"/>
      <c r="AT313" s="368"/>
      <c r="AU313" s="368"/>
      <c r="AV313" s="368"/>
      <c r="AW313" s="368"/>
      <c r="AX313" s="368"/>
      <c r="AY313" s="368"/>
      <c r="AZ313" s="368"/>
      <c r="BA313" s="368"/>
      <c r="BB313" s="368"/>
      <c r="BC313" s="368"/>
      <c r="BD313" s="368"/>
      <c r="BE313" s="368"/>
      <c r="BF313" s="368"/>
      <c r="BG313" s="368"/>
      <c r="BH313" s="368"/>
      <c r="BI313" s="368"/>
      <c r="BJ313" s="368"/>
      <c r="BK313" s="368"/>
      <c r="BL313" s="368"/>
      <c r="BM313" s="368"/>
      <c r="BN313" s="368"/>
      <c r="BO313" s="368"/>
      <c r="BP313" s="368"/>
      <c r="BQ313" s="368"/>
      <c r="BR313" s="368"/>
      <c r="BS313" s="368"/>
      <c r="BT313" s="368"/>
      <c r="BU313" s="368"/>
      <c r="BV313" s="368"/>
      <c r="BW313" s="368"/>
      <c r="BX313" s="368"/>
      <c r="BY313" s="368"/>
      <c r="BZ313" s="368"/>
      <c r="CA313" s="368"/>
      <c r="CB313" s="368"/>
      <c r="CC313" s="368"/>
      <c r="CD313" s="368"/>
      <c r="CE313" s="368"/>
      <c r="CF313" s="368"/>
      <c r="CG313" s="368"/>
      <c r="CH313" s="368"/>
      <c r="CI313" s="368"/>
      <c r="CJ313" s="368"/>
      <c r="CK313" s="368"/>
      <c r="CL313" s="368"/>
      <c r="CM313" s="368"/>
      <c r="CN313" s="368"/>
      <c r="CO313" s="368"/>
      <c r="CP313" s="368"/>
      <c r="CQ313" s="368"/>
      <c r="CR313" s="368"/>
      <c r="CS313" s="368"/>
      <c r="CT313" s="368"/>
      <c r="CU313" s="368"/>
      <c r="CV313" s="368"/>
      <c r="CW313" s="368"/>
      <c r="CX313" s="368"/>
      <c r="CY313" s="368"/>
      <c r="CZ313" s="368"/>
      <c r="DA313" s="368"/>
      <c r="DB313" s="368"/>
      <c r="DC313" s="368"/>
      <c r="DD313" s="368"/>
      <c r="DE313" s="368"/>
      <c r="DF313" s="368"/>
      <c r="DG313" s="368"/>
      <c r="DH313" s="368"/>
      <c r="DI313" s="368"/>
      <c r="DJ313" s="368"/>
      <c r="DK313" s="368"/>
      <c r="DL313" s="368"/>
      <c r="DM313" s="368"/>
      <c r="DN313" s="368"/>
      <c r="DO313" s="368"/>
      <c r="DP313" s="368"/>
      <c r="DQ313" s="368"/>
    </row>
    <row r="314" spans="3:121" x14ac:dyDescent="0.25">
      <c r="C314" s="368"/>
      <c r="D314" s="368"/>
      <c r="E314" s="368"/>
      <c r="F314" s="368"/>
      <c r="G314" s="368"/>
      <c r="H314" s="368"/>
      <c r="I314" s="368"/>
      <c r="J314" s="368"/>
      <c r="K314" s="368"/>
      <c r="L314" s="368"/>
      <c r="M314" s="368"/>
      <c r="N314" s="368"/>
      <c r="O314" s="368"/>
      <c r="P314" s="368"/>
      <c r="Q314" s="368"/>
      <c r="R314" s="368"/>
      <c r="S314" s="368"/>
      <c r="T314" s="368"/>
      <c r="U314" s="368"/>
      <c r="V314" s="368"/>
      <c r="W314" s="368"/>
      <c r="X314" s="368"/>
      <c r="Y314" s="368"/>
      <c r="Z314" s="368"/>
      <c r="AA314" s="368"/>
      <c r="AB314" s="368"/>
      <c r="AC314" s="368"/>
      <c r="AD314" s="368"/>
      <c r="AE314" s="368"/>
      <c r="AF314" s="368"/>
      <c r="AG314" s="366"/>
      <c r="AH314" s="366"/>
      <c r="AI314" s="366"/>
      <c r="AJ314" s="366"/>
      <c r="AK314" s="368"/>
      <c r="AL314" s="368"/>
      <c r="AM314" s="368"/>
      <c r="AN314" s="368"/>
      <c r="AO314" s="368"/>
      <c r="AP314" s="368"/>
      <c r="AQ314" s="368"/>
      <c r="AR314" s="368"/>
      <c r="AS314" s="368"/>
      <c r="AT314" s="368"/>
      <c r="AU314" s="368"/>
      <c r="AV314" s="368"/>
      <c r="AW314" s="368"/>
      <c r="AX314" s="368"/>
      <c r="AY314" s="368"/>
      <c r="AZ314" s="368"/>
      <c r="BA314" s="368"/>
      <c r="BB314" s="368"/>
      <c r="BC314" s="368"/>
      <c r="BD314" s="368"/>
      <c r="BE314" s="368"/>
      <c r="BF314" s="368"/>
      <c r="BG314" s="368"/>
      <c r="BH314" s="368"/>
      <c r="BI314" s="368"/>
      <c r="BJ314" s="368"/>
      <c r="BK314" s="368"/>
      <c r="BL314" s="368"/>
      <c r="BM314" s="368"/>
      <c r="BN314" s="368"/>
      <c r="BO314" s="368"/>
      <c r="BP314" s="368"/>
      <c r="BQ314" s="368"/>
      <c r="BR314" s="368"/>
      <c r="BS314" s="368"/>
      <c r="BT314" s="368"/>
      <c r="BU314" s="368"/>
      <c r="BV314" s="368"/>
      <c r="BW314" s="368"/>
      <c r="BX314" s="368"/>
      <c r="BY314" s="368"/>
      <c r="BZ314" s="368"/>
      <c r="CA314" s="368"/>
      <c r="CB314" s="368"/>
      <c r="CC314" s="368"/>
      <c r="CD314" s="368"/>
      <c r="CE314" s="368"/>
      <c r="CF314" s="368"/>
      <c r="CG314" s="368"/>
      <c r="CH314" s="368"/>
      <c r="CI314" s="368"/>
      <c r="CJ314" s="368"/>
      <c r="CK314" s="368"/>
      <c r="CL314" s="368"/>
      <c r="CM314" s="368"/>
      <c r="CN314" s="368"/>
      <c r="CO314" s="368"/>
      <c r="CP314" s="368"/>
      <c r="CQ314" s="368"/>
      <c r="CR314" s="368"/>
      <c r="CS314" s="368"/>
      <c r="CT314" s="368"/>
      <c r="CU314" s="368"/>
      <c r="CV314" s="368"/>
      <c r="CW314" s="368"/>
      <c r="CX314" s="368"/>
      <c r="CY314" s="368"/>
      <c r="CZ314" s="368"/>
      <c r="DA314" s="368"/>
      <c r="DB314" s="368"/>
      <c r="DC314" s="368"/>
      <c r="DD314" s="368"/>
      <c r="DE314" s="368"/>
      <c r="DF314" s="368"/>
      <c r="DG314" s="368"/>
      <c r="DH314" s="368"/>
      <c r="DI314" s="368"/>
      <c r="DJ314" s="368"/>
      <c r="DK314" s="368"/>
      <c r="DL314" s="368"/>
      <c r="DM314" s="368"/>
      <c r="DN314" s="368"/>
      <c r="DO314" s="368"/>
      <c r="DP314" s="368"/>
      <c r="DQ314" s="368"/>
    </row>
    <row r="315" spans="3:121" x14ac:dyDescent="0.25">
      <c r="C315" s="368"/>
      <c r="D315" s="368"/>
      <c r="E315" s="368"/>
      <c r="F315" s="368"/>
      <c r="G315" s="368"/>
      <c r="H315" s="368"/>
      <c r="I315" s="368"/>
      <c r="J315" s="368"/>
      <c r="K315" s="368"/>
      <c r="L315" s="368"/>
      <c r="M315" s="368"/>
      <c r="N315" s="368"/>
      <c r="O315" s="368"/>
      <c r="P315" s="368"/>
      <c r="Q315" s="368"/>
      <c r="R315" s="368"/>
      <c r="S315" s="368"/>
      <c r="T315" s="368"/>
      <c r="U315" s="368"/>
      <c r="V315" s="368"/>
      <c r="W315" s="368"/>
      <c r="X315" s="368"/>
      <c r="Y315" s="368"/>
      <c r="Z315" s="368"/>
      <c r="AA315" s="368"/>
      <c r="AB315" s="368"/>
      <c r="AC315" s="368"/>
      <c r="AD315" s="368"/>
      <c r="AE315" s="368"/>
      <c r="AF315" s="368"/>
      <c r="AG315" s="366"/>
      <c r="AH315" s="366"/>
      <c r="AI315" s="366"/>
      <c r="AJ315" s="366"/>
      <c r="AK315" s="368"/>
      <c r="AL315" s="368"/>
      <c r="AM315" s="368"/>
      <c r="AN315" s="368"/>
      <c r="AO315" s="368"/>
      <c r="AP315" s="368"/>
      <c r="AQ315" s="368"/>
      <c r="AR315" s="368"/>
      <c r="AS315" s="368"/>
      <c r="AT315" s="368"/>
      <c r="AU315" s="368"/>
      <c r="AV315" s="368"/>
      <c r="AW315" s="368"/>
      <c r="AX315" s="368"/>
      <c r="AY315" s="368"/>
      <c r="AZ315" s="368"/>
      <c r="BA315" s="368"/>
      <c r="BB315" s="368"/>
      <c r="BC315" s="368"/>
      <c r="BD315" s="368"/>
      <c r="BE315" s="368"/>
      <c r="BF315" s="368"/>
      <c r="BG315" s="368"/>
      <c r="BH315" s="368"/>
      <c r="BI315" s="368"/>
      <c r="BJ315" s="368"/>
      <c r="BK315" s="368"/>
      <c r="BL315" s="368"/>
      <c r="BM315" s="368"/>
      <c r="BN315" s="368"/>
      <c r="BO315" s="368"/>
      <c r="BP315" s="368"/>
      <c r="BQ315" s="368"/>
      <c r="BR315" s="368"/>
      <c r="BS315" s="368"/>
      <c r="BT315" s="368"/>
      <c r="BU315" s="368"/>
      <c r="BV315" s="368"/>
      <c r="BW315" s="368"/>
      <c r="BX315" s="368"/>
      <c r="BY315" s="368"/>
      <c r="BZ315" s="368"/>
      <c r="CA315" s="368"/>
      <c r="CB315" s="368"/>
      <c r="CC315" s="368"/>
      <c r="CD315" s="368"/>
      <c r="CE315" s="368"/>
      <c r="CF315" s="368"/>
      <c r="CG315" s="368"/>
      <c r="CH315" s="368"/>
      <c r="CI315" s="368"/>
      <c r="CJ315" s="368"/>
      <c r="CK315" s="368"/>
      <c r="CL315" s="368"/>
      <c r="CM315" s="368"/>
      <c r="CN315" s="368"/>
      <c r="CO315" s="368"/>
      <c r="CP315" s="368"/>
      <c r="CQ315" s="368"/>
      <c r="CR315" s="368"/>
      <c r="CS315" s="368"/>
      <c r="CT315" s="368"/>
      <c r="CU315" s="368"/>
      <c r="CV315" s="368"/>
      <c r="CW315" s="368"/>
      <c r="CX315" s="368"/>
      <c r="CY315" s="368"/>
      <c r="CZ315" s="368"/>
      <c r="DA315" s="368"/>
      <c r="DB315" s="368"/>
      <c r="DC315" s="368"/>
      <c r="DD315" s="368"/>
      <c r="DE315" s="368"/>
      <c r="DF315" s="368"/>
      <c r="DG315" s="368"/>
      <c r="DH315" s="368"/>
      <c r="DI315" s="368"/>
      <c r="DJ315" s="368"/>
      <c r="DK315" s="368"/>
      <c r="DL315" s="368"/>
      <c r="DM315" s="368"/>
      <c r="DN315" s="368"/>
      <c r="DO315" s="368"/>
      <c r="DP315" s="368"/>
      <c r="DQ315" s="368"/>
    </row>
    <row r="316" spans="3:121" x14ac:dyDescent="0.25">
      <c r="C316" s="368"/>
      <c r="D316" s="368"/>
      <c r="E316" s="368"/>
      <c r="F316" s="368"/>
      <c r="G316" s="368"/>
      <c r="H316" s="36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8"/>
      <c r="AA316" s="368"/>
      <c r="AB316" s="368"/>
      <c r="AC316" s="368"/>
      <c r="AD316" s="368"/>
      <c r="AE316" s="368"/>
      <c r="AF316" s="368"/>
      <c r="AG316" s="366"/>
      <c r="AH316" s="366"/>
      <c r="AI316" s="366"/>
      <c r="AJ316" s="366"/>
      <c r="AK316" s="368"/>
      <c r="AL316" s="368"/>
      <c r="AM316" s="368"/>
      <c r="AN316" s="368"/>
      <c r="AO316" s="368"/>
      <c r="AP316" s="368"/>
      <c r="AQ316" s="368"/>
      <c r="AR316" s="368"/>
      <c r="AS316" s="368"/>
      <c r="AT316" s="368"/>
      <c r="AU316" s="368"/>
      <c r="AV316" s="368"/>
      <c r="AW316" s="368"/>
      <c r="AX316" s="368"/>
      <c r="AY316" s="368"/>
      <c r="AZ316" s="368"/>
      <c r="BA316" s="368"/>
      <c r="BB316" s="368"/>
      <c r="BC316" s="368"/>
      <c r="BD316" s="368"/>
      <c r="BE316" s="368"/>
      <c r="BF316" s="368"/>
      <c r="BG316" s="368"/>
      <c r="BH316" s="368"/>
      <c r="BI316" s="368"/>
      <c r="BJ316" s="368"/>
      <c r="BK316" s="368"/>
      <c r="BL316" s="368"/>
      <c r="BM316" s="368"/>
      <c r="BN316" s="368"/>
      <c r="BO316" s="368"/>
      <c r="BP316" s="368"/>
      <c r="BQ316" s="368"/>
      <c r="BR316" s="368"/>
      <c r="BS316" s="368"/>
      <c r="BT316" s="368"/>
      <c r="BU316" s="368"/>
      <c r="BV316" s="368"/>
      <c r="BW316" s="368"/>
      <c r="BX316" s="368"/>
      <c r="BY316" s="368"/>
      <c r="BZ316" s="368"/>
      <c r="CA316" s="368"/>
      <c r="CB316" s="368"/>
      <c r="CC316" s="368"/>
      <c r="CD316" s="368"/>
      <c r="CE316" s="368"/>
      <c r="CF316" s="368"/>
      <c r="CG316" s="368"/>
      <c r="CH316" s="368"/>
      <c r="CI316" s="368"/>
      <c r="CJ316" s="368"/>
      <c r="CK316" s="368"/>
      <c r="CL316" s="368"/>
      <c r="CM316" s="368"/>
      <c r="CN316" s="368"/>
      <c r="CO316" s="368"/>
      <c r="CP316" s="368"/>
      <c r="CQ316" s="368"/>
      <c r="CR316" s="368"/>
      <c r="CS316" s="368"/>
      <c r="CT316" s="368"/>
      <c r="CU316" s="368"/>
      <c r="CV316" s="368"/>
      <c r="CW316" s="368"/>
      <c r="CX316" s="368"/>
      <c r="CY316" s="368"/>
      <c r="CZ316" s="368"/>
      <c r="DA316" s="368"/>
      <c r="DB316" s="368"/>
      <c r="DC316" s="368"/>
      <c r="DD316" s="368"/>
      <c r="DE316" s="368"/>
      <c r="DF316" s="368"/>
      <c r="DG316" s="368"/>
      <c r="DH316" s="368"/>
      <c r="DI316" s="368"/>
      <c r="DJ316" s="368"/>
      <c r="DK316" s="368"/>
      <c r="DL316" s="368"/>
      <c r="DM316" s="368"/>
      <c r="DN316" s="368"/>
      <c r="DO316" s="368"/>
      <c r="DP316" s="368"/>
      <c r="DQ316" s="368"/>
    </row>
    <row r="317" spans="3:121" x14ac:dyDescent="0.25">
      <c r="C317" s="368"/>
      <c r="D317" s="368"/>
      <c r="E317" s="368"/>
      <c r="F317" s="368"/>
      <c r="G317" s="368"/>
      <c r="H317" s="36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8"/>
      <c r="AA317" s="368"/>
      <c r="AB317" s="368"/>
      <c r="AC317" s="368"/>
      <c r="AD317" s="368"/>
      <c r="AE317" s="368"/>
      <c r="AF317" s="368"/>
      <c r="AG317" s="366"/>
      <c r="AH317" s="366"/>
      <c r="AI317" s="366"/>
      <c r="AJ317" s="366"/>
      <c r="AK317" s="368"/>
      <c r="AL317" s="368"/>
      <c r="AM317" s="368"/>
      <c r="AN317" s="368"/>
      <c r="AO317" s="368"/>
      <c r="AP317" s="368"/>
      <c r="AQ317" s="368"/>
      <c r="AR317" s="368"/>
      <c r="AS317" s="368"/>
      <c r="AT317" s="368"/>
      <c r="AU317" s="368"/>
      <c r="AV317" s="368"/>
      <c r="AW317" s="368"/>
      <c r="AX317" s="368"/>
      <c r="AY317" s="368"/>
      <c r="AZ317" s="368"/>
      <c r="BA317" s="368"/>
      <c r="BB317" s="368"/>
      <c r="BC317" s="368"/>
      <c r="BD317" s="368"/>
      <c r="BE317" s="368"/>
      <c r="BF317" s="368"/>
      <c r="BG317" s="368"/>
      <c r="BH317" s="368"/>
      <c r="BI317" s="368"/>
      <c r="BJ317" s="368"/>
      <c r="BK317" s="368"/>
      <c r="BL317" s="368"/>
      <c r="BM317" s="368"/>
      <c r="BN317" s="368"/>
      <c r="BO317" s="368"/>
      <c r="BP317" s="368"/>
      <c r="BQ317" s="368"/>
      <c r="BR317" s="368"/>
      <c r="BS317" s="368"/>
      <c r="BT317" s="368"/>
      <c r="BU317" s="368"/>
      <c r="BV317" s="368"/>
      <c r="BW317" s="368"/>
      <c r="BX317" s="368"/>
      <c r="BY317" s="368"/>
      <c r="BZ317" s="368"/>
      <c r="CA317" s="368"/>
      <c r="CB317" s="368"/>
      <c r="CC317" s="368"/>
      <c r="CD317" s="368"/>
      <c r="CE317" s="368"/>
      <c r="CF317" s="368"/>
      <c r="CG317" s="368"/>
      <c r="CH317" s="368"/>
      <c r="CI317" s="368"/>
      <c r="CJ317" s="368"/>
      <c r="CK317" s="368"/>
      <c r="CL317" s="368"/>
      <c r="CM317" s="368"/>
      <c r="CN317" s="368"/>
      <c r="CO317" s="368"/>
      <c r="CP317" s="368"/>
      <c r="CQ317" s="368"/>
      <c r="CR317" s="368"/>
      <c r="CS317" s="368"/>
      <c r="CT317" s="368"/>
      <c r="CU317" s="368"/>
      <c r="CV317" s="368"/>
      <c r="CW317" s="368"/>
      <c r="CX317" s="368"/>
      <c r="CY317" s="368"/>
      <c r="CZ317" s="368"/>
      <c r="DA317" s="368"/>
      <c r="DB317" s="368"/>
      <c r="DC317" s="368"/>
      <c r="DD317" s="368"/>
      <c r="DE317" s="368"/>
      <c r="DF317" s="368"/>
      <c r="DG317" s="368"/>
      <c r="DH317" s="368"/>
      <c r="DI317" s="368"/>
      <c r="DJ317" s="368"/>
      <c r="DK317" s="368"/>
      <c r="DL317" s="368"/>
      <c r="DM317" s="368"/>
      <c r="DN317" s="368"/>
      <c r="DO317" s="368"/>
      <c r="DP317" s="368"/>
      <c r="DQ317" s="368"/>
    </row>
    <row r="318" spans="3:121" x14ac:dyDescent="0.25">
      <c r="C318" s="368"/>
      <c r="D318" s="368"/>
      <c r="E318" s="368"/>
      <c r="F318" s="368"/>
      <c r="G318" s="368"/>
      <c r="H318" s="368"/>
      <c r="I318" s="368"/>
      <c r="J318" s="368"/>
      <c r="K318" s="368"/>
      <c r="L318" s="368"/>
      <c r="M318" s="368"/>
      <c r="N318" s="368"/>
      <c r="O318" s="368"/>
      <c r="P318" s="368"/>
      <c r="Q318" s="368"/>
      <c r="R318" s="368"/>
      <c r="S318" s="368"/>
      <c r="T318" s="368"/>
      <c r="U318" s="368"/>
      <c r="V318" s="368"/>
      <c r="W318" s="368"/>
      <c r="X318" s="368"/>
      <c r="Y318" s="368"/>
      <c r="Z318" s="368"/>
      <c r="AA318" s="368"/>
      <c r="AB318" s="368"/>
      <c r="AC318" s="368"/>
      <c r="AD318" s="368"/>
      <c r="AE318" s="368"/>
      <c r="AF318" s="368"/>
      <c r="AG318" s="366"/>
      <c r="AH318" s="366"/>
      <c r="AI318" s="366"/>
      <c r="AJ318" s="366"/>
      <c r="AK318" s="368"/>
      <c r="AL318" s="368"/>
      <c r="AM318" s="368"/>
      <c r="AN318" s="368"/>
      <c r="AO318" s="368"/>
      <c r="AP318" s="368"/>
      <c r="AQ318" s="368"/>
      <c r="AR318" s="368"/>
      <c r="AS318" s="368"/>
      <c r="AT318" s="368"/>
      <c r="AU318" s="368"/>
      <c r="AV318" s="368"/>
      <c r="AW318" s="368"/>
      <c r="AX318" s="368"/>
      <c r="AY318" s="368"/>
      <c r="AZ318" s="368"/>
      <c r="BA318" s="368"/>
      <c r="BB318" s="368"/>
      <c r="BC318" s="368"/>
      <c r="BD318" s="368"/>
      <c r="BE318" s="368"/>
      <c r="BF318" s="368"/>
      <c r="BG318" s="368"/>
      <c r="BH318" s="368"/>
      <c r="BI318" s="368"/>
      <c r="BJ318" s="368"/>
      <c r="BK318" s="368"/>
      <c r="BL318" s="368"/>
      <c r="BM318" s="368"/>
      <c r="BN318" s="368"/>
      <c r="BO318" s="368"/>
      <c r="BP318" s="368"/>
      <c r="BQ318" s="368"/>
      <c r="BR318" s="368"/>
      <c r="BS318" s="368"/>
      <c r="BT318" s="368"/>
      <c r="BU318" s="368"/>
      <c r="BV318" s="368"/>
      <c r="BW318" s="368"/>
      <c r="BX318" s="368"/>
      <c r="BY318" s="368"/>
      <c r="BZ318" s="368"/>
      <c r="CA318" s="368"/>
      <c r="CB318" s="368"/>
      <c r="CC318" s="368"/>
      <c r="CD318" s="368"/>
      <c r="CE318" s="368"/>
      <c r="CF318" s="368"/>
      <c r="CG318" s="368"/>
      <c r="CH318" s="368"/>
      <c r="CI318" s="368"/>
      <c r="CJ318" s="368"/>
      <c r="CK318" s="368"/>
      <c r="CL318" s="368"/>
      <c r="CM318" s="368"/>
      <c r="CN318" s="368"/>
      <c r="CO318" s="368"/>
      <c r="CP318" s="368"/>
      <c r="CQ318" s="368"/>
      <c r="CR318" s="368"/>
      <c r="CS318" s="368"/>
      <c r="CT318" s="368"/>
      <c r="CU318" s="368"/>
      <c r="CV318" s="368"/>
      <c r="CW318" s="368"/>
      <c r="CX318" s="368"/>
      <c r="CY318" s="368"/>
      <c r="CZ318" s="368"/>
      <c r="DA318" s="368"/>
      <c r="DB318" s="368"/>
      <c r="DC318" s="368"/>
      <c r="DD318" s="368"/>
      <c r="DE318" s="368"/>
      <c r="DF318" s="368"/>
      <c r="DG318" s="368"/>
      <c r="DH318" s="368"/>
      <c r="DI318" s="368"/>
      <c r="DJ318" s="368"/>
      <c r="DK318" s="368"/>
      <c r="DL318" s="368"/>
      <c r="DM318" s="368"/>
      <c r="DN318" s="368"/>
      <c r="DO318" s="368"/>
      <c r="DP318" s="368"/>
      <c r="DQ318" s="368"/>
    </row>
    <row r="319" spans="3:121" x14ac:dyDescent="0.25">
      <c r="C319" s="368"/>
      <c r="D319" s="368"/>
      <c r="E319" s="368"/>
      <c r="F319" s="368"/>
      <c r="G319" s="368"/>
      <c r="H319" s="368"/>
      <c r="I319" s="368"/>
      <c r="J319" s="368"/>
      <c r="K319" s="368"/>
      <c r="L319" s="368"/>
      <c r="M319" s="368"/>
      <c r="N319" s="368"/>
      <c r="O319" s="368"/>
      <c r="P319" s="368"/>
      <c r="Q319" s="368"/>
      <c r="R319" s="368"/>
      <c r="S319" s="368"/>
      <c r="T319" s="368"/>
      <c r="U319" s="368"/>
      <c r="V319" s="368"/>
      <c r="W319" s="368"/>
      <c r="X319" s="368"/>
      <c r="Y319" s="368"/>
      <c r="Z319" s="368"/>
      <c r="AA319" s="368"/>
      <c r="AB319" s="368"/>
      <c r="AC319" s="368"/>
      <c r="AD319" s="368"/>
      <c r="AE319" s="368"/>
      <c r="AF319" s="368"/>
      <c r="AG319" s="366"/>
      <c r="AH319" s="366"/>
      <c r="AI319" s="366"/>
      <c r="AJ319" s="366"/>
      <c r="AK319" s="368"/>
      <c r="AL319" s="368"/>
      <c r="AM319" s="368"/>
      <c r="AN319" s="368"/>
      <c r="AO319" s="368"/>
      <c r="AP319" s="368"/>
      <c r="AQ319" s="368"/>
      <c r="AR319" s="368"/>
      <c r="AS319" s="368"/>
      <c r="AT319" s="368"/>
      <c r="AU319" s="368"/>
      <c r="AV319" s="368"/>
      <c r="AW319" s="368"/>
      <c r="AX319" s="368"/>
      <c r="AY319" s="368"/>
      <c r="AZ319" s="368"/>
      <c r="BA319" s="368"/>
      <c r="BB319" s="368"/>
      <c r="BC319" s="368"/>
      <c r="BD319" s="368"/>
      <c r="BE319" s="368"/>
      <c r="BF319" s="368"/>
      <c r="BG319" s="368"/>
      <c r="BH319" s="368"/>
      <c r="BI319" s="368"/>
      <c r="BJ319" s="368"/>
      <c r="BK319" s="368"/>
      <c r="BL319" s="368"/>
      <c r="BM319" s="368"/>
      <c r="BN319" s="368"/>
      <c r="BO319" s="368"/>
      <c r="BP319" s="368"/>
      <c r="BQ319" s="368"/>
      <c r="BR319" s="368"/>
      <c r="BS319" s="368"/>
      <c r="BT319" s="368"/>
      <c r="BU319" s="368"/>
      <c r="BV319" s="368"/>
      <c r="BW319" s="368"/>
      <c r="BX319" s="368"/>
      <c r="BY319" s="368"/>
      <c r="BZ319" s="368"/>
      <c r="CA319" s="368"/>
      <c r="CB319" s="368"/>
      <c r="CC319" s="368"/>
      <c r="CD319" s="368"/>
      <c r="CE319" s="368"/>
      <c r="CF319" s="368"/>
      <c r="CG319" s="368"/>
      <c r="CH319" s="368"/>
      <c r="CI319" s="368"/>
      <c r="CJ319" s="368"/>
      <c r="CK319" s="368"/>
      <c r="CL319" s="368"/>
      <c r="CM319" s="368"/>
      <c r="CN319" s="368"/>
      <c r="CO319" s="368"/>
      <c r="CP319" s="368"/>
      <c r="CQ319" s="368"/>
      <c r="CR319" s="368"/>
      <c r="CS319" s="368"/>
      <c r="CT319" s="368"/>
      <c r="CU319" s="368"/>
      <c r="CV319" s="368"/>
      <c r="CW319" s="368"/>
      <c r="CX319" s="368"/>
      <c r="CY319" s="368"/>
      <c r="CZ319" s="368"/>
      <c r="DA319" s="368"/>
      <c r="DB319" s="368"/>
      <c r="DC319" s="368"/>
      <c r="DD319" s="368"/>
      <c r="DE319" s="368"/>
      <c r="DF319" s="368"/>
      <c r="DG319" s="368"/>
      <c r="DH319" s="368"/>
      <c r="DI319" s="368"/>
      <c r="DJ319" s="368"/>
      <c r="DK319" s="368"/>
      <c r="DL319" s="368"/>
      <c r="DM319" s="368"/>
      <c r="DN319" s="368"/>
      <c r="DO319" s="368"/>
      <c r="DP319" s="368"/>
      <c r="DQ319" s="368"/>
    </row>
    <row r="320" spans="3:121" x14ac:dyDescent="0.25">
      <c r="C320" s="368"/>
      <c r="D320" s="368"/>
      <c r="E320" s="368"/>
      <c r="F320" s="368"/>
      <c r="G320" s="368"/>
      <c r="H320" s="368"/>
      <c r="I320" s="368"/>
      <c r="J320" s="368"/>
      <c r="K320" s="368"/>
      <c r="L320" s="368"/>
      <c r="M320" s="368"/>
      <c r="N320" s="368"/>
      <c r="O320" s="368"/>
      <c r="P320" s="368"/>
      <c r="Q320" s="368"/>
      <c r="R320" s="368"/>
      <c r="S320" s="368"/>
      <c r="T320" s="368"/>
      <c r="U320" s="368"/>
      <c r="V320" s="368"/>
      <c r="W320" s="368"/>
      <c r="X320" s="368"/>
      <c r="Y320" s="368"/>
      <c r="Z320" s="368"/>
      <c r="AA320" s="368"/>
      <c r="AB320" s="368"/>
      <c r="AC320" s="368"/>
      <c r="AD320" s="368"/>
      <c r="AE320" s="368"/>
      <c r="AF320" s="368"/>
      <c r="AG320" s="366"/>
      <c r="AH320" s="366"/>
      <c r="AI320" s="366"/>
      <c r="AJ320" s="366"/>
      <c r="AK320" s="368"/>
      <c r="AL320" s="368"/>
      <c r="AM320" s="368"/>
      <c r="AN320" s="368"/>
      <c r="AO320" s="368"/>
      <c r="AP320" s="368"/>
      <c r="AQ320" s="368"/>
      <c r="AR320" s="368"/>
      <c r="AS320" s="368"/>
      <c r="AT320" s="368"/>
      <c r="AU320" s="368"/>
      <c r="AV320" s="368"/>
      <c r="AW320" s="368"/>
      <c r="AX320" s="368"/>
      <c r="AY320" s="368"/>
      <c r="AZ320" s="368"/>
      <c r="BA320" s="368"/>
      <c r="BB320" s="368"/>
      <c r="BC320" s="368"/>
      <c r="BD320" s="368"/>
      <c r="BE320" s="368"/>
      <c r="BF320" s="368"/>
      <c r="BG320" s="368"/>
      <c r="BH320" s="368"/>
      <c r="BI320" s="368"/>
      <c r="BJ320" s="368"/>
      <c r="BK320" s="368"/>
      <c r="BL320" s="368"/>
      <c r="BM320" s="368"/>
      <c r="BN320" s="368"/>
      <c r="BO320" s="368"/>
      <c r="BP320" s="368"/>
      <c r="BQ320" s="368"/>
      <c r="BR320" s="368"/>
      <c r="BS320" s="368"/>
      <c r="BT320" s="368"/>
      <c r="BU320" s="368"/>
      <c r="BV320" s="368"/>
      <c r="BW320" s="368"/>
      <c r="BX320" s="368"/>
      <c r="BY320" s="368"/>
      <c r="BZ320" s="368"/>
      <c r="CA320" s="368"/>
      <c r="CB320" s="368"/>
      <c r="CC320" s="368"/>
      <c r="CD320" s="368"/>
      <c r="CE320" s="368"/>
      <c r="CF320" s="368"/>
      <c r="CG320" s="368"/>
      <c r="CH320" s="368"/>
      <c r="CI320" s="368"/>
      <c r="CJ320" s="368"/>
      <c r="CK320" s="368"/>
      <c r="CL320" s="368"/>
      <c r="CM320" s="368"/>
      <c r="CN320" s="368"/>
      <c r="CO320" s="368"/>
      <c r="CP320" s="368"/>
      <c r="CQ320" s="368"/>
      <c r="CR320" s="368"/>
      <c r="CS320" s="368"/>
      <c r="CT320" s="368"/>
      <c r="CU320" s="368"/>
      <c r="CV320" s="368"/>
      <c r="CW320" s="368"/>
      <c r="CX320" s="368"/>
      <c r="CY320" s="368"/>
      <c r="CZ320" s="368"/>
      <c r="DA320" s="368"/>
      <c r="DB320" s="368"/>
      <c r="DC320" s="368"/>
      <c r="DD320" s="368"/>
      <c r="DE320" s="368"/>
      <c r="DF320" s="368"/>
      <c r="DG320" s="368"/>
      <c r="DH320" s="368"/>
      <c r="DI320" s="368"/>
      <c r="DJ320" s="368"/>
      <c r="DK320" s="368"/>
      <c r="DL320" s="368"/>
      <c r="DM320" s="368"/>
      <c r="DN320" s="368"/>
      <c r="DO320" s="368"/>
      <c r="DP320" s="368"/>
      <c r="DQ320" s="368"/>
    </row>
    <row r="321" spans="3:121" x14ac:dyDescent="0.25">
      <c r="C321" s="368"/>
      <c r="D321" s="368"/>
      <c r="E321" s="368"/>
      <c r="F321" s="368"/>
      <c r="G321" s="368"/>
      <c r="H321" s="368"/>
      <c r="I321" s="368"/>
      <c r="J321" s="368"/>
      <c r="K321" s="368"/>
      <c r="L321" s="368"/>
      <c r="M321" s="368"/>
      <c r="N321" s="368"/>
      <c r="O321" s="368"/>
      <c r="P321" s="368"/>
      <c r="Q321" s="368"/>
      <c r="R321" s="368"/>
      <c r="S321" s="368"/>
      <c r="T321" s="368"/>
      <c r="U321" s="368"/>
      <c r="V321" s="368"/>
      <c r="W321" s="368"/>
      <c r="X321" s="368"/>
      <c r="Y321" s="368"/>
      <c r="Z321" s="368"/>
      <c r="AA321" s="368"/>
      <c r="AB321" s="368"/>
      <c r="AC321" s="368"/>
      <c r="AD321" s="368"/>
      <c r="AE321" s="368"/>
      <c r="AF321" s="368"/>
      <c r="AG321" s="366"/>
      <c r="AH321" s="366"/>
      <c r="AI321" s="366"/>
      <c r="AJ321" s="366"/>
      <c r="AK321" s="368"/>
      <c r="AL321" s="368"/>
      <c r="AM321" s="368"/>
      <c r="AN321" s="368"/>
      <c r="AO321" s="368"/>
      <c r="AP321" s="368"/>
      <c r="AQ321" s="368"/>
      <c r="AR321" s="368"/>
      <c r="AS321" s="368"/>
      <c r="AT321" s="368"/>
      <c r="AU321" s="368"/>
      <c r="AV321" s="368"/>
      <c r="AW321" s="368"/>
      <c r="AX321" s="368"/>
      <c r="AY321" s="368"/>
      <c r="AZ321" s="368"/>
      <c r="BA321" s="368"/>
      <c r="BB321" s="368"/>
      <c r="BC321" s="368"/>
      <c r="BD321" s="368"/>
      <c r="BE321" s="368"/>
      <c r="BF321" s="368"/>
      <c r="BG321" s="368"/>
      <c r="BH321" s="368"/>
      <c r="BI321" s="368"/>
      <c r="BJ321" s="368"/>
      <c r="BK321" s="368"/>
      <c r="BL321" s="368"/>
      <c r="BM321" s="368"/>
      <c r="BN321" s="368"/>
      <c r="BO321" s="368"/>
      <c r="BP321" s="368"/>
      <c r="BQ321" s="368"/>
      <c r="BR321" s="368"/>
      <c r="BS321" s="368"/>
      <c r="BT321" s="368"/>
      <c r="BU321" s="368"/>
      <c r="BV321" s="368"/>
      <c r="BW321" s="368"/>
      <c r="BX321" s="368"/>
      <c r="BY321" s="368"/>
      <c r="BZ321" s="368"/>
      <c r="CA321" s="368"/>
      <c r="CB321" s="368"/>
      <c r="CC321" s="368"/>
      <c r="CD321" s="368"/>
      <c r="CE321" s="368"/>
      <c r="CF321" s="368"/>
      <c r="CG321" s="368"/>
      <c r="CH321" s="368"/>
      <c r="CI321" s="368"/>
      <c r="CJ321" s="368"/>
      <c r="CK321" s="368"/>
      <c r="CL321" s="368"/>
      <c r="CM321" s="368"/>
      <c r="CN321" s="368"/>
      <c r="CO321" s="368"/>
      <c r="CP321" s="368"/>
      <c r="CQ321" s="368"/>
      <c r="CR321" s="368"/>
      <c r="CS321" s="368"/>
      <c r="CT321" s="368"/>
      <c r="CU321" s="368"/>
      <c r="CV321" s="368"/>
      <c r="CW321" s="368"/>
      <c r="CX321" s="368"/>
      <c r="CY321" s="368"/>
      <c r="CZ321" s="368"/>
      <c r="DA321" s="368"/>
      <c r="DB321" s="368"/>
      <c r="DC321" s="368"/>
      <c r="DD321" s="368"/>
      <c r="DE321" s="368"/>
      <c r="DF321" s="368"/>
      <c r="DG321" s="368"/>
      <c r="DH321" s="368"/>
      <c r="DI321" s="368"/>
      <c r="DJ321" s="368"/>
      <c r="DK321" s="368"/>
      <c r="DL321" s="368"/>
      <c r="DM321" s="368"/>
      <c r="DN321" s="368"/>
      <c r="DO321" s="368"/>
      <c r="DP321" s="368"/>
      <c r="DQ321" s="368"/>
    </row>
    <row r="322" spans="3:121" x14ac:dyDescent="0.25"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8"/>
      <c r="AA322" s="368"/>
      <c r="AB322" s="368"/>
      <c r="AC322" s="368"/>
      <c r="AD322" s="368"/>
      <c r="AE322" s="368"/>
      <c r="AF322" s="368"/>
      <c r="AG322" s="366"/>
      <c r="AH322" s="366"/>
      <c r="AI322" s="366"/>
      <c r="AJ322" s="366"/>
      <c r="AK322" s="368"/>
      <c r="AL322" s="368"/>
      <c r="AM322" s="368"/>
      <c r="AN322" s="368"/>
      <c r="AO322" s="368"/>
      <c r="AP322" s="368"/>
      <c r="AQ322" s="368"/>
      <c r="AR322" s="368"/>
      <c r="AS322" s="368"/>
      <c r="AT322" s="368"/>
      <c r="AU322" s="368"/>
      <c r="AV322" s="368"/>
      <c r="AW322" s="368"/>
      <c r="AX322" s="368"/>
      <c r="AY322" s="368"/>
      <c r="AZ322" s="368"/>
      <c r="BA322" s="368"/>
      <c r="BB322" s="368"/>
      <c r="BC322" s="368"/>
      <c r="BD322" s="368"/>
      <c r="BE322" s="368"/>
      <c r="BF322" s="368"/>
      <c r="BG322" s="368"/>
      <c r="BH322" s="368"/>
      <c r="BI322" s="368"/>
      <c r="BJ322" s="368"/>
      <c r="BK322" s="368"/>
      <c r="BL322" s="368"/>
      <c r="BM322" s="368"/>
      <c r="BN322" s="368"/>
      <c r="BO322" s="368"/>
      <c r="BP322" s="368"/>
      <c r="BQ322" s="368"/>
      <c r="BR322" s="368"/>
      <c r="BS322" s="368"/>
      <c r="BT322" s="368"/>
      <c r="BU322" s="368"/>
      <c r="BV322" s="368"/>
      <c r="BW322" s="368"/>
      <c r="BX322" s="368"/>
      <c r="BY322" s="368"/>
      <c r="BZ322" s="368"/>
      <c r="CA322" s="368"/>
      <c r="CB322" s="368"/>
      <c r="CC322" s="368"/>
      <c r="CD322" s="368"/>
      <c r="CE322" s="368"/>
      <c r="CF322" s="368"/>
      <c r="CG322" s="368"/>
      <c r="CH322" s="368"/>
      <c r="CI322" s="368"/>
      <c r="CJ322" s="368"/>
      <c r="CK322" s="368"/>
      <c r="CL322" s="368"/>
      <c r="CM322" s="368"/>
      <c r="CN322" s="368"/>
      <c r="CO322" s="368"/>
      <c r="CP322" s="368"/>
      <c r="CQ322" s="368"/>
      <c r="CR322" s="368"/>
      <c r="CS322" s="368"/>
      <c r="CT322" s="368"/>
      <c r="CU322" s="368"/>
      <c r="CV322" s="368"/>
      <c r="CW322" s="368"/>
      <c r="CX322" s="368"/>
      <c r="CY322" s="368"/>
      <c r="CZ322" s="368"/>
      <c r="DA322" s="368"/>
      <c r="DB322" s="368"/>
      <c r="DC322" s="368"/>
      <c r="DD322" s="368"/>
      <c r="DE322" s="368"/>
      <c r="DF322" s="368"/>
      <c r="DG322" s="368"/>
      <c r="DH322" s="368"/>
      <c r="DI322" s="368"/>
      <c r="DJ322" s="368"/>
      <c r="DK322" s="368"/>
      <c r="DL322" s="368"/>
      <c r="DM322" s="368"/>
      <c r="DN322" s="368"/>
      <c r="DO322" s="368"/>
      <c r="DP322" s="368"/>
      <c r="DQ322" s="368"/>
    </row>
    <row r="323" spans="3:121" x14ac:dyDescent="0.25">
      <c r="C323" s="368"/>
      <c r="D323" s="368"/>
      <c r="E323" s="368"/>
      <c r="F323" s="368"/>
      <c r="G323" s="368"/>
      <c r="H323" s="368"/>
      <c r="I323" s="368"/>
      <c r="J323" s="368"/>
      <c r="K323" s="368"/>
      <c r="L323" s="368"/>
      <c r="M323" s="368"/>
      <c r="N323" s="368"/>
      <c r="O323" s="368"/>
      <c r="P323" s="368"/>
      <c r="Q323" s="368"/>
      <c r="R323" s="368"/>
      <c r="S323" s="368"/>
      <c r="T323" s="368"/>
      <c r="U323" s="368"/>
      <c r="V323" s="368"/>
      <c r="W323" s="368"/>
      <c r="X323" s="368"/>
      <c r="Y323" s="368"/>
      <c r="Z323" s="368"/>
      <c r="AA323" s="368"/>
      <c r="AB323" s="368"/>
      <c r="AC323" s="368"/>
      <c r="AD323" s="368"/>
      <c r="AE323" s="368"/>
      <c r="AF323" s="368"/>
      <c r="AG323" s="366"/>
      <c r="AH323" s="366"/>
      <c r="AI323" s="366"/>
      <c r="AJ323" s="366"/>
      <c r="AK323" s="368"/>
      <c r="AL323" s="368"/>
      <c r="AM323" s="368"/>
      <c r="AN323" s="368"/>
      <c r="AO323" s="368"/>
      <c r="AP323" s="368"/>
      <c r="AQ323" s="368"/>
      <c r="AR323" s="368"/>
      <c r="AS323" s="368"/>
      <c r="AT323" s="368"/>
      <c r="AU323" s="368"/>
      <c r="AV323" s="368"/>
      <c r="AW323" s="368"/>
      <c r="AX323" s="368"/>
      <c r="AY323" s="368"/>
      <c r="AZ323" s="368"/>
      <c r="BA323" s="368"/>
      <c r="BB323" s="368"/>
      <c r="BC323" s="368"/>
      <c r="BD323" s="368"/>
      <c r="BE323" s="368"/>
      <c r="BF323" s="368"/>
      <c r="BG323" s="368"/>
      <c r="BH323" s="368"/>
      <c r="BI323" s="368"/>
      <c r="BJ323" s="368"/>
      <c r="BK323" s="368"/>
      <c r="BL323" s="368"/>
      <c r="BM323" s="368"/>
      <c r="BN323" s="368"/>
      <c r="BO323" s="368"/>
      <c r="BP323" s="368"/>
      <c r="BQ323" s="368"/>
      <c r="BR323" s="368"/>
      <c r="BS323" s="368"/>
      <c r="BT323" s="368"/>
      <c r="BU323" s="368"/>
      <c r="BV323" s="368"/>
      <c r="BW323" s="368"/>
      <c r="BX323" s="368"/>
      <c r="BY323" s="368"/>
      <c r="BZ323" s="368"/>
      <c r="CA323" s="368"/>
      <c r="CB323" s="368"/>
      <c r="CC323" s="368"/>
      <c r="CD323" s="368"/>
      <c r="CE323" s="368"/>
      <c r="CF323" s="368"/>
      <c r="CG323" s="368"/>
      <c r="CH323" s="368"/>
      <c r="CI323" s="368"/>
      <c r="CJ323" s="368"/>
      <c r="CK323" s="368"/>
      <c r="CL323" s="368"/>
      <c r="CM323" s="368"/>
      <c r="CN323" s="368"/>
      <c r="CO323" s="368"/>
      <c r="CP323" s="368"/>
      <c r="CQ323" s="368"/>
      <c r="CR323" s="368"/>
      <c r="CS323" s="368"/>
      <c r="CT323" s="368"/>
      <c r="CU323" s="368"/>
      <c r="CV323" s="368"/>
      <c r="CW323" s="368"/>
      <c r="CX323" s="368"/>
      <c r="CY323" s="368"/>
      <c r="CZ323" s="368"/>
      <c r="DA323" s="368"/>
      <c r="DB323" s="368"/>
      <c r="DC323" s="368"/>
      <c r="DD323" s="368"/>
      <c r="DE323" s="368"/>
      <c r="DF323" s="368"/>
      <c r="DG323" s="368"/>
      <c r="DH323" s="368"/>
      <c r="DI323" s="368"/>
      <c r="DJ323" s="368"/>
      <c r="DK323" s="368"/>
      <c r="DL323" s="368"/>
      <c r="DM323" s="368"/>
      <c r="DN323" s="368"/>
      <c r="DO323" s="368"/>
      <c r="DP323" s="368"/>
      <c r="DQ323" s="368"/>
    </row>
    <row r="324" spans="3:121" x14ac:dyDescent="0.25">
      <c r="C324" s="368"/>
      <c r="D324" s="368"/>
      <c r="E324" s="368"/>
      <c r="F324" s="368"/>
      <c r="G324" s="368"/>
      <c r="H324" s="368"/>
      <c r="I324" s="368"/>
      <c r="J324" s="368"/>
      <c r="K324" s="368"/>
      <c r="L324" s="368"/>
      <c r="M324" s="368"/>
      <c r="N324" s="368"/>
      <c r="O324" s="368"/>
      <c r="P324" s="368"/>
      <c r="Q324" s="368"/>
      <c r="R324" s="368"/>
      <c r="S324" s="368"/>
      <c r="T324" s="368"/>
      <c r="U324" s="368"/>
      <c r="V324" s="368"/>
      <c r="W324" s="368"/>
      <c r="X324" s="368"/>
      <c r="Y324" s="368"/>
      <c r="Z324" s="368"/>
      <c r="AA324" s="368"/>
      <c r="AB324" s="368"/>
      <c r="AC324" s="368"/>
      <c r="AD324" s="368"/>
      <c r="AE324" s="368"/>
      <c r="AF324" s="368"/>
      <c r="AG324" s="366"/>
      <c r="AH324" s="366"/>
      <c r="AI324" s="366"/>
      <c r="AJ324" s="366"/>
      <c r="AK324" s="368"/>
      <c r="AL324" s="368"/>
      <c r="AM324" s="368"/>
      <c r="AN324" s="368"/>
      <c r="AO324" s="368"/>
      <c r="AP324" s="368"/>
      <c r="AQ324" s="368"/>
      <c r="AR324" s="368"/>
      <c r="AS324" s="368"/>
      <c r="AT324" s="368"/>
      <c r="AU324" s="368"/>
      <c r="AV324" s="368"/>
      <c r="AW324" s="368"/>
      <c r="AX324" s="368"/>
      <c r="AY324" s="368"/>
      <c r="AZ324" s="368"/>
      <c r="BA324" s="368"/>
      <c r="BB324" s="368"/>
      <c r="BC324" s="368"/>
      <c r="BD324" s="368"/>
      <c r="BE324" s="368"/>
      <c r="BF324" s="368"/>
      <c r="BG324" s="368"/>
      <c r="BH324" s="368"/>
      <c r="BI324" s="368"/>
      <c r="BJ324" s="368"/>
      <c r="BK324" s="368"/>
      <c r="BL324" s="368"/>
      <c r="BM324" s="368"/>
      <c r="BN324" s="368"/>
      <c r="BO324" s="368"/>
      <c r="BP324" s="368"/>
      <c r="BQ324" s="368"/>
      <c r="BR324" s="368"/>
      <c r="BS324" s="368"/>
      <c r="BT324" s="368"/>
      <c r="BU324" s="368"/>
      <c r="BV324" s="368"/>
      <c r="BW324" s="368"/>
      <c r="BX324" s="368"/>
      <c r="BY324" s="368"/>
      <c r="BZ324" s="368"/>
      <c r="CA324" s="368"/>
      <c r="CB324" s="368"/>
      <c r="CC324" s="368"/>
      <c r="CD324" s="368"/>
      <c r="CE324" s="368"/>
      <c r="CF324" s="368"/>
      <c r="CG324" s="368"/>
      <c r="CH324" s="368"/>
      <c r="CI324" s="368"/>
      <c r="CJ324" s="368"/>
      <c r="CK324" s="368"/>
      <c r="CL324" s="368"/>
      <c r="CM324" s="368"/>
      <c r="CN324" s="368"/>
      <c r="CO324" s="368"/>
      <c r="CP324" s="368"/>
      <c r="CQ324" s="368"/>
      <c r="CR324" s="368"/>
      <c r="CS324" s="368"/>
      <c r="CT324" s="368"/>
      <c r="CU324" s="368"/>
      <c r="CV324" s="368"/>
      <c r="CW324" s="368"/>
      <c r="CX324" s="368"/>
      <c r="CY324" s="368"/>
      <c r="CZ324" s="368"/>
      <c r="DA324" s="368"/>
      <c r="DB324" s="368"/>
      <c r="DC324" s="368"/>
      <c r="DD324" s="368"/>
      <c r="DE324" s="368"/>
      <c r="DF324" s="368"/>
      <c r="DG324" s="368"/>
      <c r="DH324" s="368"/>
      <c r="DI324" s="368"/>
      <c r="DJ324" s="368"/>
      <c r="DK324" s="368"/>
      <c r="DL324" s="368"/>
      <c r="DM324" s="368"/>
      <c r="DN324" s="368"/>
      <c r="DO324" s="368"/>
      <c r="DP324" s="368"/>
      <c r="DQ324" s="368"/>
    </row>
    <row r="325" spans="3:121" x14ac:dyDescent="0.25">
      <c r="C325" s="368"/>
      <c r="D325" s="368"/>
      <c r="E325" s="368"/>
      <c r="F325" s="368"/>
      <c r="G325" s="368"/>
      <c r="H325" s="368"/>
      <c r="I325" s="368"/>
      <c r="J325" s="368"/>
      <c r="K325" s="368"/>
      <c r="L325" s="368"/>
      <c r="M325" s="368"/>
      <c r="N325" s="368"/>
      <c r="O325" s="368"/>
      <c r="P325" s="368"/>
      <c r="Q325" s="368"/>
      <c r="R325" s="368"/>
      <c r="S325" s="368"/>
      <c r="T325" s="368"/>
      <c r="U325" s="368"/>
      <c r="V325" s="368"/>
      <c r="W325" s="368"/>
      <c r="X325" s="368"/>
      <c r="Y325" s="368"/>
      <c r="Z325" s="368"/>
      <c r="AA325" s="368"/>
      <c r="AB325" s="368"/>
      <c r="AC325" s="368"/>
      <c r="AD325" s="368"/>
      <c r="AE325" s="368"/>
      <c r="AF325" s="368"/>
      <c r="AG325" s="366"/>
      <c r="AH325" s="366"/>
      <c r="AI325" s="366"/>
      <c r="AJ325" s="366"/>
      <c r="AK325" s="368"/>
      <c r="AL325" s="368"/>
      <c r="AM325" s="368"/>
      <c r="AN325" s="368"/>
      <c r="AO325" s="368"/>
      <c r="AP325" s="368"/>
      <c r="AQ325" s="368"/>
      <c r="AR325" s="368"/>
      <c r="AS325" s="368"/>
      <c r="AT325" s="368"/>
      <c r="AU325" s="368"/>
      <c r="AV325" s="368"/>
      <c r="AW325" s="368"/>
      <c r="AX325" s="368"/>
      <c r="AY325" s="368"/>
      <c r="AZ325" s="368"/>
      <c r="BA325" s="368"/>
      <c r="BB325" s="368"/>
      <c r="BC325" s="368"/>
      <c r="BD325" s="368"/>
      <c r="BE325" s="368"/>
      <c r="BF325" s="368"/>
      <c r="BG325" s="368"/>
      <c r="BH325" s="368"/>
      <c r="BI325" s="368"/>
      <c r="BJ325" s="368"/>
      <c r="BK325" s="368"/>
      <c r="BL325" s="368"/>
      <c r="BM325" s="368"/>
      <c r="BN325" s="368"/>
      <c r="BO325" s="368"/>
      <c r="BP325" s="368"/>
      <c r="BQ325" s="368"/>
      <c r="BR325" s="368"/>
      <c r="BS325" s="368"/>
      <c r="BT325" s="368"/>
      <c r="BU325" s="368"/>
      <c r="BV325" s="368"/>
      <c r="BW325" s="368"/>
      <c r="BX325" s="368"/>
      <c r="BY325" s="368"/>
      <c r="BZ325" s="368"/>
      <c r="CA325" s="368"/>
      <c r="CB325" s="368"/>
      <c r="CC325" s="368"/>
      <c r="CD325" s="368"/>
      <c r="CE325" s="368"/>
      <c r="CF325" s="368"/>
      <c r="CG325" s="368"/>
      <c r="CH325" s="368"/>
      <c r="CI325" s="368"/>
      <c r="CJ325" s="368"/>
      <c r="CK325" s="368"/>
      <c r="CL325" s="368"/>
      <c r="CM325" s="368"/>
      <c r="CN325" s="368"/>
      <c r="CO325" s="368"/>
      <c r="CP325" s="368"/>
      <c r="CQ325" s="368"/>
      <c r="CR325" s="368"/>
      <c r="CS325" s="368"/>
      <c r="CT325" s="368"/>
      <c r="CU325" s="368"/>
      <c r="CV325" s="368"/>
      <c r="CW325" s="368"/>
      <c r="CX325" s="368"/>
      <c r="CY325" s="368"/>
      <c r="CZ325" s="368"/>
      <c r="DA325" s="368"/>
      <c r="DB325" s="368"/>
      <c r="DC325" s="368"/>
      <c r="DD325" s="368"/>
      <c r="DE325" s="368"/>
      <c r="DF325" s="368"/>
      <c r="DG325" s="368"/>
      <c r="DH325" s="368"/>
      <c r="DI325" s="368"/>
      <c r="DJ325" s="368"/>
      <c r="DK325" s="368"/>
      <c r="DL325" s="368"/>
      <c r="DM325" s="368"/>
      <c r="DN325" s="368"/>
      <c r="DO325" s="368"/>
      <c r="DP325" s="368"/>
      <c r="DQ325" s="368"/>
    </row>
    <row r="326" spans="3:121" x14ac:dyDescent="0.25">
      <c r="C326" s="368"/>
      <c r="D326" s="368"/>
      <c r="E326" s="368"/>
      <c r="F326" s="368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R326" s="368"/>
      <c r="S326" s="368"/>
      <c r="T326" s="368"/>
      <c r="U326" s="368"/>
      <c r="V326" s="368"/>
      <c r="W326" s="368"/>
      <c r="X326" s="368"/>
      <c r="Y326" s="368"/>
      <c r="Z326" s="368"/>
      <c r="AA326" s="368"/>
      <c r="AB326" s="368"/>
      <c r="AC326" s="368"/>
      <c r="AD326" s="368"/>
      <c r="AE326" s="368"/>
      <c r="AF326" s="368"/>
      <c r="AG326" s="366"/>
      <c r="AH326" s="366"/>
      <c r="AI326" s="366"/>
      <c r="AJ326" s="366"/>
      <c r="AK326" s="368"/>
      <c r="AL326" s="368"/>
      <c r="AM326" s="368"/>
      <c r="AN326" s="368"/>
      <c r="AO326" s="368"/>
      <c r="AP326" s="368"/>
      <c r="AQ326" s="368"/>
      <c r="AR326" s="368"/>
      <c r="AS326" s="368"/>
      <c r="AT326" s="368"/>
      <c r="AU326" s="368"/>
      <c r="AV326" s="368"/>
      <c r="AW326" s="368"/>
      <c r="AX326" s="368"/>
      <c r="AY326" s="368"/>
      <c r="AZ326" s="368"/>
      <c r="BA326" s="368"/>
      <c r="BB326" s="368"/>
      <c r="BC326" s="368"/>
      <c r="BD326" s="368"/>
      <c r="BE326" s="368"/>
      <c r="BF326" s="368"/>
      <c r="BG326" s="368"/>
      <c r="BH326" s="368"/>
      <c r="BI326" s="368"/>
      <c r="BJ326" s="368"/>
      <c r="BK326" s="368"/>
      <c r="BL326" s="368"/>
      <c r="BM326" s="368"/>
      <c r="BN326" s="368"/>
      <c r="BO326" s="368"/>
      <c r="BP326" s="368"/>
      <c r="BQ326" s="368"/>
      <c r="BR326" s="368"/>
      <c r="BS326" s="368"/>
      <c r="BT326" s="368"/>
      <c r="BU326" s="368"/>
      <c r="BV326" s="368"/>
      <c r="BW326" s="368"/>
      <c r="BX326" s="368"/>
      <c r="BY326" s="368"/>
      <c r="BZ326" s="368"/>
      <c r="CA326" s="368"/>
      <c r="CB326" s="368"/>
      <c r="CC326" s="368"/>
      <c r="CD326" s="368"/>
      <c r="CE326" s="368"/>
      <c r="CF326" s="368"/>
      <c r="CG326" s="368"/>
      <c r="CH326" s="368"/>
      <c r="CI326" s="368"/>
      <c r="CJ326" s="368"/>
      <c r="CK326" s="368"/>
      <c r="CL326" s="368"/>
      <c r="CM326" s="368"/>
      <c r="CN326" s="368"/>
      <c r="CO326" s="368"/>
      <c r="CP326" s="368"/>
      <c r="CQ326" s="368"/>
      <c r="CR326" s="368"/>
      <c r="CS326" s="368"/>
      <c r="CT326" s="368"/>
      <c r="CU326" s="368"/>
      <c r="CV326" s="368"/>
      <c r="CW326" s="368"/>
      <c r="CX326" s="368"/>
      <c r="CY326" s="368"/>
      <c r="CZ326" s="368"/>
      <c r="DA326" s="368"/>
      <c r="DB326" s="368"/>
      <c r="DC326" s="368"/>
      <c r="DD326" s="368"/>
      <c r="DE326" s="368"/>
      <c r="DF326" s="368"/>
      <c r="DG326" s="368"/>
      <c r="DH326" s="368"/>
      <c r="DI326" s="368"/>
      <c r="DJ326" s="368"/>
      <c r="DK326" s="368"/>
      <c r="DL326" s="368"/>
      <c r="DM326" s="368"/>
      <c r="DN326" s="368"/>
      <c r="DO326" s="368"/>
      <c r="DP326" s="368"/>
      <c r="DQ326" s="368"/>
    </row>
    <row r="327" spans="3:121" x14ac:dyDescent="0.25">
      <c r="C327" s="368"/>
      <c r="D327" s="368"/>
      <c r="E327" s="368"/>
      <c r="F327" s="368"/>
      <c r="G327" s="368"/>
      <c r="H327" s="368"/>
      <c r="I327" s="368"/>
      <c r="J327" s="368"/>
      <c r="K327" s="368"/>
      <c r="L327" s="368"/>
      <c r="M327" s="368"/>
      <c r="N327" s="368"/>
      <c r="O327" s="368"/>
      <c r="P327" s="368"/>
      <c r="Q327" s="368"/>
      <c r="R327" s="368"/>
      <c r="S327" s="368"/>
      <c r="T327" s="368"/>
      <c r="U327" s="368"/>
      <c r="V327" s="368"/>
      <c r="W327" s="368"/>
      <c r="X327" s="368"/>
      <c r="Y327" s="368"/>
      <c r="Z327" s="368"/>
      <c r="AA327" s="368"/>
      <c r="AB327" s="368"/>
      <c r="AC327" s="368"/>
      <c r="AD327" s="368"/>
      <c r="AE327" s="368"/>
      <c r="AF327" s="368"/>
      <c r="AG327" s="366"/>
      <c r="AH327" s="366"/>
      <c r="AI327" s="366"/>
      <c r="AJ327" s="366"/>
      <c r="AK327" s="368"/>
      <c r="AL327" s="368"/>
      <c r="AM327" s="368"/>
      <c r="AN327" s="368"/>
      <c r="AO327" s="368"/>
      <c r="AP327" s="368"/>
      <c r="AQ327" s="368"/>
      <c r="AR327" s="368"/>
      <c r="AS327" s="368"/>
      <c r="AT327" s="368"/>
      <c r="AU327" s="368"/>
      <c r="AV327" s="368"/>
      <c r="AW327" s="368"/>
      <c r="AX327" s="368"/>
      <c r="AY327" s="368"/>
      <c r="AZ327" s="368"/>
      <c r="BA327" s="368"/>
      <c r="BB327" s="368"/>
      <c r="BC327" s="368"/>
      <c r="BD327" s="368"/>
      <c r="BE327" s="368"/>
      <c r="BF327" s="368"/>
      <c r="BG327" s="368"/>
      <c r="BH327" s="368"/>
      <c r="BI327" s="368"/>
      <c r="BJ327" s="368"/>
      <c r="BK327" s="368"/>
      <c r="BL327" s="368"/>
      <c r="BM327" s="368"/>
      <c r="BN327" s="368"/>
      <c r="BO327" s="368"/>
      <c r="BP327" s="368"/>
      <c r="BQ327" s="368"/>
      <c r="BR327" s="368"/>
      <c r="BS327" s="368"/>
      <c r="BT327" s="368"/>
      <c r="BU327" s="368"/>
      <c r="BV327" s="368"/>
      <c r="BW327" s="368"/>
      <c r="BX327" s="368"/>
      <c r="BY327" s="368"/>
      <c r="BZ327" s="368"/>
      <c r="CA327" s="368"/>
      <c r="CB327" s="368"/>
      <c r="CC327" s="368"/>
      <c r="CD327" s="368"/>
      <c r="CE327" s="368"/>
      <c r="CF327" s="368"/>
      <c r="CG327" s="368"/>
      <c r="CH327" s="368"/>
      <c r="CI327" s="368"/>
      <c r="CJ327" s="368"/>
      <c r="CK327" s="368"/>
      <c r="CL327" s="368"/>
      <c r="CM327" s="368"/>
      <c r="CN327" s="368"/>
      <c r="CO327" s="368"/>
      <c r="CP327" s="368"/>
      <c r="CQ327" s="368"/>
      <c r="CR327" s="368"/>
      <c r="CS327" s="368"/>
      <c r="CT327" s="368"/>
      <c r="CU327" s="368"/>
      <c r="CV327" s="368"/>
      <c r="CW327" s="368"/>
      <c r="CX327" s="368"/>
      <c r="CY327" s="368"/>
      <c r="CZ327" s="368"/>
      <c r="DA327" s="368"/>
      <c r="DB327" s="368"/>
      <c r="DC327" s="368"/>
      <c r="DD327" s="368"/>
      <c r="DE327" s="368"/>
      <c r="DF327" s="368"/>
      <c r="DG327" s="368"/>
      <c r="DH327" s="368"/>
      <c r="DI327" s="368"/>
      <c r="DJ327" s="368"/>
      <c r="DK327" s="368"/>
      <c r="DL327" s="368"/>
      <c r="DM327" s="368"/>
      <c r="DN327" s="368"/>
      <c r="DO327" s="368"/>
      <c r="DP327" s="368"/>
      <c r="DQ327" s="368"/>
    </row>
    <row r="328" spans="3:121" x14ac:dyDescent="0.25">
      <c r="C328" s="368"/>
      <c r="D328" s="368"/>
      <c r="E328" s="368"/>
      <c r="F328" s="368"/>
      <c r="G328" s="368"/>
      <c r="H328" s="368"/>
      <c r="I328" s="368"/>
      <c r="J328" s="368"/>
      <c r="K328" s="368"/>
      <c r="L328" s="368"/>
      <c r="M328" s="368"/>
      <c r="N328" s="368"/>
      <c r="O328" s="368"/>
      <c r="P328" s="368"/>
      <c r="Q328" s="368"/>
      <c r="R328" s="368"/>
      <c r="S328" s="368"/>
      <c r="T328" s="368"/>
      <c r="U328" s="368"/>
      <c r="V328" s="368"/>
      <c r="W328" s="368"/>
      <c r="X328" s="368"/>
      <c r="Y328" s="368"/>
      <c r="Z328" s="368"/>
      <c r="AA328" s="368"/>
      <c r="AB328" s="368"/>
      <c r="AC328" s="368"/>
      <c r="AD328" s="368"/>
      <c r="AE328" s="368"/>
      <c r="AF328" s="368"/>
      <c r="AG328" s="366"/>
      <c r="AH328" s="366"/>
      <c r="AI328" s="366"/>
      <c r="AJ328" s="366"/>
      <c r="AK328" s="368"/>
      <c r="AL328" s="368"/>
      <c r="AM328" s="368"/>
      <c r="AN328" s="368"/>
      <c r="AO328" s="368"/>
      <c r="AP328" s="368"/>
      <c r="AQ328" s="368"/>
      <c r="AR328" s="368"/>
      <c r="AS328" s="368"/>
      <c r="AT328" s="368"/>
      <c r="AU328" s="368"/>
      <c r="AV328" s="368"/>
      <c r="AW328" s="368"/>
      <c r="AX328" s="368"/>
      <c r="AY328" s="368"/>
      <c r="AZ328" s="368"/>
      <c r="BA328" s="368"/>
      <c r="BB328" s="368"/>
      <c r="BC328" s="368"/>
      <c r="BD328" s="368"/>
      <c r="BE328" s="368"/>
      <c r="BF328" s="368"/>
      <c r="BG328" s="368"/>
      <c r="BH328" s="368"/>
      <c r="BI328" s="368"/>
      <c r="BJ328" s="368"/>
      <c r="BK328" s="368"/>
      <c r="BL328" s="368"/>
      <c r="BM328" s="368"/>
      <c r="BN328" s="368"/>
      <c r="BO328" s="368"/>
      <c r="BP328" s="368"/>
      <c r="BQ328" s="368"/>
      <c r="BR328" s="368"/>
      <c r="BS328" s="368"/>
      <c r="BT328" s="368"/>
      <c r="BU328" s="368"/>
      <c r="BV328" s="368"/>
      <c r="BW328" s="368"/>
      <c r="BX328" s="368"/>
      <c r="BY328" s="368"/>
      <c r="BZ328" s="368"/>
      <c r="CA328" s="368"/>
      <c r="CB328" s="368"/>
      <c r="CC328" s="368"/>
      <c r="CD328" s="368"/>
      <c r="CE328" s="368"/>
      <c r="CF328" s="368"/>
      <c r="CG328" s="368"/>
      <c r="CH328" s="368"/>
      <c r="CI328" s="368"/>
      <c r="CJ328" s="368"/>
      <c r="CK328" s="368"/>
      <c r="CL328" s="368"/>
      <c r="CM328" s="368"/>
      <c r="CN328" s="368"/>
      <c r="CO328" s="368"/>
      <c r="CP328" s="368"/>
      <c r="CQ328" s="368"/>
      <c r="CR328" s="368"/>
      <c r="CS328" s="368"/>
      <c r="CT328" s="368"/>
      <c r="CU328" s="368"/>
      <c r="CV328" s="368"/>
      <c r="CW328" s="368"/>
      <c r="CX328" s="368"/>
      <c r="CY328" s="368"/>
      <c r="CZ328" s="368"/>
      <c r="DA328" s="368"/>
      <c r="DB328" s="368"/>
      <c r="DC328" s="368"/>
      <c r="DD328" s="368"/>
      <c r="DE328" s="368"/>
      <c r="DF328" s="368"/>
      <c r="DG328" s="368"/>
      <c r="DH328" s="368"/>
      <c r="DI328" s="368"/>
      <c r="DJ328" s="368"/>
      <c r="DK328" s="368"/>
      <c r="DL328" s="368"/>
      <c r="DM328" s="368"/>
      <c r="DN328" s="368"/>
      <c r="DO328" s="368"/>
      <c r="DP328" s="368"/>
      <c r="DQ328" s="368"/>
    </row>
    <row r="329" spans="3:121" x14ac:dyDescent="0.25">
      <c r="C329" s="368"/>
      <c r="D329" s="368"/>
      <c r="E329" s="368"/>
      <c r="F329" s="368"/>
      <c r="G329" s="368"/>
      <c r="H329" s="368"/>
      <c r="I329" s="368"/>
      <c r="J329" s="368"/>
      <c r="K329" s="368"/>
      <c r="L329" s="368"/>
      <c r="M329" s="368"/>
      <c r="N329" s="368"/>
      <c r="O329" s="368"/>
      <c r="P329" s="368"/>
      <c r="Q329" s="368"/>
      <c r="R329" s="368"/>
      <c r="S329" s="368"/>
      <c r="T329" s="368"/>
      <c r="U329" s="368"/>
      <c r="V329" s="368"/>
      <c r="W329" s="368"/>
      <c r="X329" s="368"/>
      <c r="Y329" s="368"/>
      <c r="Z329" s="368"/>
      <c r="AA329" s="368"/>
      <c r="AB329" s="368"/>
      <c r="AC329" s="368"/>
      <c r="AD329" s="368"/>
      <c r="AE329" s="368"/>
      <c r="AF329" s="368"/>
      <c r="AG329" s="366"/>
      <c r="AH329" s="366"/>
      <c r="AI329" s="366"/>
      <c r="AJ329" s="366"/>
      <c r="AK329" s="368"/>
      <c r="AL329" s="368"/>
      <c r="AM329" s="368"/>
      <c r="AN329" s="368"/>
      <c r="AO329" s="368"/>
      <c r="AP329" s="368"/>
      <c r="AQ329" s="368"/>
      <c r="AR329" s="368"/>
      <c r="AS329" s="368"/>
      <c r="AT329" s="368"/>
      <c r="AU329" s="368"/>
      <c r="AV329" s="368"/>
      <c r="AW329" s="368"/>
      <c r="AX329" s="368"/>
      <c r="AY329" s="368"/>
      <c r="AZ329" s="368"/>
      <c r="BA329" s="368"/>
      <c r="BB329" s="368"/>
      <c r="BC329" s="368"/>
      <c r="BD329" s="368"/>
      <c r="BE329" s="368"/>
      <c r="BF329" s="368"/>
      <c r="BG329" s="368"/>
      <c r="BH329" s="368"/>
      <c r="BI329" s="368"/>
      <c r="BJ329" s="368"/>
      <c r="BK329" s="368"/>
      <c r="BL329" s="368"/>
      <c r="BM329" s="368"/>
      <c r="BN329" s="368"/>
      <c r="BO329" s="368"/>
      <c r="BP329" s="368"/>
      <c r="BQ329" s="368"/>
      <c r="BR329" s="368"/>
      <c r="BS329" s="368"/>
      <c r="BT329" s="368"/>
      <c r="BU329" s="368"/>
      <c r="BV329" s="368"/>
      <c r="BW329" s="368"/>
      <c r="BX329" s="368"/>
      <c r="BY329" s="368"/>
      <c r="BZ329" s="368"/>
      <c r="CA329" s="368"/>
      <c r="CB329" s="368"/>
      <c r="CC329" s="368"/>
      <c r="CD329" s="368"/>
      <c r="CE329" s="368"/>
      <c r="CF329" s="368"/>
      <c r="CG329" s="368"/>
      <c r="CH329" s="368"/>
      <c r="CI329" s="368"/>
      <c r="CJ329" s="368"/>
      <c r="CK329" s="368"/>
      <c r="CL329" s="368"/>
      <c r="CM329" s="368"/>
      <c r="CN329" s="368"/>
      <c r="CO329" s="368"/>
      <c r="CP329" s="368"/>
      <c r="CQ329" s="368"/>
      <c r="CR329" s="368"/>
      <c r="CS329" s="368"/>
      <c r="CT329" s="368"/>
      <c r="CU329" s="368"/>
      <c r="CV329" s="368"/>
      <c r="CW329" s="368"/>
      <c r="CX329" s="368"/>
      <c r="CY329" s="368"/>
      <c r="CZ329" s="368"/>
      <c r="DA329" s="368"/>
      <c r="DB329" s="368"/>
      <c r="DC329" s="368"/>
      <c r="DD329" s="368"/>
      <c r="DE329" s="368"/>
      <c r="DF329" s="368"/>
      <c r="DG329" s="368"/>
      <c r="DH329" s="368"/>
      <c r="DI329" s="368"/>
      <c r="DJ329" s="368"/>
      <c r="DK329" s="368"/>
      <c r="DL329" s="368"/>
      <c r="DM329" s="368"/>
      <c r="DN329" s="368"/>
      <c r="DO329" s="368"/>
      <c r="DP329" s="368"/>
      <c r="DQ329" s="368"/>
    </row>
    <row r="330" spans="3:121" x14ac:dyDescent="0.25">
      <c r="C330" s="368"/>
      <c r="D330" s="368"/>
      <c r="E330" s="368"/>
      <c r="F330" s="368"/>
      <c r="G330" s="368"/>
      <c r="H330" s="368"/>
      <c r="I330" s="368"/>
      <c r="J330" s="368"/>
      <c r="K330" s="368"/>
      <c r="L330" s="368"/>
      <c r="M330" s="368"/>
      <c r="N330" s="368"/>
      <c r="O330" s="368"/>
      <c r="P330" s="368"/>
      <c r="Q330" s="368"/>
      <c r="R330" s="368"/>
      <c r="S330" s="368"/>
      <c r="T330" s="368"/>
      <c r="U330" s="368"/>
      <c r="V330" s="368"/>
      <c r="W330" s="368"/>
      <c r="X330" s="368"/>
      <c r="Y330" s="368"/>
      <c r="Z330" s="368"/>
      <c r="AA330" s="368"/>
      <c r="AB330" s="368"/>
      <c r="AC330" s="368"/>
      <c r="AD330" s="368"/>
      <c r="AE330" s="368"/>
      <c r="AF330" s="368"/>
      <c r="AG330" s="366"/>
      <c r="AH330" s="366"/>
      <c r="AI330" s="366"/>
      <c r="AJ330" s="366"/>
      <c r="AK330" s="368"/>
      <c r="AL330" s="368"/>
      <c r="AM330" s="368"/>
      <c r="AN330" s="368"/>
      <c r="AO330" s="368"/>
      <c r="AP330" s="368"/>
      <c r="AQ330" s="368"/>
      <c r="AR330" s="368"/>
      <c r="AS330" s="368"/>
      <c r="AT330" s="368"/>
      <c r="AU330" s="368"/>
      <c r="AV330" s="368"/>
      <c r="AW330" s="368"/>
      <c r="AX330" s="368"/>
      <c r="AY330" s="368"/>
      <c r="AZ330" s="368"/>
      <c r="BA330" s="368"/>
      <c r="BB330" s="368"/>
      <c r="BC330" s="368"/>
      <c r="BD330" s="368"/>
      <c r="BE330" s="368"/>
      <c r="BF330" s="368"/>
      <c r="BG330" s="368"/>
      <c r="BH330" s="368"/>
      <c r="BI330" s="368"/>
      <c r="BJ330" s="368"/>
      <c r="BK330" s="368"/>
      <c r="BL330" s="368"/>
      <c r="BM330" s="368"/>
      <c r="BN330" s="368"/>
      <c r="BO330" s="368"/>
      <c r="BP330" s="368"/>
      <c r="BQ330" s="368"/>
      <c r="BR330" s="368"/>
      <c r="BS330" s="368"/>
      <c r="BT330" s="368"/>
      <c r="BU330" s="368"/>
      <c r="BV330" s="368"/>
      <c r="BW330" s="368"/>
      <c r="BX330" s="368"/>
      <c r="BY330" s="368"/>
      <c r="BZ330" s="368"/>
      <c r="CA330" s="368"/>
      <c r="CB330" s="368"/>
      <c r="CC330" s="368"/>
      <c r="CD330" s="368"/>
      <c r="CE330" s="368"/>
      <c r="CF330" s="368"/>
      <c r="CG330" s="368"/>
      <c r="CH330" s="368"/>
      <c r="CI330" s="368"/>
      <c r="CJ330" s="368"/>
      <c r="CK330" s="368"/>
      <c r="CL330" s="368"/>
      <c r="CM330" s="368"/>
      <c r="CN330" s="368"/>
      <c r="CO330" s="368"/>
      <c r="CP330" s="368"/>
      <c r="CQ330" s="368"/>
      <c r="CR330" s="368"/>
      <c r="CS330" s="368"/>
      <c r="CT330" s="368"/>
      <c r="CU330" s="368"/>
      <c r="CV330" s="368"/>
      <c r="CW330" s="368"/>
      <c r="CX330" s="368"/>
      <c r="CY330" s="368"/>
      <c r="CZ330" s="368"/>
      <c r="DA330" s="368"/>
      <c r="DB330" s="368"/>
      <c r="DC330" s="368"/>
      <c r="DD330" s="368"/>
      <c r="DE330" s="368"/>
      <c r="DF330" s="368"/>
      <c r="DG330" s="368"/>
      <c r="DH330" s="368"/>
      <c r="DI330" s="368"/>
      <c r="DJ330" s="368"/>
      <c r="DK330" s="368"/>
      <c r="DL330" s="368"/>
      <c r="DM330" s="368"/>
      <c r="DN330" s="368"/>
      <c r="DO330" s="368"/>
      <c r="DP330" s="368"/>
      <c r="DQ330" s="368"/>
    </row>
    <row r="331" spans="3:121" x14ac:dyDescent="0.25">
      <c r="C331" s="368"/>
      <c r="D331" s="368"/>
      <c r="E331" s="368"/>
      <c r="F331" s="368"/>
      <c r="G331" s="368"/>
      <c r="H331" s="368"/>
      <c r="I331" s="368"/>
      <c r="J331" s="368"/>
      <c r="K331" s="368"/>
      <c r="L331" s="368"/>
      <c r="M331" s="368"/>
      <c r="N331" s="368"/>
      <c r="O331" s="368"/>
      <c r="P331" s="368"/>
      <c r="Q331" s="368"/>
      <c r="R331" s="368"/>
      <c r="S331" s="368"/>
      <c r="T331" s="368"/>
      <c r="U331" s="368"/>
      <c r="V331" s="368"/>
      <c r="W331" s="368"/>
      <c r="X331" s="368"/>
      <c r="Y331" s="368"/>
      <c r="Z331" s="368"/>
      <c r="AA331" s="368"/>
      <c r="AB331" s="368"/>
      <c r="AC331" s="368"/>
      <c r="AD331" s="368"/>
      <c r="AE331" s="368"/>
      <c r="AF331" s="368"/>
      <c r="AG331" s="366"/>
      <c r="AH331" s="366"/>
      <c r="AI331" s="366"/>
      <c r="AJ331" s="366"/>
      <c r="AK331" s="368"/>
      <c r="AL331" s="368"/>
      <c r="AM331" s="368"/>
      <c r="AN331" s="368"/>
      <c r="AO331" s="368"/>
      <c r="AP331" s="368"/>
      <c r="AQ331" s="368"/>
      <c r="AR331" s="368"/>
      <c r="AS331" s="368"/>
      <c r="AT331" s="368"/>
      <c r="AU331" s="368"/>
      <c r="AV331" s="368"/>
      <c r="AW331" s="368"/>
      <c r="AX331" s="368"/>
      <c r="AY331" s="368"/>
      <c r="AZ331" s="368"/>
      <c r="BA331" s="368"/>
      <c r="BB331" s="368"/>
      <c r="BC331" s="368"/>
      <c r="BD331" s="368"/>
      <c r="BE331" s="368"/>
      <c r="BF331" s="368"/>
      <c r="BG331" s="368"/>
      <c r="BH331" s="368"/>
      <c r="BI331" s="368"/>
      <c r="BJ331" s="368"/>
      <c r="BK331" s="368"/>
      <c r="BL331" s="368"/>
      <c r="BM331" s="368"/>
      <c r="BN331" s="368"/>
      <c r="BO331" s="368"/>
      <c r="BP331" s="368"/>
      <c r="BQ331" s="368"/>
      <c r="BR331" s="368"/>
      <c r="BS331" s="368"/>
      <c r="BT331" s="368"/>
      <c r="BU331" s="368"/>
      <c r="BV331" s="368"/>
      <c r="BW331" s="368"/>
      <c r="BX331" s="368"/>
      <c r="BY331" s="368"/>
      <c r="BZ331" s="368"/>
      <c r="CA331" s="368"/>
      <c r="CB331" s="368"/>
      <c r="CC331" s="368"/>
      <c r="CD331" s="368"/>
      <c r="CE331" s="368"/>
      <c r="CF331" s="368"/>
      <c r="CG331" s="368"/>
      <c r="CH331" s="368"/>
      <c r="CI331" s="368"/>
      <c r="CJ331" s="368"/>
      <c r="CK331" s="368"/>
      <c r="CL331" s="368"/>
      <c r="CM331" s="368"/>
      <c r="CN331" s="368"/>
      <c r="CO331" s="368"/>
      <c r="CP331" s="368"/>
      <c r="CQ331" s="368"/>
      <c r="CR331" s="368"/>
      <c r="CS331" s="368"/>
      <c r="CT331" s="368"/>
      <c r="CU331" s="368"/>
      <c r="CV331" s="368"/>
      <c r="CW331" s="368"/>
      <c r="CX331" s="368"/>
      <c r="CY331" s="368"/>
      <c r="CZ331" s="368"/>
      <c r="DA331" s="368"/>
      <c r="DB331" s="368"/>
      <c r="DC331" s="368"/>
      <c r="DD331" s="368"/>
      <c r="DE331" s="368"/>
      <c r="DF331" s="368"/>
      <c r="DG331" s="368"/>
      <c r="DH331" s="368"/>
      <c r="DI331" s="368"/>
      <c r="DJ331" s="368"/>
      <c r="DK331" s="368"/>
      <c r="DL331" s="368"/>
      <c r="DM331" s="368"/>
      <c r="DN331" s="368"/>
      <c r="DO331" s="368"/>
      <c r="DP331" s="368"/>
      <c r="DQ331" s="368"/>
    </row>
    <row r="332" spans="3:121" x14ac:dyDescent="0.25"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8"/>
      <c r="AA332" s="368"/>
      <c r="AB332" s="368"/>
      <c r="AC332" s="368"/>
      <c r="AD332" s="368"/>
      <c r="AE332" s="368"/>
      <c r="AF332" s="368"/>
      <c r="AG332" s="366"/>
      <c r="AH332" s="366"/>
      <c r="AI332" s="366"/>
      <c r="AJ332" s="366"/>
      <c r="AK332" s="368"/>
      <c r="AL332" s="368"/>
      <c r="AM332" s="368"/>
      <c r="AN332" s="368"/>
      <c r="AO332" s="368"/>
      <c r="AP332" s="368"/>
      <c r="AQ332" s="368"/>
      <c r="AR332" s="368"/>
      <c r="AS332" s="368"/>
      <c r="AT332" s="368"/>
      <c r="AU332" s="368"/>
      <c r="AV332" s="368"/>
      <c r="AW332" s="368"/>
      <c r="AX332" s="368"/>
      <c r="AY332" s="368"/>
      <c r="AZ332" s="368"/>
      <c r="BA332" s="368"/>
      <c r="BB332" s="368"/>
      <c r="BC332" s="368"/>
      <c r="BD332" s="368"/>
      <c r="BE332" s="368"/>
      <c r="BF332" s="368"/>
      <c r="BG332" s="368"/>
      <c r="BH332" s="368"/>
      <c r="BI332" s="368"/>
      <c r="BJ332" s="368"/>
      <c r="BK332" s="368"/>
      <c r="BL332" s="368"/>
      <c r="BM332" s="368"/>
      <c r="BN332" s="368"/>
      <c r="BO332" s="368"/>
      <c r="BP332" s="368"/>
      <c r="BQ332" s="368"/>
      <c r="BR332" s="368"/>
      <c r="BS332" s="368"/>
      <c r="BT332" s="368"/>
      <c r="BU332" s="368"/>
      <c r="BV332" s="368"/>
      <c r="BW332" s="368"/>
      <c r="BX332" s="368"/>
      <c r="BY332" s="368"/>
      <c r="BZ332" s="368"/>
      <c r="CA332" s="368"/>
      <c r="CB332" s="368"/>
      <c r="CC332" s="368"/>
      <c r="CD332" s="368"/>
      <c r="CE332" s="368"/>
      <c r="CF332" s="368"/>
      <c r="CG332" s="368"/>
      <c r="CH332" s="368"/>
      <c r="CI332" s="368"/>
      <c r="CJ332" s="368"/>
      <c r="CK332" s="368"/>
      <c r="CL332" s="368"/>
      <c r="CM332" s="368"/>
      <c r="CN332" s="368"/>
      <c r="CO332" s="368"/>
      <c r="CP332" s="368"/>
      <c r="CQ332" s="368"/>
      <c r="CR332" s="368"/>
      <c r="CS332" s="368"/>
      <c r="CT332" s="368"/>
      <c r="CU332" s="368"/>
      <c r="CV332" s="368"/>
      <c r="CW332" s="368"/>
      <c r="CX332" s="368"/>
      <c r="CY332" s="368"/>
      <c r="CZ332" s="368"/>
      <c r="DA332" s="368"/>
      <c r="DB332" s="368"/>
      <c r="DC332" s="368"/>
      <c r="DD332" s="368"/>
      <c r="DE332" s="368"/>
      <c r="DF332" s="368"/>
      <c r="DG332" s="368"/>
      <c r="DH332" s="368"/>
      <c r="DI332" s="368"/>
      <c r="DJ332" s="368"/>
      <c r="DK332" s="368"/>
      <c r="DL332" s="368"/>
      <c r="DM332" s="368"/>
      <c r="DN332" s="368"/>
      <c r="DO332" s="368"/>
      <c r="DP332" s="368"/>
      <c r="DQ332" s="368"/>
    </row>
    <row r="333" spans="3:121" x14ac:dyDescent="0.25">
      <c r="C333" s="368"/>
      <c r="D333" s="368"/>
      <c r="E333" s="368"/>
      <c r="F333" s="368"/>
      <c r="G333" s="368"/>
      <c r="H333" s="368"/>
      <c r="I333" s="368"/>
      <c r="J333" s="368"/>
      <c r="K333" s="368"/>
      <c r="L333" s="368"/>
      <c r="M333" s="368"/>
      <c r="N333" s="368"/>
      <c r="O333" s="368"/>
      <c r="P333" s="368"/>
      <c r="Q333" s="368"/>
      <c r="R333" s="368"/>
      <c r="S333" s="368"/>
      <c r="T333" s="368"/>
      <c r="U333" s="368"/>
      <c r="V333" s="368"/>
      <c r="W333" s="368"/>
      <c r="X333" s="368"/>
      <c r="Y333" s="368"/>
      <c r="Z333" s="368"/>
      <c r="AA333" s="368"/>
      <c r="AB333" s="368"/>
      <c r="AC333" s="368"/>
      <c r="AD333" s="368"/>
      <c r="AE333" s="368"/>
      <c r="AF333" s="368"/>
      <c r="AG333" s="366"/>
      <c r="AH333" s="366"/>
      <c r="AI333" s="366"/>
      <c r="AJ333" s="366"/>
      <c r="AK333" s="368"/>
      <c r="AL333" s="368"/>
      <c r="AM333" s="368"/>
      <c r="AN333" s="368"/>
      <c r="AO333" s="368"/>
      <c r="AP333" s="368"/>
      <c r="AQ333" s="368"/>
      <c r="AR333" s="368"/>
      <c r="AS333" s="368"/>
      <c r="AT333" s="368"/>
      <c r="AU333" s="368"/>
      <c r="AV333" s="368"/>
      <c r="AW333" s="368"/>
      <c r="AX333" s="368"/>
      <c r="AY333" s="368"/>
      <c r="AZ333" s="368"/>
      <c r="BA333" s="368"/>
      <c r="BB333" s="368"/>
      <c r="BC333" s="368"/>
      <c r="BD333" s="368"/>
      <c r="BE333" s="368"/>
      <c r="BF333" s="368"/>
      <c r="BG333" s="368"/>
      <c r="BH333" s="368"/>
      <c r="BI333" s="368"/>
      <c r="BJ333" s="368"/>
      <c r="BK333" s="368"/>
      <c r="BL333" s="368"/>
      <c r="BM333" s="368"/>
      <c r="BN333" s="368"/>
      <c r="BO333" s="368"/>
      <c r="BP333" s="368"/>
      <c r="BQ333" s="368"/>
      <c r="BR333" s="368"/>
      <c r="BS333" s="368"/>
      <c r="BT333" s="368"/>
      <c r="BU333" s="368"/>
      <c r="BV333" s="368"/>
      <c r="BW333" s="368"/>
      <c r="BX333" s="368"/>
      <c r="BY333" s="368"/>
      <c r="BZ333" s="368"/>
      <c r="CA333" s="368"/>
      <c r="CB333" s="368"/>
      <c r="CC333" s="368"/>
      <c r="CD333" s="368"/>
      <c r="CE333" s="368"/>
      <c r="CF333" s="368"/>
      <c r="CG333" s="368"/>
      <c r="CH333" s="368"/>
      <c r="CI333" s="368"/>
      <c r="CJ333" s="368"/>
      <c r="CK333" s="368"/>
      <c r="CL333" s="368"/>
      <c r="CM333" s="368"/>
      <c r="CN333" s="368"/>
      <c r="CO333" s="368"/>
      <c r="CP333" s="368"/>
      <c r="CQ333" s="368"/>
      <c r="CR333" s="368"/>
      <c r="CS333" s="368"/>
      <c r="CT333" s="368"/>
      <c r="CU333" s="368"/>
      <c r="CV333" s="368"/>
      <c r="CW333" s="368"/>
      <c r="CX333" s="368"/>
      <c r="CY333" s="368"/>
      <c r="CZ333" s="368"/>
      <c r="DA333" s="368"/>
      <c r="DB333" s="368"/>
      <c r="DC333" s="368"/>
      <c r="DD333" s="368"/>
      <c r="DE333" s="368"/>
      <c r="DF333" s="368"/>
      <c r="DG333" s="368"/>
      <c r="DH333" s="368"/>
      <c r="DI333" s="368"/>
      <c r="DJ333" s="368"/>
      <c r="DK333" s="368"/>
      <c r="DL333" s="368"/>
      <c r="DM333" s="368"/>
      <c r="DN333" s="368"/>
      <c r="DO333" s="368"/>
      <c r="DP333" s="368"/>
      <c r="DQ333" s="368"/>
    </row>
    <row r="334" spans="3:121" x14ac:dyDescent="0.25">
      <c r="C334" s="368"/>
      <c r="D334" s="368"/>
      <c r="E334" s="368"/>
      <c r="F334" s="368"/>
      <c r="G334" s="368"/>
      <c r="H334" s="368"/>
      <c r="I334" s="368"/>
      <c r="J334" s="368"/>
      <c r="K334" s="368"/>
      <c r="L334" s="368"/>
      <c r="M334" s="368"/>
      <c r="N334" s="368"/>
      <c r="O334" s="368"/>
      <c r="P334" s="368"/>
      <c r="Q334" s="368"/>
      <c r="R334" s="368"/>
      <c r="S334" s="368"/>
      <c r="T334" s="368"/>
      <c r="U334" s="368"/>
      <c r="V334" s="368"/>
      <c r="W334" s="368"/>
      <c r="X334" s="368"/>
      <c r="Y334" s="368"/>
      <c r="Z334" s="368"/>
      <c r="AA334" s="368"/>
      <c r="AB334" s="368"/>
      <c r="AC334" s="368"/>
      <c r="AD334" s="368"/>
      <c r="AE334" s="368"/>
      <c r="AF334" s="368"/>
      <c r="AG334" s="366"/>
      <c r="AH334" s="366"/>
      <c r="AI334" s="366"/>
      <c r="AJ334" s="366"/>
      <c r="AK334" s="368"/>
      <c r="AL334" s="368"/>
      <c r="AM334" s="368"/>
      <c r="AN334" s="368"/>
      <c r="AO334" s="368"/>
      <c r="AP334" s="368"/>
      <c r="AQ334" s="368"/>
      <c r="AR334" s="368"/>
      <c r="AS334" s="368"/>
      <c r="AT334" s="368"/>
      <c r="AU334" s="368"/>
      <c r="AV334" s="368"/>
      <c r="AW334" s="368"/>
      <c r="AX334" s="368"/>
      <c r="AY334" s="368"/>
      <c r="AZ334" s="368"/>
      <c r="BA334" s="368"/>
      <c r="BB334" s="368"/>
      <c r="BC334" s="368"/>
      <c r="BD334" s="368"/>
      <c r="BE334" s="368"/>
      <c r="BF334" s="368"/>
      <c r="BG334" s="368"/>
      <c r="BH334" s="368"/>
      <c r="BI334" s="368"/>
      <c r="BJ334" s="368"/>
      <c r="BK334" s="368"/>
      <c r="BL334" s="368"/>
      <c r="BM334" s="368"/>
      <c r="BN334" s="368"/>
      <c r="BO334" s="368"/>
      <c r="BP334" s="368"/>
      <c r="BQ334" s="368"/>
      <c r="BR334" s="368"/>
      <c r="BS334" s="368"/>
      <c r="BT334" s="368"/>
      <c r="BU334" s="368"/>
      <c r="BV334" s="368"/>
      <c r="BW334" s="368"/>
      <c r="BX334" s="368"/>
      <c r="BY334" s="368"/>
      <c r="BZ334" s="368"/>
      <c r="CA334" s="368"/>
      <c r="CB334" s="368"/>
      <c r="CC334" s="368"/>
      <c r="CD334" s="368"/>
      <c r="CE334" s="368"/>
      <c r="CF334" s="368"/>
      <c r="CG334" s="368"/>
      <c r="CH334" s="368"/>
      <c r="CI334" s="368"/>
      <c r="CJ334" s="368"/>
      <c r="CK334" s="368"/>
      <c r="CL334" s="368"/>
      <c r="CM334" s="368"/>
      <c r="CN334" s="368"/>
      <c r="CO334" s="368"/>
      <c r="CP334" s="368"/>
      <c r="CQ334" s="368"/>
      <c r="CR334" s="368"/>
      <c r="CS334" s="368"/>
      <c r="CT334" s="368"/>
      <c r="CU334" s="368"/>
      <c r="CV334" s="368"/>
      <c r="CW334" s="368"/>
      <c r="CX334" s="368"/>
      <c r="CY334" s="368"/>
      <c r="CZ334" s="368"/>
      <c r="DA334" s="368"/>
      <c r="DB334" s="368"/>
      <c r="DC334" s="368"/>
      <c r="DD334" s="368"/>
      <c r="DE334" s="368"/>
      <c r="DF334" s="368"/>
      <c r="DG334" s="368"/>
      <c r="DH334" s="368"/>
      <c r="DI334" s="368"/>
      <c r="DJ334" s="368"/>
      <c r="DK334" s="368"/>
      <c r="DL334" s="368"/>
      <c r="DM334" s="368"/>
      <c r="DN334" s="368"/>
      <c r="DO334" s="368"/>
      <c r="DP334" s="368"/>
      <c r="DQ334" s="368"/>
    </row>
    <row r="335" spans="3:121" x14ac:dyDescent="0.25">
      <c r="C335" s="368"/>
      <c r="D335" s="368"/>
      <c r="E335" s="368"/>
      <c r="F335" s="368"/>
      <c r="G335" s="368"/>
      <c r="H335" s="368"/>
      <c r="I335" s="368"/>
      <c r="J335" s="368"/>
      <c r="K335" s="368"/>
      <c r="L335" s="368"/>
      <c r="M335" s="368"/>
      <c r="N335" s="368"/>
      <c r="O335" s="368"/>
      <c r="P335" s="368"/>
      <c r="Q335" s="368"/>
      <c r="R335" s="368"/>
      <c r="S335" s="368"/>
      <c r="T335" s="368"/>
      <c r="U335" s="368"/>
      <c r="V335" s="368"/>
      <c r="W335" s="368"/>
      <c r="X335" s="368"/>
      <c r="Y335" s="368"/>
      <c r="Z335" s="368"/>
      <c r="AA335" s="368"/>
      <c r="AB335" s="368"/>
      <c r="AC335" s="368"/>
      <c r="AD335" s="368"/>
      <c r="AE335" s="368"/>
      <c r="AF335" s="368"/>
      <c r="AG335" s="366"/>
      <c r="AH335" s="366"/>
      <c r="AI335" s="366"/>
      <c r="AJ335" s="366"/>
      <c r="AK335" s="368"/>
      <c r="AL335" s="368"/>
      <c r="AM335" s="368"/>
      <c r="AN335" s="368"/>
      <c r="AO335" s="368"/>
      <c r="AP335" s="368"/>
      <c r="AQ335" s="368"/>
      <c r="AR335" s="368"/>
      <c r="AS335" s="368"/>
      <c r="AT335" s="368"/>
      <c r="AU335" s="368"/>
      <c r="AV335" s="368"/>
      <c r="AW335" s="368"/>
      <c r="AX335" s="368"/>
      <c r="AY335" s="368"/>
      <c r="AZ335" s="368"/>
      <c r="BA335" s="368"/>
      <c r="BB335" s="368"/>
      <c r="BC335" s="368"/>
      <c r="BD335" s="368"/>
      <c r="BE335" s="368"/>
      <c r="BF335" s="368"/>
      <c r="BG335" s="368"/>
      <c r="BH335" s="368"/>
      <c r="BI335" s="368"/>
      <c r="BJ335" s="368"/>
      <c r="BK335" s="368"/>
      <c r="BL335" s="368"/>
      <c r="BM335" s="368"/>
      <c r="BN335" s="368"/>
      <c r="BO335" s="368"/>
      <c r="BP335" s="368"/>
      <c r="BQ335" s="368"/>
      <c r="BR335" s="368"/>
      <c r="BS335" s="368"/>
      <c r="BT335" s="368"/>
      <c r="BU335" s="368"/>
      <c r="BV335" s="368"/>
      <c r="BW335" s="368"/>
      <c r="BX335" s="368"/>
      <c r="BY335" s="368"/>
      <c r="BZ335" s="368"/>
      <c r="CA335" s="368"/>
      <c r="CB335" s="368"/>
      <c r="CC335" s="368"/>
      <c r="CD335" s="368"/>
      <c r="CE335" s="368"/>
      <c r="CF335" s="368"/>
      <c r="CG335" s="368"/>
      <c r="CH335" s="368"/>
      <c r="CI335" s="368"/>
      <c r="CJ335" s="368"/>
      <c r="CK335" s="368"/>
      <c r="CL335" s="368"/>
      <c r="CM335" s="368"/>
      <c r="CN335" s="368"/>
      <c r="CO335" s="368"/>
      <c r="CP335" s="368"/>
      <c r="CQ335" s="368"/>
      <c r="CR335" s="368"/>
      <c r="CS335" s="368"/>
      <c r="CT335" s="368"/>
      <c r="CU335" s="368"/>
      <c r="CV335" s="368"/>
      <c r="CW335" s="368"/>
      <c r="CX335" s="368"/>
      <c r="CY335" s="368"/>
      <c r="CZ335" s="368"/>
      <c r="DA335" s="368"/>
      <c r="DB335" s="368"/>
      <c r="DC335" s="368"/>
      <c r="DD335" s="368"/>
      <c r="DE335" s="368"/>
      <c r="DF335" s="368"/>
      <c r="DG335" s="368"/>
      <c r="DH335" s="368"/>
      <c r="DI335" s="368"/>
      <c r="DJ335" s="368"/>
      <c r="DK335" s="368"/>
      <c r="DL335" s="368"/>
      <c r="DM335" s="368"/>
      <c r="DN335" s="368"/>
      <c r="DO335" s="368"/>
      <c r="DP335" s="368"/>
      <c r="DQ335" s="368"/>
    </row>
    <row r="336" spans="3:121" x14ac:dyDescent="0.25">
      <c r="C336" s="368"/>
      <c r="D336" s="368"/>
      <c r="E336" s="368"/>
      <c r="F336" s="368"/>
      <c r="G336" s="368"/>
      <c r="H336" s="368"/>
      <c r="I336" s="368"/>
      <c r="J336" s="368"/>
      <c r="K336" s="368"/>
      <c r="L336" s="368"/>
      <c r="M336" s="368"/>
      <c r="N336" s="368"/>
      <c r="O336" s="368"/>
      <c r="P336" s="368"/>
      <c r="Q336" s="368"/>
      <c r="R336" s="368"/>
      <c r="S336" s="368"/>
      <c r="T336" s="368"/>
      <c r="U336" s="368"/>
      <c r="V336" s="368"/>
      <c r="W336" s="368"/>
      <c r="X336" s="368"/>
      <c r="Y336" s="368"/>
      <c r="Z336" s="368"/>
      <c r="AA336" s="368"/>
      <c r="AB336" s="368"/>
      <c r="AC336" s="368"/>
      <c r="AD336" s="368"/>
      <c r="AE336" s="368"/>
      <c r="AF336" s="368"/>
      <c r="AG336" s="366"/>
      <c r="AH336" s="366"/>
      <c r="AI336" s="366"/>
      <c r="AJ336" s="366"/>
      <c r="AK336" s="368"/>
      <c r="AL336" s="368"/>
      <c r="AM336" s="368"/>
      <c r="AN336" s="368"/>
      <c r="AO336" s="368"/>
      <c r="AP336" s="368"/>
      <c r="AQ336" s="368"/>
      <c r="AR336" s="368"/>
      <c r="AS336" s="368"/>
      <c r="AT336" s="368"/>
      <c r="AU336" s="368"/>
      <c r="AV336" s="368"/>
      <c r="AW336" s="368"/>
      <c r="AX336" s="368"/>
      <c r="AY336" s="368"/>
      <c r="AZ336" s="368"/>
      <c r="BA336" s="368"/>
      <c r="BB336" s="368"/>
      <c r="BC336" s="368"/>
      <c r="BD336" s="368"/>
      <c r="BE336" s="368"/>
      <c r="BF336" s="368"/>
      <c r="BG336" s="368"/>
      <c r="BH336" s="368"/>
      <c r="BI336" s="368"/>
      <c r="BJ336" s="368"/>
      <c r="BK336" s="368"/>
      <c r="BL336" s="368"/>
      <c r="BM336" s="368"/>
      <c r="BN336" s="368"/>
      <c r="BO336" s="368"/>
      <c r="BP336" s="368"/>
      <c r="BQ336" s="368"/>
      <c r="BR336" s="368"/>
      <c r="BS336" s="368"/>
      <c r="BT336" s="368"/>
      <c r="BU336" s="368"/>
      <c r="BV336" s="368"/>
      <c r="BW336" s="368"/>
      <c r="BX336" s="368"/>
      <c r="BY336" s="368"/>
      <c r="BZ336" s="368"/>
      <c r="CA336" s="368"/>
      <c r="CB336" s="368"/>
      <c r="CC336" s="368"/>
      <c r="CD336" s="368"/>
      <c r="CE336" s="368"/>
      <c r="CF336" s="368"/>
      <c r="CG336" s="368"/>
      <c r="CH336" s="368"/>
      <c r="CI336" s="368"/>
      <c r="CJ336" s="368"/>
      <c r="CK336" s="368"/>
      <c r="CL336" s="368"/>
      <c r="CM336" s="368"/>
      <c r="CN336" s="368"/>
      <c r="CO336" s="368"/>
      <c r="CP336" s="368"/>
      <c r="CQ336" s="368"/>
      <c r="CR336" s="368"/>
      <c r="CS336" s="368"/>
      <c r="CT336" s="368"/>
      <c r="CU336" s="368"/>
      <c r="CV336" s="368"/>
      <c r="CW336" s="368"/>
      <c r="CX336" s="368"/>
      <c r="CY336" s="368"/>
      <c r="CZ336" s="368"/>
      <c r="DA336" s="368"/>
      <c r="DB336" s="368"/>
      <c r="DC336" s="368"/>
      <c r="DD336" s="368"/>
      <c r="DE336" s="368"/>
      <c r="DF336" s="368"/>
      <c r="DG336" s="368"/>
      <c r="DH336" s="368"/>
      <c r="DI336" s="368"/>
      <c r="DJ336" s="368"/>
      <c r="DK336" s="368"/>
      <c r="DL336" s="368"/>
      <c r="DM336" s="368"/>
      <c r="DN336" s="368"/>
      <c r="DO336" s="368"/>
      <c r="DP336" s="368"/>
      <c r="DQ336" s="368"/>
    </row>
    <row r="337" spans="3:121" x14ac:dyDescent="0.25">
      <c r="C337" s="368"/>
      <c r="D337" s="368"/>
      <c r="E337" s="368"/>
      <c r="F337" s="368"/>
      <c r="G337" s="368"/>
      <c r="H337" s="368"/>
      <c r="I337" s="368"/>
      <c r="J337" s="368"/>
      <c r="K337" s="368"/>
      <c r="L337" s="368"/>
      <c r="M337" s="368"/>
      <c r="N337" s="368"/>
      <c r="O337" s="368"/>
      <c r="P337" s="368"/>
      <c r="Q337" s="368"/>
      <c r="R337" s="368"/>
      <c r="S337" s="368"/>
      <c r="T337" s="368"/>
      <c r="U337" s="368"/>
      <c r="V337" s="368"/>
      <c r="W337" s="368"/>
      <c r="X337" s="368"/>
      <c r="Y337" s="368"/>
      <c r="Z337" s="368"/>
      <c r="AA337" s="368"/>
      <c r="AB337" s="368"/>
      <c r="AC337" s="368"/>
      <c r="AD337" s="368"/>
      <c r="AE337" s="368"/>
      <c r="AF337" s="368"/>
      <c r="AG337" s="366"/>
      <c r="AH337" s="366"/>
      <c r="AI337" s="366"/>
      <c r="AJ337" s="366"/>
      <c r="AK337" s="368"/>
      <c r="AL337" s="368"/>
      <c r="AM337" s="368"/>
      <c r="AN337" s="368"/>
      <c r="AO337" s="368"/>
      <c r="AP337" s="368"/>
      <c r="AQ337" s="368"/>
      <c r="AR337" s="368"/>
      <c r="AS337" s="368"/>
      <c r="AT337" s="368"/>
      <c r="AU337" s="368"/>
      <c r="AV337" s="368"/>
      <c r="AW337" s="368"/>
      <c r="AX337" s="368"/>
      <c r="AY337" s="368"/>
      <c r="AZ337" s="368"/>
      <c r="BA337" s="368"/>
      <c r="BB337" s="368"/>
      <c r="BC337" s="368"/>
      <c r="BD337" s="368"/>
      <c r="BE337" s="368"/>
      <c r="BF337" s="368"/>
      <c r="BG337" s="368"/>
      <c r="BH337" s="368"/>
      <c r="BI337" s="368"/>
      <c r="BJ337" s="368"/>
      <c r="BK337" s="368"/>
      <c r="BL337" s="368"/>
      <c r="BM337" s="368"/>
      <c r="BN337" s="368"/>
      <c r="BO337" s="368"/>
      <c r="BP337" s="368"/>
      <c r="BQ337" s="368"/>
      <c r="BR337" s="368"/>
      <c r="BS337" s="368"/>
      <c r="BT337" s="368"/>
      <c r="BU337" s="368"/>
      <c r="BV337" s="368"/>
      <c r="BW337" s="368"/>
      <c r="BX337" s="368"/>
      <c r="BY337" s="368"/>
      <c r="BZ337" s="368"/>
      <c r="CA337" s="368"/>
      <c r="CB337" s="368"/>
      <c r="CC337" s="368"/>
      <c r="CD337" s="368"/>
      <c r="CE337" s="368"/>
      <c r="CF337" s="368"/>
      <c r="CG337" s="368"/>
      <c r="CH337" s="368"/>
      <c r="CI337" s="368"/>
      <c r="CJ337" s="368"/>
      <c r="CK337" s="368"/>
      <c r="CL337" s="368"/>
      <c r="CM337" s="368"/>
      <c r="CN337" s="368"/>
      <c r="CO337" s="368"/>
      <c r="CP337" s="368"/>
      <c r="CQ337" s="368"/>
      <c r="CR337" s="368"/>
      <c r="CS337" s="368"/>
      <c r="CT337" s="368"/>
      <c r="CU337" s="368"/>
      <c r="CV337" s="368"/>
      <c r="CW337" s="368"/>
      <c r="CX337" s="368"/>
      <c r="CY337" s="368"/>
      <c r="CZ337" s="368"/>
      <c r="DA337" s="368"/>
      <c r="DB337" s="368"/>
      <c r="DC337" s="368"/>
      <c r="DD337" s="368"/>
      <c r="DE337" s="368"/>
      <c r="DF337" s="368"/>
      <c r="DG337" s="368"/>
      <c r="DH337" s="368"/>
      <c r="DI337" s="368"/>
      <c r="DJ337" s="368"/>
      <c r="DK337" s="368"/>
      <c r="DL337" s="368"/>
      <c r="DM337" s="368"/>
      <c r="DN337" s="368"/>
      <c r="DO337" s="368"/>
      <c r="DP337" s="368"/>
      <c r="DQ337" s="368"/>
    </row>
    <row r="338" spans="3:121" x14ac:dyDescent="0.25">
      <c r="C338" s="368"/>
      <c r="D338" s="368"/>
      <c r="E338" s="368"/>
      <c r="F338" s="368"/>
      <c r="G338" s="368"/>
      <c r="H338" s="368"/>
      <c r="I338" s="368"/>
      <c r="J338" s="368"/>
      <c r="K338" s="368"/>
      <c r="L338" s="368"/>
      <c r="M338" s="368"/>
      <c r="N338" s="368"/>
      <c r="O338" s="368"/>
      <c r="P338" s="368"/>
      <c r="Q338" s="368"/>
      <c r="R338" s="368"/>
      <c r="S338" s="368"/>
      <c r="T338" s="368"/>
      <c r="U338" s="368"/>
      <c r="V338" s="368"/>
      <c r="W338" s="368"/>
      <c r="X338" s="368"/>
      <c r="Y338" s="368"/>
      <c r="Z338" s="368"/>
      <c r="AA338" s="368"/>
      <c r="AB338" s="368"/>
      <c r="AC338" s="368"/>
      <c r="AD338" s="368"/>
      <c r="AE338" s="368"/>
      <c r="AF338" s="368"/>
      <c r="AG338" s="366"/>
      <c r="AH338" s="366"/>
      <c r="AI338" s="366"/>
      <c r="AJ338" s="366"/>
      <c r="AK338" s="368"/>
      <c r="AL338" s="368"/>
      <c r="AM338" s="368"/>
      <c r="AN338" s="368"/>
      <c r="AO338" s="368"/>
      <c r="AP338" s="368"/>
      <c r="AQ338" s="368"/>
      <c r="AR338" s="368"/>
      <c r="AS338" s="368"/>
      <c r="AT338" s="368"/>
      <c r="AU338" s="368"/>
      <c r="AV338" s="368"/>
      <c r="AW338" s="368"/>
      <c r="AX338" s="368"/>
      <c r="AY338" s="368"/>
      <c r="AZ338" s="368"/>
      <c r="BA338" s="368"/>
      <c r="BB338" s="368"/>
      <c r="BC338" s="368"/>
      <c r="BD338" s="368"/>
      <c r="BE338" s="368"/>
      <c r="BF338" s="368"/>
      <c r="BG338" s="368"/>
      <c r="BH338" s="368"/>
      <c r="BI338" s="368"/>
      <c r="BJ338" s="368"/>
      <c r="BK338" s="368"/>
      <c r="BL338" s="368"/>
      <c r="BM338" s="368"/>
      <c r="BN338" s="368"/>
      <c r="BO338" s="368"/>
      <c r="BP338" s="368"/>
      <c r="BQ338" s="368"/>
      <c r="BR338" s="368"/>
      <c r="BS338" s="368"/>
      <c r="BT338" s="368"/>
      <c r="BU338" s="368"/>
      <c r="BV338" s="368"/>
      <c r="BW338" s="368"/>
      <c r="BX338" s="368"/>
      <c r="BY338" s="368"/>
      <c r="BZ338" s="368"/>
      <c r="CA338" s="368"/>
      <c r="CB338" s="368"/>
      <c r="CC338" s="368"/>
      <c r="CD338" s="368"/>
      <c r="CE338" s="368"/>
      <c r="CF338" s="368"/>
      <c r="CG338" s="368"/>
      <c r="CH338" s="368"/>
      <c r="CI338" s="368"/>
      <c r="CJ338" s="368"/>
      <c r="CK338" s="368"/>
      <c r="CL338" s="368"/>
      <c r="CM338" s="368"/>
      <c r="CN338" s="368"/>
      <c r="CO338" s="368"/>
      <c r="CP338" s="368"/>
      <c r="CQ338" s="368"/>
      <c r="CR338" s="368"/>
      <c r="CS338" s="368"/>
      <c r="CT338" s="368"/>
      <c r="CU338" s="368"/>
      <c r="CV338" s="368"/>
      <c r="CW338" s="368"/>
      <c r="CX338" s="368"/>
      <c r="CY338" s="368"/>
      <c r="CZ338" s="368"/>
      <c r="DA338" s="368"/>
      <c r="DB338" s="368"/>
      <c r="DC338" s="368"/>
      <c r="DD338" s="368"/>
      <c r="DE338" s="368"/>
      <c r="DF338" s="368"/>
      <c r="DG338" s="368"/>
      <c r="DH338" s="368"/>
      <c r="DI338" s="368"/>
      <c r="DJ338" s="368"/>
      <c r="DK338" s="368"/>
      <c r="DL338" s="368"/>
      <c r="DM338" s="368"/>
      <c r="DN338" s="368"/>
      <c r="DO338" s="368"/>
      <c r="DP338" s="368"/>
      <c r="DQ338" s="368"/>
    </row>
    <row r="339" spans="3:121" x14ac:dyDescent="0.25">
      <c r="C339" s="368"/>
      <c r="D339" s="368"/>
      <c r="E339" s="368"/>
      <c r="F339" s="368"/>
      <c r="G339" s="368"/>
      <c r="H339" s="368"/>
      <c r="I339" s="368"/>
      <c r="J339" s="368"/>
      <c r="K339" s="368"/>
      <c r="L339" s="368"/>
      <c r="M339" s="368"/>
      <c r="N339" s="368"/>
      <c r="O339" s="368"/>
      <c r="P339" s="368"/>
      <c r="Q339" s="368"/>
      <c r="R339" s="368"/>
      <c r="S339" s="368"/>
      <c r="T339" s="368"/>
      <c r="U339" s="368"/>
      <c r="V339" s="368"/>
      <c r="W339" s="368"/>
      <c r="X339" s="368"/>
      <c r="Y339" s="368"/>
      <c r="Z339" s="368"/>
      <c r="AA339" s="368"/>
      <c r="AB339" s="368"/>
      <c r="AC339" s="368"/>
      <c r="AD339" s="368"/>
      <c r="AE339" s="368"/>
      <c r="AF339" s="368"/>
      <c r="AG339" s="366"/>
      <c r="AH339" s="366"/>
      <c r="AI339" s="366"/>
      <c r="AJ339" s="366"/>
      <c r="AK339" s="368"/>
      <c r="AL339" s="368"/>
      <c r="AM339" s="368"/>
      <c r="AN339" s="368"/>
      <c r="AO339" s="368"/>
      <c r="AP339" s="368"/>
      <c r="AQ339" s="368"/>
      <c r="AR339" s="368"/>
      <c r="AS339" s="368"/>
      <c r="AT339" s="368"/>
      <c r="AU339" s="368"/>
      <c r="AV339" s="368"/>
      <c r="AW339" s="368"/>
      <c r="AX339" s="368"/>
      <c r="AY339" s="368"/>
      <c r="AZ339" s="368"/>
      <c r="BA339" s="368"/>
      <c r="BB339" s="368"/>
      <c r="BC339" s="368"/>
      <c r="BD339" s="368"/>
      <c r="BE339" s="368"/>
      <c r="BF339" s="368"/>
      <c r="BG339" s="368"/>
      <c r="BH339" s="368"/>
      <c r="BI339" s="368"/>
      <c r="BJ339" s="368"/>
      <c r="BK339" s="368"/>
      <c r="BL339" s="368"/>
      <c r="BM339" s="368"/>
      <c r="BN339" s="368"/>
      <c r="BO339" s="368"/>
      <c r="BP339" s="368"/>
      <c r="BQ339" s="368"/>
      <c r="BR339" s="368"/>
      <c r="BS339" s="368"/>
      <c r="BT339" s="368"/>
      <c r="BU339" s="368"/>
      <c r="BV339" s="368"/>
      <c r="BW339" s="368"/>
      <c r="BX339" s="368"/>
      <c r="BY339" s="368"/>
      <c r="BZ339" s="368"/>
      <c r="CA339" s="368"/>
      <c r="CB339" s="368"/>
      <c r="CC339" s="368"/>
      <c r="CD339" s="368"/>
      <c r="CE339" s="368"/>
      <c r="CF339" s="368"/>
      <c r="CG339" s="368"/>
      <c r="CH339" s="368"/>
      <c r="CI339" s="368"/>
      <c r="CJ339" s="368"/>
      <c r="CK339" s="368"/>
      <c r="CL339" s="368"/>
      <c r="CM339" s="368"/>
      <c r="CN339" s="368"/>
      <c r="CO339" s="368"/>
      <c r="CP339" s="368"/>
      <c r="CQ339" s="368"/>
      <c r="CR339" s="368"/>
      <c r="CS339" s="368"/>
      <c r="CT339" s="368"/>
      <c r="CU339" s="368"/>
      <c r="CV339" s="368"/>
      <c r="CW339" s="368"/>
      <c r="CX339" s="368"/>
      <c r="CY339" s="368"/>
      <c r="CZ339" s="368"/>
      <c r="DA339" s="368"/>
      <c r="DB339" s="368"/>
      <c r="DC339" s="368"/>
      <c r="DD339" s="368"/>
      <c r="DE339" s="368"/>
      <c r="DF339" s="368"/>
      <c r="DG339" s="368"/>
      <c r="DH339" s="368"/>
      <c r="DI339" s="368"/>
      <c r="DJ339" s="368"/>
      <c r="DK339" s="368"/>
      <c r="DL339" s="368"/>
      <c r="DM339" s="368"/>
      <c r="DN339" s="368"/>
      <c r="DO339" s="368"/>
      <c r="DP339" s="368"/>
      <c r="DQ339" s="368"/>
    </row>
    <row r="340" spans="3:121" x14ac:dyDescent="0.25">
      <c r="C340" s="368"/>
      <c r="D340" s="368"/>
      <c r="E340" s="368"/>
      <c r="F340" s="368"/>
      <c r="G340" s="368"/>
      <c r="H340" s="368"/>
      <c r="I340" s="368"/>
      <c r="J340" s="368"/>
      <c r="K340" s="368"/>
      <c r="L340" s="368"/>
      <c r="M340" s="368"/>
      <c r="N340" s="368"/>
      <c r="O340" s="368"/>
      <c r="P340" s="368"/>
      <c r="Q340" s="368"/>
      <c r="R340" s="368"/>
      <c r="S340" s="368"/>
      <c r="T340" s="368"/>
      <c r="U340" s="368"/>
      <c r="V340" s="368"/>
      <c r="W340" s="368"/>
      <c r="X340" s="368"/>
      <c r="Y340" s="368"/>
      <c r="Z340" s="368"/>
      <c r="AA340" s="368"/>
      <c r="AB340" s="368"/>
      <c r="AC340" s="368"/>
      <c r="AD340" s="368"/>
      <c r="AE340" s="368"/>
      <c r="AF340" s="368"/>
      <c r="AG340" s="366"/>
      <c r="AH340" s="366"/>
      <c r="AI340" s="366"/>
      <c r="AJ340" s="366"/>
      <c r="AK340" s="368"/>
      <c r="AL340" s="368"/>
      <c r="AM340" s="368"/>
      <c r="AN340" s="368"/>
      <c r="AO340" s="368"/>
      <c r="AP340" s="368"/>
      <c r="AQ340" s="368"/>
      <c r="AR340" s="368"/>
      <c r="AS340" s="368"/>
      <c r="AT340" s="368"/>
      <c r="AU340" s="368"/>
      <c r="AV340" s="368"/>
      <c r="AW340" s="368"/>
      <c r="AX340" s="368"/>
      <c r="AY340" s="368"/>
      <c r="AZ340" s="368"/>
      <c r="BA340" s="368"/>
      <c r="BB340" s="368"/>
      <c r="BC340" s="368"/>
      <c r="BD340" s="368"/>
      <c r="BE340" s="368"/>
      <c r="BF340" s="368"/>
      <c r="BG340" s="368"/>
      <c r="BH340" s="368"/>
      <c r="BI340" s="368"/>
      <c r="BJ340" s="368"/>
      <c r="BK340" s="368"/>
      <c r="BL340" s="368"/>
      <c r="BM340" s="368"/>
      <c r="BN340" s="368"/>
      <c r="BO340" s="368"/>
      <c r="BP340" s="368"/>
      <c r="BQ340" s="368"/>
      <c r="BR340" s="368"/>
      <c r="BS340" s="368"/>
      <c r="BT340" s="368"/>
      <c r="BU340" s="368"/>
      <c r="BV340" s="368"/>
      <c r="BW340" s="368"/>
      <c r="BX340" s="368"/>
      <c r="BY340" s="368"/>
      <c r="BZ340" s="368"/>
      <c r="CA340" s="368"/>
      <c r="CB340" s="368"/>
      <c r="CC340" s="368"/>
      <c r="CD340" s="368"/>
      <c r="CE340" s="368"/>
      <c r="CF340" s="368"/>
      <c r="CG340" s="368"/>
      <c r="CH340" s="368"/>
      <c r="CI340" s="368"/>
      <c r="CJ340" s="368"/>
      <c r="CK340" s="368"/>
      <c r="CL340" s="368"/>
      <c r="CM340" s="368"/>
      <c r="CN340" s="368"/>
      <c r="CO340" s="368"/>
      <c r="CP340" s="368"/>
      <c r="CQ340" s="368"/>
      <c r="CR340" s="368"/>
      <c r="CS340" s="368"/>
      <c r="CT340" s="368"/>
      <c r="CU340" s="368"/>
      <c r="CV340" s="368"/>
      <c r="CW340" s="368"/>
      <c r="CX340" s="368"/>
      <c r="CY340" s="368"/>
      <c r="CZ340" s="368"/>
      <c r="DA340" s="368"/>
      <c r="DB340" s="368"/>
      <c r="DC340" s="368"/>
      <c r="DD340" s="368"/>
      <c r="DE340" s="368"/>
      <c r="DF340" s="368"/>
      <c r="DG340" s="368"/>
      <c r="DH340" s="368"/>
      <c r="DI340" s="368"/>
      <c r="DJ340" s="368"/>
      <c r="DK340" s="368"/>
      <c r="DL340" s="368"/>
      <c r="DM340" s="368"/>
      <c r="DN340" s="368"/>
      <c r="DO340" s="368"/>
      <c r="DP340" s="368"/>
      <c r="DQ340" s="368"/>
    </row>
    <row r="341" spans="3:121" x14ac:dyDescent="0.25">
      <c r="C341" s="368"/>
      <c r="D341" s="368"/>
      <c r="E341" s="368"/>
      <c r="F341" s="368"/>
      <c r="G341" s="368"/>
      <c r="H341" s="368"/>
      <c r="I341" s="368"/>
      <c r="J341" s="368"/>
      <c r="K341" s="368"/>
      <c r="L341" s="368"/>
      <c r="M341" s="368"/>
      <c r="N341" s="368"/>
      <c r="O341" s="368"/>
      <c r="P341" s="368"/>
      <c r="Q341" s="368"/>
      <c r="R341" s="368"/>
      <c r="S341" s="368"/>
      <c r="T341" s="368"/>
      <c r="U341" s="368"/>
      <c r="V341" s="368"/>
      <c r="W341" s="368"/>
      <c r="X341" s="368"/>
      <c r="Y341" s="368"/>
      <c r="Z341" s="368"/>
      <c r="AA341" s="368"/>
      <c r="AB341" s="368"/>
      <c r="AC341" s="368"/>
      <c r="AD341" s="368"/>
      <c r="AE341" s="368"/>
      <c r="AF341" s="368"/>
      <c r="AG341" s="366"/>
      <c r="AH341" s="366"/>
      <c r="AI341" s="366"/>
      <c r="AJ341" s="366"/>
      <c r="AK341" s="368"/>
      <c r="AL341" s="368"/>
      <c r="AM341" s="368"/>
      <c r="AN341" s="368"/>
      <c r="AO341" s="368"/>
      <c r="AP341" s="368"/>
      <c r="AQ341" s="368"/>
      <c r="AR341" s="368"/>
      <c r="AS341" s="368"/>
      <c r="AT341" s="368"/>
      <c r="AU341" s="368"/>
      <c r="AV341" s="368"/>
      <c r="AW341" s="368"/>
      <c r="AX341" s="368"/>
      <c r="AY341" s="368"/>
      <c r="AZ341" s="368"/>
      <c r="BA341" s="368"/>
      <c r="BB341" s="368"/>
      <c r="BC341" s="368"/>
      <c r="BD341" s="368"/>
      <c r="BE341" s="368"/>
      <c r="BF341" s="368"/>
      <c r="BG341" s="368"/>
      <c r="BH341" s="368"/>
      <c r="BI341" s="368"/>
      <c r="BJ341" s="368"/>
      <c r="BK341" s="368"/>
      <c r="BL341" s="368"/>
      <c r="BM341" s="368"/>
      <c r="BN341" s="368"/>
      <c r="BO341" s="368"/>
      <c r="BP341" s="368"/>
      <c r="BQ341" s="368"/>
      <c r="BR341" s="368"/>
      <c r="BS341" s="368"/>
      <c r="BT341" s="368"/>
      <c r="BU341" s="368"/>
      <c r="BV341" s="368"/>
      <c r="BW341" s="368"/>
      <c r="BX341" s="368"/>
      <c r="BY341" s="368"/>
      <c r="BZ341" s="368"/>
      <c r="CA341" s="368"/>
      <c r="CB341" s="368"/>
      <c r="CC341" s="368"/>
      <c r="CD341" s="368"/>
      <c r="CE341" s="368"/>
      <c r="CF341" s="368"/>
      <c r="CG341" s="368"/>
      <c r="CH341" s="368"/>
      <c r="CI341" s="368"/>
      <c r="CJ341" s="368"/>
      <c r="CK341" s="368"/>
      <c r="CL341" s="368"/>
      <c r="CM341" s="368"/>
      <c r="CN341" s="368"/>
      <c r="CO341" s="368"/>
      <c r="CP341" s="368"/>
      <c r="CQ341" s="368"/>
      <c r="CR341" s="368"/>
      <c r="CS341" s="368"/>
      <c r="CT341" s="368"/>
      <c r="CU341" s="368"/>
      <c r="CV341" s="368"/>
      <c r="CW341" s="368"/>
      <c r="CX341" s="368"/>
      <c r="CY341" s="368"/>
      <c r="CZ341" s="368"/>
      <c r="DA341" s="368"/>
      <c r="DB341" s="368"/>
      <c r="DC341" s="368"/>
      <c r="DD341" s="368"/>
      <c r="DE341" s="368"/>
      <c r="DF341" s="368"/>
      <c r="DG341" s="368"/>
      <c r="DH341" s="368"/>
      <c r="DI341" s="368"/>
      <c r="DJ341" s="368"/>
      <c r="DK341" s="368"/>
      <c r="DL341" s="368"/>
      <c r="DM341" s="368"/>
      <c r="DN341" s="368"/>
      <c r="DO341" s="368"/>
      <c r="DP341" s="368"/>
      <c r="DQ341" s="368"/>
    </row>
    <row r="342" spans="3:121" x14ac:dyDescent="0.25">
      <c r="C342" s="368"/>
      <c r="D342" s="368"/>
      <c r="E342" s="368"/>
      <c r="F342" s="368"/>
      <c r="G342" s="368"/>
      <c r="H342" s="368"/>
      <c r="I342" s="368"/>
      <c r="J342" s="368"/>
      <c r="K342" s="368"/>
      <c r="L342" s="368"/>
      <c r="M342" s="368"/>
      <c r="N342" s="368"/>
      <c r="O342" s="368"/>
      <c r="P342" s="368"/>
      <c r="Q342" s="368"/>
      <c r="R342" s="368"/>
      <c r="S342" s="368"/>
      <c r="T342" s="368"/>
      <c r="U342" s="368"/>
      <c r="V342" s="368"/>
      <c r="W342" s="368"/>
      <c r="X342" s="368"/>
      <c r="Y342" s="368"/>
      <c r="Z342" s="368"/>
      <c r="AA342" s="368"/>
      <c r="AB342" s="368"/>
      <c r="AC342" s="368"/>
      <c r="AD342" s="368"/>
      <c r="AE342" s="368"/>
      <c r="AF342" s="368"/>
      <c r="AG342" s="366"/>
      <c r="AH342" s="366"/>
      <c r="AI342" s="366"/>
      <c r="AJ342" s="366"/>
      <c r="AK342" s="368"/>
      <c r="AL342" s="368"/>
      <c r="AM342" s="368"/>
      <c r="AN342" s="368"/>
      <c r="AO342" s="368"/>
      <c r="AP342" s="368"/>
      <c r="AQ342" s="368"/>
      <c r="AR342" s="368"/>
      <c r="AS342" s="368"/>
      <c r="AT342" s="368"/>
      <c r="AU342" s="368"/>
      <c r="AV342" s="368"/>
      <c r="AW342" s="368"/>
      <c r="AX342" s="368"/>
      <c r="AY342" s="368"/>
      <c r="AZ342" s="368"/>
      <c r="BA342" s="368"/>
      <c r="BB342" s="368"/>
      <c r="BC342" s="368"/>
      <c r="BD342" s="368"/>
      <c r="BE342" s="368"/>
      <c r="BF342" s="368"/>
      <c r="BG342" s="368"/>
      <c r="BH342" s="368"/>
      <c r="BI342" s="368"/>
      <c r="BJ342" s="368"/>
      <c r="BK342" s="368"/>
      <c r="BL342" s="368"/>
      <c r="BM342" s="368"/>
      <c r="BN342" s="368"/>
      <c r="BO342" s="368"/>
      <c r="BP342" s="368"/>
      <c r="BQ342" s="368"/>
      <c r="BR342" s="368"/>
      <c r="BS342" s="368"/>
      <c r="BT342" s="368"/>
      <c r="BU342" s="368"/>
      <c r="BV342" s="368"/>
      <c r="BW342" s="368"/>
      <c r="BX342" s="368"/>
      <c r="BY342" s="368"/>
      <c r="BZ342" s="368"/>
      <c r="CA342" s="368"/>
      <c r="CB342" s="368"/>
      <c r="CC342" s="368"/>
      <c r="CD342" s="368"/>
      <c r="CE342" s="368"/>
      <c r="CF342" s="368"/>
      <c r="CG342" s="368"/>
      <c r="CH342" s="368"/>
      <c r="CI342" s="368"/>
      <c r="CJ342" s="368"/>
      <c r="CK342" s="368"/>
      <c r="CL342" s="368"/>
      <c r="CM342" s="368"/>
      <c r="CN342" s="368"/>
      <c r="CO342" s="368"/>
      <c r="CP342" s="368"/>
      <c r="CQ342" s="368"/>
      <c r="CR342" s="368"/>
      <c r="CS342" s="368"/>
      <c r="CT342" s="368"/>
      <c r="CU342" s="368"/>
      <c r="CV342" s="368"/>
      <c r="CW342" s="368"/>
      <c r="CX342" s="368"/>
      <c r="CY342" s="368"/>
      <c r="CZ342" s="368"/>
      <c r="DA342" s="368"/>
      <c r="DB342" s="368"/>
      <c r="DC342" s="368"/>
      <c r="DD342" s="368"/>
      <c r="DE342" s="368"/>
      <c r="DF342" s="368"/>
      <c r="DG342" s="368"/>
      <c r="DH342" s="368"/>
      <c r="DI342" s="368"/>
      <c r="DJ342" s="368"/>
      <c r="DK342" s="368"/>
      <c r="DL342" s="368"/>
      <c r="DM342" s="368"/>
      <c r="DN342" s="368"/>
      <c r="DO342" s="368"/>
      <c r="DP342" s="368"/>
      <c r="DQ342" s="368"/>
    </row>
    <row r="343" spans="3:121" x14ac:dyDescent="0.25"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6"/>
      <c r="AH343" s="366"/>
      <c r="AI343" s="366"/>
      <c r="AJ343" s="366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8"/>
      <c r="AW343" s="368"/>
      <c r="AX343" s="368"/>
      <c r="AY343" s="368"/>
      <c r="AZ343" s="368"/>
      <c r="BA343" s="368"/>
      <c r="BB343" s="368"/>
      <c r="BC343" s="368"/>
      <c r="BD343" s="368"/>
      <c r="BE343" s="368"/>
      <c r="BF343" s="368"/>
      <c r="BG343" s="368"/>
      <c r="BH343" s="368"/>
      <c r="BI343" s="368"/>
      <c r="BJ343" s="368"/>
      <c r="BK343" s="368"/>
      <c r="BL343" s="368"/>
      <c r="BM343" s="368"/>
      <c r="BN343" s="368"/>
      <c r="BO343" s="368"/>
      <c r="BP343" s="368"/>
      <c r="BQ343" s="368"/>
      <c r="BR343" s="368"/>
      <c r="BS343" s="368"/>
      <c r="BT343" s="368"/>
      <c r="BU343" s="368"/>
      <c r="BV343" s="368"/>
      <c r="BW343" s="368"/>
      <c r="BX343" s="368"/>
      <c r="BY343" s="368"/>
      <c r="BZ343" s="368"/>
      <c r="CA343" s="368"/>
      <c r="CB343" s="368"/>
      <c r="CC343" s="368"/>
      <c r="CD343" s="368"/>
      <c r="CE343" s="368"/>
      <c r="CF343" s="368"/>
      <c r="CG343" s="368"/>
      <c r="CH343" s="368"/>
      <c r="CI343" s="368"/>
      <c r="CJ343" s="368"/>
      <c r="CK343" s="368"/>
      <c r="CL343" s="368"/>
      <c r="CM343" s="368"/>
      <c r="CN343" s="368"/>
      <c r="CO343" s="368"/>
      <c r="CP343" s="368"/>
      <c r="CQ343" s="368"/>
      <c r="CR343" s="368"/>
      <c r="CS343" s="368"/>
      <c r="CT343" s="368"/>
      <c r="CU343" s="368"/>
      <c r="CV343" s="368"/>
      <c r="CW343" s="368"/>
      <c r="CX343" s="368"/>
      <c r="CY343" s="368"/>
      <c r="CZ343" s="368"/>
      <c r="DA343" s="368"/>
      <c r="DB343" s="368"/>
      <c r="DC343" s="368"/>
      <c r="DD343" s="368"/>
      <c r="DE343" s="368"/>
      <c r="DF343" s="368"/>
      <c r="DG343" s="368"/>
      <c r="DH343" s="368"/>
      <c r="DI343" s="368"/>
      <c r="DJ343" s="368"/>
      <c r="DK343" s="368"/>
      <c r="DL343" s="368"/>
      <c r="DM343" s="368"/>
      <c r="DN343" s="368"/>
      <c r="DO343" s="368"/>
      <c r="DP343" s="368"/>
      <c r="DQ343" s="368"/>
    </row>
    <row r="344" spans="3:121" x14ac:dyDescent="0.25">
      <c r="C344" s="368"/>
      <c r="D344" s="368"/>
      <c r="E344" s="368"/>
      <c r="F344" s="368"/>
      <c r="G344" s="368"/>
      <c r="H344" s="368"/>
      <c r="I344" s="368"/>
      <c r="J344" s="368"/>
      <c r="K344" s="368"/>
      <c r="L344" s="368"/>
      <c r="M344" s="368"/>
      <c r="N344" s="368"/>
      <c r="O344" s="368"/>
      <c r="P344" s="368"/>
      <c r="Q344" s="368"/>
      <c r="R344" s="368"/>
      <c r="S344" s="368"/>
      <c r="T344" s="368"/>
      <c r="U344" s="368"/>
      <c r="V344" s="368"/>
      <c r="W344" s="368"/>
      <c r="X344" s="368"/>
      <c r="Y344" s="368"/>
      <c r="Z344" s="368"/>
      <c r="AA344" s="368"/>
      <c r="AB344" s="368"/>
      <c r="AC344" s="368"/>
      <c r="AD344" s="368"/>
      <c r="AE344" s="368"/>
      <c r="AF344" s="368"/>
      <c r="AG344" s="366"/>
      <c r="AH344" s="366"/>
      <c r="AI344" s="366"/>
      <c r="AJ344" s="366"/>
      <c r="AK344" s="368"/>
      <c r="AL344" s="368"/>
      <c r="AM344" s="368"/>
      <c r="AN344" s="368"/>
      <c r="AO344" s="368"/>
      <c r="AP344" s="368"/>
      <c r="AQ344" s="368"/>
      <c r="AR344" s="368"/>
      <c r="AS344" s="368"/>
      <c r="AT344" s="368"/>
      <c r="AU344" s="368"/>
      <c r="AV344" s="368"/>
      <c r="AW344" s="368"/>
      <c r="AX344" s="368"/>
      <c r="AY344" s="368"/>
      <c r="AZ344" s="368"/>
      <c r="BA344" s="368"/>
      <c r="BB344" s="368"/>
      <c r="BC344" s="368"/>
      <c r="BD344" s="368"/>
      <c r="BE344" s="368"/>
      <c r="BF344" s="368"/>
      <c r="BG344" s="368"/>
      <c r="BH344" s="368"/>
      <c r="BI344" s="368"/>
      <c r="BJ344" s="368"/>
      <c r="BK344" s="368"/>
      <c r="BL344" s="368"/>
      <c r="BM344" s="368"/>
      <c r="BN344" s="368"/>
      <c r="BO344" s="368"/>
      <c r="BP344" s="368"/>
      <c r="BQ344" s="368"/>
      <c r="BR344" s="368"/>
      <c r="BS344" s="368"/>
      <c r="BT344" s="368"/>
      <c r="BU344" s="368"/>
      <c r="BV344" s="368"/>
      <c r="BW344" s="368"/>
      <c r="BX344" s="368"/>
      <c r="BY344" s="368"/>
      <c r="BZ344" s="368"/>
      <c r="CA344" s="368"/>
      <c r="CB344" s="368"/>
      <c r="CC344" s="368"/>
      <c r="CD344" s="368"/>
      <c r="CE344" s="368"/>
      <c r="CF344" s="368"/>
      <c r="CG344" s="368"/>
      <c r="CH344" s="368"/>
      <c r="CI344" s="368"/>
      <c r="CJ344" s="368"/>
      <c r="CK344" s="368"/>
      <c r="CL344" s="368"/>
      <c r="CM344" s="368"/>
      <c r="CN344" s="368"/>
      <c r="CO344" s="368"/>
      <c r="CP344" s="368"/>
      <c r="CQ344" s="368"/>
      <c r="CR344" s="368"/>
      <c r="CS344" s="368"/>
      <c r="CT344" s="368"/>
      <c r="CU344" s="368"/>
      <c r="CV344" s="368"/>
      <c r="CW344" s="368"/>
      <c r="CX344" s="368"/>
      <c r="CY344" s="368"/>
      <c r="CZ344" s="368"/>
      <c r="DA344" s="368"/>
      <c r="DB344" s="368"/>
      <c r="DC344" s="368"/>
      <c r="DD344" s="368"/>
      <c r="DE344" s="368"/>
      <c r="DF344" s="368"/>
      <c r="DG344" s="368"/>
      <c r="DH344" s="368"/>
      <c r="DI344" s="368"/>
      <c r="DJ344" s="368"/>
      <c r="DK344" s="368"/>
      <c r="DL344" s="368"/>
      <c r="DM344" s="368"/>
      <c r="DN344" s="368"/>
      <c r="DO344" s="368"/>
      <c r="DP344" s="368"/>
      <c r="DQ344" s="368"/>
    </row>
    <row r="345" spans="3:121" x14ac:dyDescent="0.25">
      <c r="C345" s="368"/>
      <c r="D345" s="368"/>
      <c r="E345" s="368"/>
      <c r="F345" s="368"/>
      <c r="G345" s="368"/>
      <c r="H345" s="368"/>
      <c r="I345" s="368"/>
      <c r="J345" s="368"/>
      <c r="K345" s="368"/>
      <c r="L345" s="368"/>
      <c r="M345" s="368"/>
      <c r="N345" s="368"/>
      <c r="O345" s="368"/>
      <c r="P345" s="368"/>
      <c r="Q345" s="368"/>
      <c r="R345" s="368"/>
      <c r="S345" s="368"/>
      <c r="T345" s="368"/>
      <c r="U345" s="368"/>
      <c r="V345" s="368"/>
      <c r="W345" s="368"/>
      <c r="X345" s="368"/>
      <c r="Y345" s="368"/>
      <c r="Z345" s="368"/>
      <c r="AA345" s="368"/>
      <c r="AB345" s="368"/>
      <c r="AC345" s="368"/>
      <c r="AD345" s="368"/>
      <c r="AE345" s="368"/>
      <c r="AF345" s="368"/>
      <c r="AG345" s="366"/>
      <c r="AH345" s="366"/>
      <c r="AI345" s="366"/>
      <c r="AJ345" s="366"/>
      <c r="AK345" s="368"/>
      <c r="AL345" s="368"/>
      <c r="AM345" s="368"/>
      <c r="AN345" s="368"/>
      <c r="AO345" s="368"/>
      <c r="AP345" s="368"/>
      <c r="AQ345" s="368"/>
      <c r="AR345" s="368"/>
      <c r="AS345" s="368"/>
      <c r="AT345" s="368"/>
      <c r="AU345" s="368"/>
      <c r="AV345" s="368"/>
      <c r="AW345" s="368"/>
      <c r="AX345" s="368"/>
      <c r="AY345" s="368"/>
      <c r="AZ345" s="368"/>
      <c r="BA345" s="368"/>
      <c r="BB345" s="368"/>
      <c r="BC345" s="368"/>
      <c r="BD345" s="368"/>
      <c r="BE345" s="368"/>
      <c r="BF345" s="368"/>
      <c r="BG345" s="368"/>
      <c r="BH345" s="368"/>
      <c r="BI345" s="368"/>
      <c r="BJ345" s="368"/>
      <c r="BK345" s="368"/>
      <c r="BL345" s="368"/>
      <c r="BM345" s="368"/>
      <c r="BN345" s="368"/>
      <c r="BO345" s="368"/>
      <c r="BP345" s="368"/>
      <c r="BQ345" s="368"/>
      <c r="BR345" s="368"/>
      <c r="BS345" s="368"/>
      <c r="BT345" s="368"/>
      <c r="BU345" s="368"/>
      <c r="BV345" s="368"/>
      <c r="BW345" s="368"/>
      <c r="BX345" s="368"/>
      <c r="BY345" s="368"/>
      <c r="BZ345" s="368"/>
      <c r="CA345" s="368"/>
      <c r="CB345" s="368"/>
      <c r="CC345" s="368"/>
      <c r="CD345" s="368"/>
      <c r="CE345" s="368"/>
      <c r="CF345" s="368"/>
      <c r="CG345" s="368"/>
      <c r="CH345" s="368"/>
      <c r="CI345" s="368"/>
      <c r="CJ345" s="368"/>
      <c r="CK345" s="368"/>
      <c r="CL345" s="368"/>
      <c r="CM345" s="368"/>
      <c r="CN345" s="368"/>
      <c r="CO345" s="368"/>
      <c r="CP345" s="368"/>
      <c r="CQ345" s="368"/>
      <c r="CR345" s="368"/>
      <c r="CS345" s="368"/>
      <c r="CT345" s="368"/>
      <c r="CU345" s="368"/>
      <c r="CV345" s="368"/>
      <c r="CW345" s="368"/>
      <c r="CX345" s="368"/>
      <c r="CY345" s="368"/>
      <c r="CZ345" s="368"/>
      <c r="DA345" s="368"/>
      <c r="DB345" s="368"/>
      <c r="DC345" s="368"/>
      <c r="DD345" s="368"/>
      <c r="DE345" s="368"/>
      <c r="DF345" s="368"/>
      <c r="DG345" s="368"/>
      <c r="DH345" s="368"/>
      <c r="DI345" s="368"/>
      <c r="DJ345" s="368"/>
      <c r="DK345" s="368"/>
      <c r="DL345" s="368"/>
      <c r="DM345" s="368"/>
      <c r="DN345" s="368"/>
      <c r="DO345" s="368"/>
      <c r="DP345" s="368"/>
      <c r="DQ345" s="368"/>
    </row>
    <row r="346" spans="3:121" x14ac:dyDescent="0.25"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8"/>
      <c r="AA346" s="368"/>
      <c r="AB346" s="368"/>
      <c r="AC346" s="368"/>
      <c r="AD346" s="368"/>
      <c r="AE346" s="368"/>
      <c r="AF346" s="368"/>
      <c r="AG346" s="366"/>
      <c r="AH346" s="366"/>
      <c r="AI346" s="366"/>
      <c r="AJ346" s="366"/>
      <c r="AK346" s="368"/>
      <c r="AL346" s="368"/>
      <c r="AM346" s="368"/>
      <c r="AN346" s="368"/>
      <c r="AO346" s="368"/>
      <c r="AP346" s="368"/>
      <c r="AQ346" s="368"/>
      <c r="AR346" s="368"/>
      <c r="AS346" s="368"/>
      <c r="AT346" s="368"/>
      <c r="AU346" s="368"/>
      <c r="AV346" s="368"/>
      <c r="AW346" s="368"/>
      <c r="AX346" s="368"/>
      <c r="AY346" s="368"/>
      <c r="AZ346" s="368"/>
      <c r="BA346" s="368"/>
      <c r="BB346" s="368"/>
      <c r="BC346" s="368"/>
      <c r="BD346" s="368"/>
      <c r="BE346" s="368"/>
      <c r="BF346" s="368"/>
      <c r="BG346" s="368"/>
      <c r="BH346" s="368"/>
      <c r="BI346" s="368"/>
      <c r="BJ346" s="368"/>
      <c r="BK346" s="368"/>
      <c r="BL346" s="368"/>
      <c r="BM346" s="368"/>
      <c r="BN346" s="368"/>
      <c r="BO346" s="368"/>
      <c r="BP346" s="368"/>
      <c r="BQ346" s="368"/>
      <c r="BR346" s="368"/>
      <c r="BS346" s="368"/>
      <c r="BT346" s="368"/>
      <c r="BU346" s="368"/>
      <c r="BV346" s="368"/>
      <c r="BW346" s="368"/>
      <c r="BX346" s="368"/>
      <c r="BY346" s="368"/>
      <c r="BZ346" s="368"/>
      <c r="CA346" s="368"/>
      <c r="CB346" s="368"/>
      <c r="CC346" s="368"/>
      <c r="CD346" s="368"/>
      <c r="CE346" s="368"/>
      <c r="CF346" s="368"/>
      <c r="CG346" s="368"/>
      <c r="CH346" s="368"/>
      <c r="CI346" s="368"/>
      <c r="CJ346" s="368"/>
      <c r="CK346" s="368"/>
      <c r="CL346" s="368"/>
      <c r="CM346" s="368"/>
      <c r="CN346" s="368"/>
      <c r="CO346" s="368"/>
      <c r="CP346" s="368"/>
      <c r="CQ346" s="368"/>
      <c r="CR346" s="368"/>
      <c r="CS346" s="368"/>
      <c r="CT346" s="368"/>
      <c r="CU346" s="368"/>
      <c r="CV346" s="368"/>
      <c r="CW346" s="368"/>
      <c r="CX346" s="368"/>
      <c r="CY346" s="368"/>
      <c r="CZ346" s="368"/>
      <c r="DA346" s="368"/>
      <c r="DB346" s="368"/>
      <c r="DC346" s="368"/>
      <c r="DD346" s="368"/>
      <c r="DE346" s="368"/>
      <c r="DF346" s="368"/>
      <c r="DG346" s="368"/>
      <c r="DH346" s="368"/>
      <c r="DI346" s="368"/>
      <c r="DJ346" s="368"/>
      <c r="DK346" s="368"/>
      <c r="DL346" s="368"/>
      <c r="DM346" s="368"/>
      <c r="DN346" s="368"/>
      <c r="DO346" s="368"/>
      <c r="DP346" s="368"/>
      <c r="DQ346" s="368"/>
    </row>
    <row r="347" spans="3:121" x14ac:dyDescent="0.25">
      <c r="C347" s="368"/>
      <c r="D347" s="368"/>
      <c r="E347" s="368"/>
      <c r="F347" s="368"/>
      <c r="G347" s="368"/>
      <c r="H347" s="368"/>
      <c r="I347" s="368"/>
      <c r="J347" s="368"/>
      <c r="K347" s="368"/>
      <c r="L347" s="368"/>
      <c r="M347" s="368"/>
      <c r="N347" s="368"/>
      <c r="O347" s="368"/>
      <c r="P347" s="368"/>
      <c r="Q347" s="368"/>
      <c r="R347" s="368"/>
      <c r="S347" s="368"/>
      <c r="T347" s="368"/>
      <c r="U347" s="368"/>
      <c r="V347" s="368"/>
      <c r="W347" s="368"/>
      <c r="X347" s="368"/>
      <c r="Y347" s="368"/>
      <c r="Z347" s="368"/>
      <c r="AA347" s="368"/>
      <c r="AB347" s="368"/>
      <c r="AC347" s="368"/>
      <c r="AD347" s="368"/>
      <c r="AE347" s="368"/>
      <c r="AF347" s="368"/>
      <c r="AG347" s="366"/>
      <c r="AH347" s="366"/>
      <c r="AI347" s="366"/>
      <c r="AJ347" s="366"/>
      <c r="AK347" s="368"/>
      <c r="AL347" s="368"/>
      <c r="AM347" s="368"/>
      <c r="AN347" s="368"/>
      <c r="AO347" s="368"/>
      <c r="AP347" s="368"/>
      <c r="AQ347" s="368"/>
      <c r="AR347" s="368"/>
      <c r="AS347" s="368"/>
      <c r="AT347" s="368"/>
      <c r="AU347" s="368"/>
      <c r="AV347" s="368"/>
      <c r="AW347" s="368"/>
      <c r="AX347" s="368"/>
      <c r="AY347" s="368"/>
      <c r="AZ347" s="368"/>
      <c r="BA347" s="368"/>
      <c r="BB347" s="368"/>
      <c r="BC347" s="368"/>
      <c r="BD347" s="368"/>
      <c r="BE347" s="368"/>
      <c r="BF347" s="368"/>
      <c r="BG347" s="368"/>
      <c r="BH347" s="368"/>
      <c r="BI347" s="368"/>
      <c r="BJ347" s="368"/>
      <c r="BK347" s="368"/>
      <c r="BL347" s="368"/>
      <c r="BM347" s="368"/>
      <c r="BN347" s="368"/>
      <c r="BO347" s="368"/>
      <c r="BP347" s="368"/>
      <c r="BQ347" s="368"/>
      <c r="BR347" s="368"/>
      <c r="BS347" s="368"/>
      <c r="BT347" s="368"/>
      <c r="BU347" s="368"/>
      <c r="BV347" s="368"/>
      <c r="BW347" s="368"/>
      <c r="BX347" s="368"/>
      <c r="BY347" s="368"/>
      <c r="BZ347" s="368"/>
      <c r="CA347" s="368"/>
      <c r="CB347" s="368"/>
      <c r="CC347" s="368"/>
      <c r="CD347" s="368"/>
      <c r="CE347" s="368"/>
      <c r="CF347" s="368"/>
      <c r="CG347" s="368"/>
      <c r="CH347" s="368"/>
      <c r="CI347" s="368"/>
      <c r="CJ347" s="368"/>
      <c r="CK347" s="368"/>
      <c r="CL347" s="368"/>
      <c r="CM347" s="368"/>
      <c r="CN347" s="368"/>
      <c r="CO347" s="368"/>
      <c r="CP347" s="368"/>
      <c r="CQ347" s="368"/>
      <c r="CR347" s="368"/>
      <c r="CS347" s="368"/>
      <c r="CT347" s="368"/>
      <c r="CU347" s="368"/>
      <c r="CV347" s="368"/>
      <c r="CW347" s="368"/>
      <c r="CX347" s="368"/>
      <c r="CY347" s="368"/>
      <c r="CZ347" s="368"/>
      <c r="DA347" s="368"/>
      <c r="DB347" s="368"/>
      <c r="DC347" s="368"/>
      <c r="DD347" s="368"/>
      <c r="DE347" s="368"/>
      <c r="DF347" s="368"/>
      <c r="DG347" s="368"/>
      <c r="DH347" s="368"/>
      <c r="DI347" s="368"/>
      <c r="DJ347" s="368"/>
      <c r="DK347" s="368"/>
      <c r="DL347" s="368"/>
      <c r="DM347" s="368"/>
      <c r="DN347" s="368"/>
      <c r="DO347" s="368"/>
      <c r="DP347" s="368"/>
      <c r="DQ347" s="368"/>
    </row>
    <row r="348" spans="3:121" x14ac:dyDescent="0.25">
      <c r="C348" s="368"/>
      <c r="D348" s="368"/>
      <c r="E348" s="368"/>
      <c r="F348" s="368"/>
      <c r="G348" s="368"/>
      <c r="H348" s="368"/>
      <c r="I348" s="368"/>
      <c r="J348" s="368"/>
      <c r="K348" s="368"/>
      <c r="L348" s="368"/>
      <c r="M348" s="368"/>
      <c r="N348" s="368"/>
      <c r="O348" s="368"/>
      <c r="P348" s="368"/>
      <c r="Q348" s="368"/>
      <c r="R348" s="368"/>
      <c r="S348" s="368"/>
      <c r="T348" s="368"/>
      <c r="U348" s="368"/>
      <c r="V348" s="368"/>
      <c r="W348" s="368"/>
      <c r="X348" s="368"/>
      <c r="Y348" s="368"/>
      <c r="Z348" s="368"/>
      <c r="AA348" s="368"/>
      <c r="AB348" s="368"/>
      <c r="AC348" s="368"/>
      <c r="AD348" s="368"/>
      <c r="AE348" s="368"/>
      <c r="AF348" s="368"/>
      <c r="AG348" s="366"/>
      <c r="AH348" s="366"/>
      <c r="AI348" s="366"/>
      <c r="AJ348" s="366"/>
      <c r="AK348" s="368"/>
      <c r="AL348" s="368"/>
      <c r="AM348" s="368"/>
      <c r="AN348" s="368"/>
      <c r="AO348" s="368"/>
      <c r="AP348" s="368"/>
      <c r="AQ348" s="368"/>
      <c r="AR348" s="368"/>
      <c r="AS348" s="368"/>
      <c r="AT348" s="368"/>
      <c r="AU348" s="368"/>
      <c r="AV348" s="368"/>
      <c r="AW348" s="368"/>
      <c r="AX348" s="368"/>
      <c r="AY348" s="368"/>
      <c r="AZ348" s="368"/>
      <c r="BA348" s="368"/>
      <c r="BB348" s="368"/>
      <c r="BC348" s="368"/>
      <c r="BD348" s="368"/>
      <c r="BE348" s="368"/>
      <c r="BF348" s="368"/>
      <c r="BG348" s="368"/>
      <c r="BH348" s="368"/>
      <c r="BI348" s="368"/>
      <c r="BJ348" s="368"/>
      <c r="BK348" s="368"/>
      <c r="BL348" s="368"/>
      <c r="BM348" s="368"/>
      <c r="BN348" s="368"/>
      <c r="BO348" s="368"/>
      <c r="BP348" s="368"/>
      <c r="BQ348" s="368"/>
      <c r="BR348" s="368"/>
      <c r="BS348" s="368"/>
      <c r="BT348" s="368"/>
      <c r="BU348" s="368"/>
      <c r="BV348" s="368"/>
      <c r="BW348" s="368"/>
      <c r="BX348" s="368"/>
      <c r="BY348" s="368"/>
      <c r="BZ348" s="368"/>
      <c r="CA348" s="368"/>
      <c r="CB348" s="368"/>
      <c r="CC348" s="368"/>
      <c r="CD348" s="368"/>
      <c r="CE348" s="368"/>
      <c r="CF348" s="368"/>
      <c r="CG348" s="368"/>
      <c r="CH348" s="368"/>
      <c r="CI348" s="368"/>
      <c r="CJ348" s="368"/>
      <c r="CK348" s="368"/>
      <c r="CL348" s="368"/>
      <c r="CM348" s="368"/>
      <c r="CN348" s="368"/>
      <c r="CO348" s="368"/>
      <c r="CP348" s="368"/>
      <c r="CQ348" s="368"/>
      <c r="CR348" s="368"/>
      <c r="CS348" s="368"/>
      <c r="CT348" s="368"/>
      <c r="CU348" s="368"/>
      <c r="CV348" s="368"/>
      <c r="CW348" s="368"/>
      <c r="CX348" s="368"/>
      <c r="CY348" s="368"/>
      <c r="CZ348" s="368"/>
      <c r="DA348" s="368"/>
      <c r="DB348" s="368"/>
      <c r="DC348" s="368"/>
      <c r="DD348" s="368"/>
      <c r="DE348" s="368"/>
      <c r="DF348" s="368"/>
      <c r="DG348" s="368"/>
      <c r="DH348" s="368"/>
      <c r="DI348" s="368"/>
      <c r="DJ348" s="368"/>
      <c r="DK348" s="368"/>
      <c r="DL348" s="368"/>
      <c r="DM348" s="368"/>
      <c r="DN348" s="368"/>
      <c r="DO348" s="368"/>
      <c r="DP348" s="368"/>
      <c r="DQ348" s="368"/>
    </row>
    <row r="349" spans="3:121" x14ac:dyDescent="0.25">
      <c r="C349" s="368"/>
      <c r="D349" s="368"/>
      <c r="E349" s="368"/>
      <c r="F349" s="368"/>
      <c r="G349" s="368"/>
      <c r="H349" s="368"/>
      <c r="I349" s="368"/>
      <c r="J349" s="368"/>
      <c r="K349" s="368"/>
      <c r="L349" s="368"/>
      <c r="M349" s="368"/>
      <c r="N349" s="368"/>
      <c r="O349" s="368"/>
      <c r="P349" s="368"/>
      <c r="Q349" s="368"/>
      <c r="R349" s="368"/>
      <c r="S349" s="368"/>
      <c r="T349" s="368"/>
      <c r="U349" s="368"/>
      <c r="V349" s="368"/>
      <c r="W349" s="368"/>
      <c r="X349" s="368"/>
      <c r="Y349" s="368"/>
      <c r="Z349" s="368"/>
      <c r="AA349" s="368"/>
      <c r="AB349" s="368"/>
      <c r="AC349" s="368"/>
      <c r="AD349" s="368"/>
      <c r="AE349" s="368"/>
      <c r="AF349" s="368"/>
      <c r="AG349" s="366"/>
      <c r="AH349" s="366"/>
      <c r="AI349" s="366"/>
      <c r="AJ349" s="366"/>
      <c r="AK349" s="368"/>
      <c r="AL349" s="368"/>
      <c r="AM349" s="368"/>
      <c r="AN349" s="368"/>
      <c r="AO349" s="368"/>
      <c r="AP349" s="368"/>
      <c r="AQ349" s="368"/>
      <c r="AR349" s="368"/>
      <c r="AS349" s="368"/>
      <c r="AT349" s="368"/>
      <c r="AU349" s="368"/>
      <c r="AV349" s="368"/>
      <c r="AW349" s="368"/>
      <c r="AX349" s="368"/>
      <c r="AY349" s="368"/>
      <c r="AZ349" s="368"/>
      <c r="BA349" s="368"/>
      <c r="BB349" s="368"/>
      <c r="BC349" s="368"/>
      <c r="BD349" s="368"/>
      <c r="BE349" s="368"/>
      <c r="BF349" s="368"/>
      <c r="BG349" s="368"/>
      <c r="BH349" s="368"/>
      <c r="BI349" s="368"/>
      <c r="BJ349" s="368"/>
      <c r="BK349" s="368"/>
      <c r="BL349" s="368"/>
      <c r="BM349" s="368"/>
      <c r="BN349" s="368"/>
      <c r="BO349" s="368"/>
      <c r="BP349" s="368"/>
      <c r="BQ349" s="368"/>
      <c r="BR349" s="368"/>
      <c r="BS349" s="368"/>
      <c r="BT349" s="368"/>
      <c r="BU349" s="368"/>
      <c r="BV349" s="368"/>
      <c r="BW349" s="368"/>
      <c r="BX349" s="368"/>
      <c r="BY349" s="368"/>
      <c r="BZ349" s="368"/>
      <c r="CA349" s="368"/>
      <c r="CB349" s="368"/>
      <c r="CC349" s="368"/>
      <c r="CD349" s="368"/>
      <c r="CE349" s="368"/>
      <c r="CF349" s="368"/>
      <c r="CG349" s="368"/>
      <c r="CH349" s="368"/>
      <c r="CI349" s="368"/>
      <c r="CJ349" s="368"/>
      <c r="CK349" s="368"/>
      <c r="CL349" s="368"/>
      <c r="CM349" s="368"/>
      <c r="CN349" s="368"/>
      <c r="CO349" s="368"/>
      <c r="CP349" s="368"/>
      <c r="CQ349" s="368"/>
      <c r="CR349" s="368"/>
      <c r="CS349" s="368"/>
      <c r="CT349" s="368"/>
      <c r="CU349" s="368"/>
      <c r="CV349" s="368"/>
      <c r="CW349" s="368"/>
      <c r="CX349" s="368"/>
      <c r="CY349" s="368"/>
      <c r="CZ349" s="368"/>
      <c r="DA349" s="368"/>
      <c r="DB349" s="368"/>
      <c r="DC349" s="368"/>
      <c r="DD349" s="368"/>
      <c r="DE349" s="368"/>
      <c r="DF349" s="368"/>
      <c r="DG349" s="368"/>
      <c r="DH349" s="368"/>
      <c r="DI349" s="368"/>
      <c r="DJ349" s="368"/>
      <c r="DK349" s="368"/>
      <c r="DL349" s="368"/>
      <c r="DM349" s="368"/>
      <c r="DN349" s="368"/>
      <c r="DO349" s="368"/>
      <c r="DP349" s="368"/>
      <c r="DQ349" s="368"/>
    </row>
    <row r="350" spans="3:121" x14ac:dyDescent="0.25"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8"/>
      <c r="Q350" s="368"/>
      <c r="R350" s="368"/>
      <c r="S350" s="368"/>
      <c r="T350" s="368"/>
      <c r="U350" s="368"/>
      <c r="V350" s="368"/>
      <c r="W350" s="368"/>
      <c r="X350" s="368"/>
      <c r="Y350" s="368"/>
      <c r="Z350" s="368"/>
      <c r="AA350" s="368"/>
      <c r="AB350" s="368"/>
      <c r="AC350" s="368"/>
      <c r="AD350" s="368"/>
      <c r="AE350" s="368"/>
      <c r="AF350" s="368"/>
      <c r="AG350" s="366"/>
      <c r="AH350" s="366"/>
      <c r="AI350" s="366"/>
      <c r="AJ350" s="366"/>
      <c r="AK350" s="368"/>
      <c r="AL350" s="368"/>
      <c r="AM350" s="368"/>
      <c r="AN350" s="368"/>
      <c r="AO350" s="368"/>
      <c r="AP350" s="368"/>
      <c r="AQ350" s="368"/>
      <c r="AR350" s="368"/>
      <c r="AS350" s="368"/>
      <c r="AT350" s="368"/>
      <c r="AU350" s="368"/>
      <c r="AV350" s="368"/>
      <c r="AW350" s="368"/>
      <c r="AX350" s="368"/>
      <c r="AY350" s="368"/>
      <c r="AZ350" s="368"/>
      <c r="BA350" s="368"/>
      <c r="BB350" s="368"/>
      <c r="BC350" s="368"/>
      <c r="BD350" s="368"/>
      <c r="BE350" s="368"/>
      <c r="BF350" s="368"/>
      <c r="BG350" s="368"/>
      <c r="BH350" s="368"/>
      <c r="BI350" s="368"/>
      <c r="BJ350" s="368"/>
      <c r="BK350" s="368"/>
      <c r="BL350" s="368"/>
      <c r="BM350" s="368"/>
      <c r="BN350" s="368"/>
      <c r="BO350" s="368"/>
      <c r="BP350" s="368"/>
      <c r="BQ350" s="368"/>
      <c r="BR350" s="368"/>
      <c r="BS350" s="368"/>
      <c r="BT350" s="368"/>
      <c r="BU350" s="368"/>
      <c r="BV350" s="368"/>
      <c r="BW350" s="368"/>
      <c r="BX350" s="368"/>
      <c r="BY350" s="368"/>
      <c r="BZ350" s="368"/>
      <c r="CA350" s="368"/>
      <c r="CB350" s="368"/>
      <c r="CC350" s="368"/>
      <c r="CD350" s="368"/>
      <c r="CE350" s="368"/>
      <c r="CF350" s="368"/>
      <c r="CG350" s="368"/>
      <c r="CH350" s="368"/>
      <c r="CI350" s="368"/>
      <c r="CJ350" s="368"/>
      <c r="CK350" s="368"/>
      <c r="CL350" s="368"/>
      <c r="CM350" s="368"/>
      <c r="CN350" s="368"/>
      <c r="CO350" s="368"/>
      <c r="CP350" s="368"/>
      <c r="CQ350" s="368"/>
      <c r="CR350" s="368"/>
      <c r="CS350" s="368"/>
      <c r="CT350" s="368"/>
      <c r="CU350" s="368"/>
      <c r="CV350" s="368"/>
      <c r="CW350" s="368"/>
      <c r="CX350" s="368"/>
      <c r="CY350" s="368"/>
      <c r="CZ350" s="368"/>
      <c r="DA350" s="368"/>
      <c r="DB350" s="368"/>
      <c r="DC350" s="368"/>
      <c r="DD350" s="368"/>
      <c r="DE350" s="368"/>
      <c r="DF350" s="368"/>
      <c r="DG350" s="368"/>
      <c r="DH350" s="368"/>
      <c r="DI350" s="368"/>
      <c r="DJ350" s="368"/>
      <c r="DK350" s="368"/>
      <c r="DL350" s="368"/>
      <c r="DM350" s="368"/>
      <c r="DN350" s="368"/>
      <c r="DO350" s="368"/>
      <c r="DP350" s="368"/>
      <c r="DQ350" s="368"/>
    </row>
    <row r="351" spans="3:121" x14ac:dyDescent="0.25">
      <c r="C351" s="368"/>
      <c r="D351" s="368"/>
      <c r="E351" s="368"/>
      <c r="F351" s="368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68"/>
      <c r="W351" s="368"/>
      <c r="X351" s="368"/>
      <c r="Y351" s="368"/>
      <c r="Z351" s="368"/>
      <c r="AA351" s="368"/>
      <c r="AB351" s="368"/>
      <c r="AC351" s="368"/>
      <c r="AD351" s="368"/>
      <c r="AE351" s="368"/>
      <c r="AF351" s="368"/>
      <c r="AG351" s="366"/>
      <c r="AH351" s="366"/>
      <c r="AI351" s="366"/>
      <c r="AJ351" s="366"/>
      <c r="AK351" s="368"/>
      <c r="AL351" s="368"/>
      <c r="AM351" s="368"/>
      <c r="AN351" s="368"/>
      <c r="AO351" s="368"/>
      <c r="AP351" s="368"/>
      <c r="AQ351" s="368"/>
      <c r="AR351" s="368"/>
      <c r="AS351" s="368"/>
      <c r="AT351" s="368"/>
      <c r="AU351" s="368"/>
      <c r="AV351" s="368"/>
      <c r="AW351" s="368"/>
      <c r="AX351" s="368"/>
      <c r="AY351" s="368"/>
      <c r="AZ351" s="368"/>
      <c r="BA351" s="368"/>
      <c r="BB351" s="368"/>
      <c r="BC351" s="368"/>
      <c r="BD351" s="368"/>
      <c r="BE351" s="368"/>
      <c r="BF351" s="368"/>
      <c r="BG351" s="368"/>
      <c r="BH351" s="368"/>
      <c r="BI351" s="368"/>
      <c r="BJ351" s="368"/>
      <c r="BK351" s="368"/>
      <c r="BL351" s="368"/>
      <c r="BM351" s="368"/>
      <c r="BN351" s="368"/>
      <c r="BO351" s="368"/>
      <c r="BP351" s="368"/>
      <c r="BQ351" s="368"/>
      <c r="BR351" s="368"/>
      <c r="BS351" s="368"/>
      <c r="BT351" s="368"/>
      <c r="BU351" s="368"/>
      <c r="BV351" s="368"/>
      <c r="BW351" s="368"/>
      <c r="BX351" s="368"/>
      <c r="BY351" s="368"/>
      <c r="BZ351" s="368"/>
      <c r="CA351" s="368"/>
      <c r="CB351" s="368"/>
      <c r="CC351" s="368"/>
      <c r="CD351" s="368"/>
      <c r="CE351" s="368"/>
      <c r="CF351" s="368"/>
      <c r="CG351" s="368"/>
      <c r="CH351" s="368"/>
      <c r="CI351" s="368"/>
      <c r="CJ351" s="368"/>
      <c r="CK351" s="368"/>
      <c r="CL351" s="368"/>
      <c r="CM351" s="368"/>
      <c r="CN351" s="368"/>
      <c r="CO351" s="368"/>
      <c r="CP351" s="368"/>
      <c r="CQ351" s="368"/>
      <c r="CR351" s="368"/>
      <c r="CS351" s="368"/>
      <c r="CT351" s="368"/>
      <c r="CU351" s="368"/>
      <c r="CV351" s="368"/>
      <c r="CW351" s="368"/>
      <c r="CX351" s="368"/>
      <c r="CY351" s="368"/>
      <c r="CZ351" s="368"/>
      <c r="DA351" s="368"/>
      <c r="DB351" s="368"/>
      <c r="DC351" s="368"/>
      <c r="DD351" s="368"/>
      <c r="DE351" s="368"/>
      <c r="DF351" s="368"/>
      <c r="DG351" s="368"/>
      <c r="DH351" s="368"/>
      <c r="DI351" s="368"/>
      <c r="DJ351" s="368"/>
      <c r="DK351" s="368"/>
      <c r="DL351" s="368"/>
      <c r="DM351" s="368"/>
      <c r="DN351" s="368"/>
      <c r="DO351" s="368"/>
      <c r="DP351" s="368"/>
      <c r="DQ351" s="368"/>
    </row>
    <row r="352" spans="3:121" x14ac:dyDescent="0.25">
      <c r="C352" s="368"/>
      <c r="D352" s="368"/>
      <c r="E352" s="368"/>
      <c r="F352" s="368"/>
      <c r="G352" s="368"/>
      <c r="H352" s="368"/>
      <c r="I352" s="368"/>
      <c r="J352" s="368"/>
      <c r="K352" s="368"/>
      <c r="L352" s="368"/>
      <c r="M352" s="368"/>
      <c r="N352" s="368"/>
      <c r="O352" s="368"/>
      <c r="P352" s="368"/>
      <c r="Q352" s="368"/>
      <c r="R352" s="368"/>
      <c r="S352" s="368"/>
      <c r="T352" s="368"/>
      <c r="U352" s="368"/>
      <c r="V352" s="368"/>
      <c r="W352" s="368"/>
      <c r="X352" s="368"/>
      <c r="Y352" s="368"/>
      <c r="Z352" s="368"/>
      <c r="AA352" s="368"/>
      <c r="AB352" s="368"/>
      <c r="AC352" s="368"/>
      <c r="AD352" s="368"/>
      <c r="AE352" s="368"/>
      <c r="AF352" s="368"/>
      <c r="AG352" s="366"/>
      <c r="AH352" s="366"/>
      <c r="AI352" s="366"/>
      <c r="AJ352" s="366"/>
      <c r="AK352" s="368"/>
      <c r="AL352" s="368"/>
      <c r="AM352" s="368"/>
      <c r="AN352" s="368"/>
      <c r="AO352" s="368"/>
      <c r="AP352" s="368"/>
      <c r="AQ352" s="368"/>
      <c r="AR352" s="368"/>
      <c r="AS352" s="368"/>
      <c r="AT352" s="368"/>
      <c r="AU352" s="368"/>
      <c r="AV352" s="368"/>
      <c r="AW352" s="368"/>
      <c r="AX352" s="368"/>
      <c r="AY352" s="368"/>
      <c r="AZ352" s="368"/>
      <c r="BA352" s="368"/>
      <c r="BB352" s="368"/>
      <c r="BC352" s="368"/>
      <c r="BD352" s="368"/>
      <c r="BE352" s="368"/>
      <c r="BF352" s="368"/>
      <c r="BG352" s="368"/>
      <c r="BH352" s="368"/>
      <c r="BI352" s="368"/>
      <c r="BJ352" s="368"/>
      <c r="BK352" s="368"/>
      <c r="BL352" s="368"/>
      <c r="BM352" s="368"/>
      <c r="BN352" s="368"/>
      <c r="BO352" s="368"/>
      <c r="BP352" s="368"/>
      <c r="BQ352" s="368"/>
      <c r="BR352" s="368"/>
      <c r="BS352" s="368"/>
      <c r="BT352" s="368"/>
      <c r="BU352" s="368"/>
      <c r="BV352" s="368"/>
      <c r="BW352" s="368"/>
      <c r="BX352" s="368"/>
      <c r="BY352" s="368"/>
      <c r="BZ352" s="368"/>
      <c r="CA352" s="368"/>
      <c r="CB352" s="368"/>
      <c r="CC352" s="368"/>
      <c r="CD352" s="368"/>
      <c r="CE352" s="368"/>
      <c r="CF352" s="368"/>
      <c r="CG352" s="368"/>
      <c r="CH352" s="368"/>
      <c r="CI352" s="368"/>
      <c r="CJ352" s="368"/>
      <c r="CK352" s="368"/>
      <c r="CL352" s="368"/>
      <c r="CM352" s="368"/>
      <c r="CN352" s="368"/>
      <c r="CO352" s="368"/>
      <c r="CP352" s="368"/>
      <c r="CQ352" s="368"/>
      <c r="CR352" s="368"/>
      <c r="CS352" s="368"/>
      <c r="CT352" s="368"/>
      <c r="CU352" s="368"/>
      <c r="CV352" s="368"/>
      <c r="CW352" s="368"/>
      <c r="CX352" s="368"/>
      <c r="CY352" s="368"/>
      <c r="CZ352" s="368"/>
      <c r="DA352" s="368"/>
      <c r="DB352" s="368"/>
      <c r="DC352" s="368"/>
      <c r="DD352" s="368"/>
      <c r="DE352" s="368"/>
      <c r="DF352" s="368"/>
      <c r="DG352" s="368"/>
      <c r="DH352" s="368"/>
      <c r="DI352" s="368"/>
      <c r="DJ352" s="368"/>
      <c r="DK352" s="368"/>
      <c r="DL352" s="368"/>
      <c r="DM352" s="368"/>
      <c r="DN352" s="368"/>
      <c r="DO352" s="368"/>
      <c r="DP352" s="368"/>
      <c r="DQ352" s="368"/>
    </row>
    <row r="353" spans="3:121" x14ac:dyDescent="0.25">
      <c r="C353" s="368"/>
      <c r="D353" s="368"/>
      <c r="E353" s="368"/>
      <c r="F353" s="368"/>
      <c r="G353" s="368"/>
      <c r="H353" s="368"/>
      <c r="I353" s="368"/>
      <c r="J353" s="368"/>
      <c r="K353" s="368"/>
      <c r="L353" s="368"/>
      <c r="M353" s="368"/>
      <c r="N353" s="368"/>
      <c r="O353" s="368"/>
      <c r="P353" s="368"/>
      <c r="Q353" s="368"/>
      <c r="R353" s="368"/>
      <c r="S353" s="368"/>
      <c r="T353" s="368"/>
      <c r="U353" s="368"/>
      <c r="V353" s="368"/>
      <c r="W353" s="368"/>
      <c r="X353" s="368"/>
      <c r="Y353" s="368"/>
      <c r="Z353" s="368"/>
      <c r="AA353" s="368"/>
      <c r="AB353" s="368"/>
      <c r="AC353" s="368"/>
      <c r="AD353" s="368"/>
      <c r="AE353" s="368"/>
      <c r="AF353" s="368"/>
      <c r="AG353" s="366"/>
      <c r="AH353" s="366"/>
      <c r="AI353" s="366"/>
      <c r="AJ353" s="366"/>
      <c r="AK353" s="368"/>
      <c r="AL353" s="368"/>
      <c r="AM353" s="368"/>
      <c r="AN353" s="368"/>
      <c r="AO353" s="368"/>
      <c r="AP353" s="368"/>
      <c r="AQ353" s="368"/>
      <c r="AR353" s="368"/>
      <c r="AS353" s="368"/>
      <c r="AT353" s="368"/>
      <c r="AU353" s="368"/>
      <c r="AV353" s="368"/>
      <c r="AW353" s="368"/>
      <c r="AX353" s="368"/>
      <c r="AY353" s="368"/>
      <c r="AZ353" s="368"/>
      <c r="BA353" s="368"/>
      <c r="BB353" s="368"/>
      <c r="BC353" s="368"/>
      <c r="BD353" s="368"/>
      <c r="BE353" s="368"/>
      <c r="BF353" s="368"/>
      <c r="BG353" s="368"/>
      <c r="BH353" s="368"/>
      <c r="BI353" s="368"/>
      <c r="BJ353" s="368"/>
      <c r="BK353" s="368"/>
      <c r="BL353" s="368"/>
      <c r="BM353" s="368"/>
      <c r="BN353" s="368"/>
      <c r="BO353" s="368"/>
      <c r="BP353" s="368"/>
      <c r="BQ353" s="368"/>
      <c r="BR353" s="368"/>
      <c r="BS353" s="368"/>
      <c r="BT353" s="368"/>
      <c r="BU353" s="368"/>
      <c r="BV353" s="368"/>
      <c r="BW353" s="368"/>
      <c r="BX353" s="368"/>
      <c r="BY353" s="368"/>
      <c r="BZ353" s="368"/>
      <c r="CA353" s="368"/>
      <c r="CB353" s="368"/>
      <c r="CC353" s="368"/>
      <c r="CD353" s="368"/>
      <c r="CE353" s="368"/>
      <c r="CF353" s="368"/>
      <c r="CG353" s="368"/>
      <c r="CH353" s="368"/>
      <c r="CI353" s="368"/>
      <c r="CJ353" s="368"/>
      <c r="CK353" s="368"/>
      <c r="CL353" s="368"/>
      <c r="CM353" s="368"/>
      <c r="CN353" s="368"/>
      <c r="CO353" s="368"/>
      <c r="CP353" s="368"/>
      <c r="CQ353" s="368"/>
      <c r="CR353" s="368"/>
      <c r="CS353" s="368"/>
      <c r="CT353" s="368"/>
      <c r="CU353" s="368"/>
      <c r="CV353" s="368"/>
      <c r="CW353" s="368"/>
      <c r="CX353" s="368"/>
      <c r="CY353" s="368"/>
      <c r="CZ353" s="368"/>
      <c r="DA353" s="368"/>
      <c r="DB353" s="368"/>
      <c r="DC353" s="368"/>
      <c r="DD353" s="368"/>
      <c r="DE353" s="368"/>
      <c r="DF353" s="368"/>
      <c r="DG353" s="368"/>
      <c r="DH353" s="368"/>
      <c r="DI353" s="368"/>
      <c r="DJ353" s="368"/>
      <c r="DK353" s="368"/>
      <c r="DL353" s="368"/>
      <c r="DM353" s="368"/>
      <c r="DN353" s="368"/>
      <c r="DO353" s="368"/>
      <c r="DP353" s="368"/>
      <c r="DQ353" s="368"/>
    </row>
    <row r="354" spans="3:121" x14ac:dyDescent="0.25">
      <c r="C354" s="368"/>
      <c r="D354" s="368"/>
      <c r="E354" s="368"/>
      <c r="F354" s="368"/>
      <c r="G354" s="368"/>
      <c r="H354" s="368"/>
      <c r="I354" s="368"/>
      <c r="J354" s="368"/>
      <c r="K354" s="368"/>
      <c r="L354" s="368"/>
      <c r="M354" s="368"/>
      <c r="N354" s="368"/>
      <c r="O354" s="368"/>
      <c r="P354" s="368"/>
      <c r="Q354" s="368"/>
      <c r="R354" s="368"/>
      <c r="S354" s="368"/>
      <c r="T354" s="368"/>
      <c r="U354" s="368"/>
      <c r="V354" s="368"/>
      <c r="W354" s="368"/>
      <c r="X354" s="368"/>
      <c r="Y354" s="368"/>
      <c r="Z354" s="368"/>
      <c r="AA354" s="368"/>
      <c r="AB354" s="368"/>
      <c r="AC354" s="368"/>
      <c r="AD354" s="368"/>
      <c r="AE354" s="368"/>
      <c r="AF354" s="368"/>
      <c r="AG354" s="366"/>
      <c r="AH354" s="366"/>
      <c r="AI354" s="366"/>
      <c r="AJ354" s="366"/>
      <c r="AK354" s="368"/>
      <c r="AL354" s="368"/>
      <c r="AM354" s="368"/>
      <c r="AN354" s="368"/>
      <c r="AO354" s="368"/>
      <c r="AP354" s="368"/>
      <c r="AQ354" s="368"/>
      <c r="AR354" s="368"/>
      <c r="AS354" s="368"/>
      <c r="AT354" s="368"/>
      <c r="AU354" s="368"/>
      <c r="AV354" s="368"/>
      <c r="AW354" s="368"/>
      <c r="AX354" s="368"/>
      <c r="AY354" s="368"/>
      <c r="AZ354" s="368"/>
      <c r="BA354" s="368"/>
      <c r="BB354" s="368"/>
      <c r="BC354" s="368"/>
      <c r="BD354" s="368"/>
      <c r="BE354" s="368"/>
      <c r="BF354" s="368"/>
      <c r="BG354" s="368"/>
      <c r="BH354" s="368"/>
      <c r="BI354" s="368"/>
      <c r="BJ354" s="368"/>
      <c r="BK354" s="368"/>
      <c r="BL354" s="368"/>
      <c r="BM354" s="368"/>
      <c r="BN354" s="368"/>
      <c r="BO354" s="368"/>
      <c r="BP354" s="368"/>
      <c r="BQ354" s="368"/>
      <c r="BR354" s="368"/>
      <c r="BS354" s="368"/>
      <c r="BT354" s="368"/>
      <c r="BU354" s="368"/>
      <c r="BV354" s="368"/>
      <c r="BW354" s="368"/>
      <c r="BX354" s="368"/>
      <c r="BY354" s="368"/>
      <c r="BZ354" s="368"/>
      <c r="CA354" s="368"/>
      <c r="CB354" s="368"/>
      <c r="CC354" s="368"/>
      <c r="CD354" s="368"/>
      <c r="CE354" s="368"/>
      <c r="CF354" s="368"/>
      <c r="CG354" s="368"/>
      <c r="CH354" s="368"/>
      <c r="CI354" s="368"/>
      <c r="CJ354" s="368"/>
      <c r="CK354" s="368"/>
      <c r="CL354" s="368"/>
      <c r="CM354" s="368"/>
      <c r="CN354" s="368"/>
      <c r="CO354" s="368"/>
      <c r="CP354" s="368"/>
      <c r="CQ354" s="368"/>
      <c r="CR354" s="368"/>
      <c r="CS354" s="368"/>
      <c r="CT354" s="368"/>
      <c r="CU354" s="368"/>
      <c r="CV354" s="368"/>
      <c r="CW354" s="368"/>
      <c r="CX354" s="368"/>
      <c r="CY354" s="368"/>
      <c r="CZ354" s="368"/>
      <c r="DA354" s="368"/>
      <c r="DB354" s="368"/>
      <c r="DC354" s="368"/>
      <c r="DD354" s="368"/>
      <c r="DE354" s="368"/>
      <c r="DF354" s="368"/>
      <c r="DG354" s="368"/>
      <c r="DH354" s="368"/>
      <c r="DI354" s="368"/>
      <c r="DJ354" s="368"/>
      <c r="DK354" s="368"/>
      <c r="DL354" s="368"/>
      <c r="DM354" s="368"/>
      <c r="DN354" s="368"/>
      <c r="DO354" s="368"/>
      <c r="DP354" s="368"/>
      <c r="DQ354" s="368"/>
    </row>
    <row r="355" spans="3:121" x14ac:dyDescent="0.25">
      <c r="C355" s="368"/>
      <c r="D355" s="368"/>
      <c r="E355" s="368"/>
      <c r="F355" s="368"/>
      <c r="G355" s="368"/>
      <c r="H355" s="368"/>
      <c r="I355" s="368"/>
      <c r="J355" s="368"/>
      <c r="K355" s="368"/>
      <c r="L355" s="368"/>
      <c r="M355" s="368"/>
      <c r="N355" s="368"/>
      <c r="O355" s="368"/>
      <c r="P355" s="368"/>
      <c r="Q355" s="368"/>
      <c r="R355" s="368"/>
      <c r="S355" s="368"/>
      <c r="T355" s="368"/>
      <c r="U355" s="368"/>
      <c r="V355" s="368"/>
      <c r="W355" s="368"/>
      <c r="X355" s="368"/>
      <c r="Y355" s="368"/>
      <c r="Z355" s="368"/>
      <c r="AA355" s="368"/>
      <c r="AB355" s="368"/>
      <c r="AC355" s="368"/>
      <c r="AD355" s="368"/>
      <c r="AE355" s="368"/>
      <c r="AF355" s="368"/>
      <c r="AG355" s="366"/>
      <c r="AH355" s="366"/>
      <c r="AI355" s="366"/>
      <c r="AJ355" s="366"/>
      <c r="AK355" s="368"/>
      <c r="AL355" s="368"/>
      <c r="AM355" s="368"/>
      <c r="AN355" s="368"/>
      <c r="AO355" s="368"/>
      <c r="AP355" s="368"/>
      <c r="AQ355" s="368"/>
      <c r="AR355" s="368"/>
      <c r="AS355" s="368"/>
      <c r="AT355" s="368"/>
      <c r="AU355" s="368"/>
      <c r="AV355" s="368"/>
      <c r="AW355" s="368"/>
      <c r="AX355" s="368"/>
      <c r="AY355" s="368"/>
      <c r="AZ355" s="368"/>
      <c r="BA355" s="368"/>
      <c r="BB355" s="368"/>
      <c r="BC355" s="368"/>
      <c r="BD355" s="368"/>
      <c r="BE355" s="368"/>
      <c r="BF355" s="368"/>
      <c r="BG355" s="368"/>
      <c r="BH355" s="368"/>
      <c r="BI355" s="368"/>
      <c r="BJ355" s="368"/>
      <c r="BK355" s="368"/>
      <c r="BL355" s="368"/>
      <c r="BM355" s="368"/>
      <c r="BN355" s="368"/>
      <c r="BO355" s="368"/>
      <c r="BP355" s="368"/>
      <c r="BQ355" s="368"/>
      <c r="BR355" s="368"/>
      <c r="BS355" s="368"/>
      <c r="BT355" s="368"/>
      <c r="BU355" s="368"/>
      <c r="BV355" s="368"/>
      <c r="BW355" s="368"/>
      <c r="BX355" s="368"/>
      <c r="BY355" s="368"/>
      <c r="BZ355" s="368"/>
      <c r="CA355" s="368"/>
      <c r="CB355" s="368"/>
      <c r="CC355" s="368"/>
      <c r="CD355" s="368"/>
      <c r="CE355" s="368"/>
      <c r="CF355" s="368"/>
      <c r="CG355" s="368"/>
      <c r="CH355" s="368"/>
      <c r="CI355" s="368"/>
      <c r="CJ355" s="368"/>
      <c r="CK355" s="368"/>
      <c r="CL355" s="368"/>
      <c r="CM355" s="368"/>
      <c r="CN355" s="368"/>
      <c r="CO355" s="368"/>
      <c r="CP355" s="368"/>
      <c r="CQ355" s="368"/>
      <c r="CR355" s="368"/>
      <c r="CS355" s="368"/>
      <c r="CT355" s="368"/>
      <c r="CU355" s="368"/>
      <c r="CV355" s="368"/>
      <c r="CW355" s="368"/>
      <c r="CX355" s="368"/>
      <c r="CY355" s="368"/>
      <c r="CZ355" s="368"/>
      <c r="DA355" s="368"/>
      <c r="DB355" s="368"/>
      <c r="DC355" s="368"/>
      <c r="DD355" s="368"/>
      <c r="DE355" s="368"/>
      <c r="DF355" s="368"/>
      <c r="DG355" s="368"/>
      <c r="DH355" s="368"/>
      <c r="DI355" s="368"/>
      <c r="DJ355" s="368"/>
      <c r="DK355" s="368"/>
      <c r="DL355" s="368"/>
      <c r="DM355" s="368"/>
      <c r="DN355" s="368"/>
      <c r="DO355" s="368"/>
      <c r="DP355" s="368"/>
      <c r="DQ355" s="368"/>
    </row>
    <row r="356" spans="3:121" x14ac:dyDescent="0.25">
      <c r="C356" s="368"/>
      <c r="D356" s="368"/>
      <c r="E356" s="368"/>
      <c r="F356" s="368"/>
      <c r="G356" s="368"/>
      <c r="H356" s="368"/>
      <c r="I356" s="368"/>
      <c r="J356" s="368"/>
      <c r="K356" s="368"/>
      <c r="L356" s="368"/>
      <c r="M356" s="368"/>
      <c r="N356" s="368"/>
      <c r="O356" s="368"/>
      <c r="P356" s="368"/>
      <c r="Q356" s="368"/>
      <c r="R356" s="368"/>
      <c r="S356" s="368"/>
      <c r="T356" s="368"/>
      <c r="U356" s="368"/>
      <c r="V356" s="368"/>
      <c r="W356" s="368"/>
      <c r="X356" s="368"/>
      <c r="Y356" s="368"/>
      <c r="Z356" s="368"/>
      <c r="AA356" s="368"/>
      <c r="AB356" s="368"/>
      <c r="AC356" s="368"/>
      <c r="AD356" s="368"/>
      <c r="AE356" s="368"/>
      <c r="AF356" s="368"/>
      <c r="AG356" s="366"/>
      <c r="AH356" s="366"/>
      <c r="AI356" s="366"/>
      <c r="AJ356" s="366"/>
      <c r="AK356" s="368"/>
      <c r="AL356" s="368"/>
      <c r="AM356" s="368"/>
      <c r="AN356" s="368"/>
      <c r="AO356" s="368"/>
      <c r="AP356" s="368"/>
      <c r="AQ356" s="368"/>
      <c r="AR356" s="368"/>
      <c r="AS356" s="368"/>
      <c r="AT356" s="368"/>
      <c r="AU356" s="368"/>
      <c r="AV356" s="368"/>
      <c r="AW356" s="368"/>
      <c r="AX356" s="368"/>
      <c r="AY356" s="368"/>
      <c r="AZ356" s="368"/>
      <c r="BA356" s="368"/>
      <c r="BB356" s="368"/>
      <c r="BC356" s="368"/>
      <c r="BD356" s="368"/>
      <c r="BE356" s="368"/>
      <c r="BF356" s="368"/>
      <c r="BG356" s="368"/>
      <c r="BH356" s="368"/>
      <c r="BI356" s="368"/>
      <c r="BJ356" s="368"/>
      <c r="BK356" s="368"/>
      <c r="BL356" s="368"/>
      <c r="BM356" s="368"/>
      <c r="BN356" s="368"/>
      <c r="BO356" s="368"/>
      <c r="BP356" s="368"/>
      <c r="BQ356" s="368"/>
      <c r="BR356" s="368"/>
      <c r="BS356" s="368"/>
      <c r="BT356" s="368"/>
      <c r="BU356" s="368"/>
      <c r="BV356" s="368"/>
      <c r="BW356" s="368"/>
      <c r="BX356" s="368"/>
      <c r="BY356" s="368"/>
      <c r="BZ356" s="368"/>
      <c r="CA356" s="368"/>
      <c r="CB356" s="368"/>
      <c r="CC356" s="368"/>
      <c r="CD356" s="368"/>
      <c r="CE356" s="368"/>
      <c r="CF356" s="368"/>
      <c r="CG356" s="368"/>
      <c r="CH356" s="368"/>
      <c r="CI356" s="368"/>
      <c r="CJ356" s="368"/>
      <c r="CK356" s="368"/>
      <c r="CL356" s="368"/>
      <c r="CM356" s="368"/>
      <c r="CN356" s="368"/>
      <c r="CO356" s="368"/>
      <c r="CP356" s="368"/>
      <c r="CQ356" s="368"/>
      <c r="CR356" s="368"/>
      <c r="CS356" s="368"/>
      <c r="CT356" s="368"/>
      <c r="CU356" s="368"/>
      <c r="CV356" s="368"/>
      <c r="CW356" s="368"/>
      <c r="CX356" s="368"/>
      <c r="CY356" s="368"/>
      <c r="CZ356" s="368"/>
      <c r="DA356" s="368"/>
      <c r="DB356" s="368"/>
      <c r="DC356" s="368"/>
      <c r="DD356" s="368"/>
      <c r="DE356" s="368"/>
      <c r="DF356" s="368"/>
      <c r="DG356" s="368"/>
      <c r="DH356" s="368"/>
      <c r="DI356" s="368"/>
      <c r="DJ356" s="368"/>
      <c r="DK356" s="368"/>
      <c r="DL356" s="368"/>
      <c r="DM356" s="368"/>
      <c r="DN356" s="368"/>
      <c r="DO356" s="368"/>
      <c r="DP356" s="368"/>
      <c r="DQ356" s="368"/>
    </row>
    <row r="357" spans="3:121" x14ac:dyDescent="0.25">
      <c r="C357" s="368"/>
      <c r="D357" s="368"/>
      <c r="E357" s="368"/>
      <c r="F357" s="368"/>
      <c r="G357" s="368"/>
      <c r="H357" s="368"/>
      <c r="I357" s="368"/>
      <c r="J357" s="368"/>
      <c r="K357" s="368"/>
      <c r="L357" s="368"/>
      <c r="M357" s="368"/>
      <c r="N357" s="368"/>
      <c r="O357" s="368"/>
      <c r="P357" s="368"/>
      <c r="Q357" s="368"/>
      <c r="R357" s="368"/>
      <c r="S357" s="368"/>
      <c r="T357" s="368"/>
      <c r="U357" s="368"/>
      <c r="V357" s="368"/>
      <c r="W357" s="368"/>
      <c r="X357" s="368"/>
      <c r="Y357" s="368"/>
      <c r="Z357" s="368"/>
      <c r="AA357" s="368"/>
      <c r="AB357" s="368"/>
      <c r="AC357" s="368"/>
      <c r="AD357" s="368"/>
      <c r="AE357" s="368"/>
      <c r="AF357" s="368"/>
      <c r="AG357" s="366"/>
      <c r="AH357" s="366"/>
      <c r="AI357" s="366"/>
      <c r="AJ357" s="366"/>
      <c r="AK357" s="368"/>
      <c r="AL357" s="368"/>
      <c r="AM357" s="368"/>
      <c r="AN357" s="368"/>
      <c r="AO357" s="368"/>
      <c r="AP357" s="368"/>
      <c r="AQ357" s="368"/>
      <c r="AR357" s="368"/>
      <c r="AS357" s="368"/>
      <c r="AT357" s="368"/>
      <c r="AU357" s="368"/>
      <c r="AV357" s="368"/>
      <c r="AW357" s="368"/>
      <c r="AX357" s="368"/>
      <c r="AY357" s="368"/>
      <c r="AZ357" s="368"/>
      <c r="BA357" s="368"/>
      <c r="BB357" s="368"/>
      <c r="BC357" s="368"/>
      <c r="BD357" s="368"/>
      <c r="BE357" s="368"/>
      <c r="BF357" s="368"/>
      <c r="BG357" s="368"/>
      <c r="BH357" s="368"/>
      <c r="BI357" s="368"/>
      <c r="BJ357" s="368"/>
      <c r="BK357" s="368"/>
      <c r="BL357" s="368"/>
      <c r="BM357" s="368"/>
      <c r="BN357" s="368"/>
      <c r="BO357" s="368"/>
      <c r="BP357" s="368"/>
      <c r="BQ357" s="368"/>
      <c r="BR357" s="368"/>
      <c r="BS357" s="368"/>
      <c r="BT357" s="368"/>
      <c r="BU357" s="368"/>
      <c r="BV357" s="368"/>
      <c r="BW357" s="368"/>
      <c r="BX357" s="368"/>
      <c r="BY357" s="368"/>
      <c r="BZ357" s="368"/>
      <c r="CA357" s="368"/>
      <c r="CB357" s="368"/>
      <c r="CC357" s="368"/>
      <c r="CD357" s="368"/>
      <c r="CE357" s="368"/>
      <c r="CF357" s="368"/>
      <c r="CG357" s="368"/>
      <c r="CH357" s="368"/>
      <c r="CI357" s="368"/>
      <c r="CJ357" s="368"/>
      <c r="CK357" s="368"/>
      <c r="CL357" s="368"/>
      <c r="CM357" s="368"/>
      <c r="CN357" s="368"/>
      <c r="CO357" s="368"/>
      <c r="CP357" s="368"/>
      <c r="CQ357" s="368"/>
      <c r="CR357" s="368"/>
      <c r="CS357" s="368"/>
      <c r="CT357" s="368"/>
      <c r="CU357" s="368"/>
      <c r="CV357" s="368"/>
      <c r="CW357" s="368"/>
      <c r="CX357" s="368"/>
      <c r="CY357" s="368"/>
      <c r="CZ357" s="368"/>
      <c r="DA357" s="368"/>
      <c r="DB357" s="368"/>
      <c r="DC357" s="368"/>
      <c r="DD357" s="368"/>
      <c r="DE357" s="368"/>
      <c r="DF357" s="368"/>
      <c r="DG357" s="368"/>
      <c r="DH357" s="368"/>
      <c r="DI357" s="368"/>
      <c r="DJ357" s="368"/>
      <c r="DK357" s="368"/>
      <c r="DL357" s="368"/>
      <c r="DM357" s="368"/>
      <c r="DN357" s="368"/>
      <c r="DO357" s="368"/>
      <c r="DP357" s="368"/>
      <c r="DQ357" s="368"/>
    </row>
    <row r="358" spans="3:121" x14ac:dyDescent="0.25">
      <c r="C358" s="368"/>
      <c r="D358" s="368"/>
      <c r="E358" s="368"/>
      <c r="F358" s="368"/>
      <c r="G358" s="368"/>
      <c r="H358" s="368"/>
      <c r="I358" s="368"/>
      <c r="J358" s="368"/>
      <c r="K358" s="368"/>
      <c r="L358" s="368"/>
      <c r="M358" s="368"/>
      <c r="N358" s="368"/>
      <c r="O358" s="368"/>
      <c r="P358" s="368"/>
      <c r="Q358" s="368"/>
      <c r="R358" s="368"/>
      <c r="S358" s="368"/>
      <c r="T358" s="368"/>
      <c r="U358" s="368"/>
      <c r="V358" s="368"/>
      <c r="W358" s="368"/>
      <c r="X358" s="368"/>
      <c r="Y358" s="368"/>
      <c r="Z358" s="368"/>
      <c r="AA358" s="368"/>
      <c r="AB358" s="368"/>
      <c r="AC358" s="368"/>
      <c r="AD358" s="368"/>
      <c r="AE358" s="368"/>
      <c r="AF358" s="368"/>
      <c r="AG358" s="366"/>
      <c r="AH358" s="366"/>
      <c r="AI358" s="366"/>
      <c r="AJ358" s="366"/>
      <c r="AK358" s="368"/>
      <c r="AL358" s="368"/>
      <c r="AM358" s="368"/>
      <c r="AN358" s="368"/>
      <c r="AO358" s="368"/>
      <c r="AP358" s="368"/>
      <c r="AQ358" s="368"/>
      <c r="AR358" s="368"/>
      <c r="AS358" s="368"/>
      <c r="AT358" s="368"/>
      <c r="AU358" s="368"/>
      <c r="AV358" s="368"/>
      <c r="AW358" s="368"/>
      <c r="AX358" s="368"/>
      <c r="AY358" s="368"/>
      <c r="AZ358" s="368"/>
      <c r="BA358" s="368"/>
      <c r="BB358" s="368"/>
      <c r="BC358" s="368"/>
      <c r="BD358" s="368"/>
      <c r="BE358" s="368"/>
      <c r="BF358" s="368"/>
      <c r="BG358" s="368"/>
      <c r="BH358" s="368"/>
      <c r="BI358" s="368"/>
      <c r="BJ358" s="368"/>
      <c r="BK358" s="368"/>
      <c r="BL358" s="368"/>
      <c r="BM358" s="368"/>
      <c r="BN358" s="368"/>
      <c r="BO358" s="368"/>
      <c r="BP358" s="368"/>
      <c r="BQ358" s="368"/>
      <c r="BR358" s="368"/>
      <c r="BS358" s="368"/>
      <c r="BT358" s="368"/>
      <c r="BU358" s="368"/>
      <c r="BV358" s="368"/>
      <c r="BW358" s="368"/>
      <c r="BX358" s="368"/>
      <c r="BY358" s="368"/>
      <c r="BZ358" s="368"/>
      <c r="CA358" s="368"/>
      <c r="CB358" s="368"/>
      <c r="CC358" s="368"/>
      <c r="CD358" s="368"/>
      <c r="CE358" s="368"/>
      <c r="CF358" s="368"/>
      <c r="CG358" s="368"/>
      <c r="CH358" s="368"/>
      <c r="CI358" s="368"/>
      <c r="CJ358" s="368"/>
      <c r="CK358" s="368"/>
      <c r="CL358" s="368"/>
      <c r="CM358" s="368"/>
      <c r="CN358" s="368"/>
      <c r="CO358" s="368"/>
      <c r="CP358" s="368"/>
      <c r="CQ358" s="368"/>
      <c r="CR358" s="368"/>
      <c r="CS358" s="368"/>
      <c r="CT358" s="368"/>
      <c r="CU358" s="368"/>
      <c r="CV358" s="368"/>
      <c r="CW358" s="368"/>
      <c r="CX358" s="368"/>
      <c r="CY358" s="368"/>
      <c r="CZ358" s="368"/>
      <c r="DA358" s="368"/>
      <c r="DB358" s="368"/>
      <c r="DC358" s="368"/>
      <c r="DD358" s="368"/>
      <c r="DE358" s="368"/>
      <c r="DF358" s="368"/>
      <c r="DG358" s="368"/>
      <c r="DH358" s="368"/>
      <c r="DI358" s="368"/>
      <c r="DJ358" s="368"/>
      <c r="DK358" s="368"/>
      <c r="DL358" s="368"/>
      <c r="DM358" s="368"/>
      <c r="DN358" s="368"/>
      <c r="DO358" s="368"/>
      <c r="DP358" s="368"/>
      <c r="DQ358" s="368"/>
    </row>
    <row r="359" spans="3:121" x14ac:dyDescent="0.25">
      <c r="C359" s="368"/>
      <c r="D359" s="368"/>
      <c r="E359" s="368"/>
      <c r="F359" s="368"/>
      <c r="G359" s="368"/>
      <c r="H359" s="368"/>
      <c r="I359" s="368"/>
      <c r="J359" s="368"/>
      <c r="K359" s="368"/>
      <c r="L359" s="368"/>
      <c r="M359" s="368"/>
      <c r="N359" s="368"/>
      <c r="O359" s="368"/>
      <c r="P359" s="368"/>
      <c r="Q359" s="368"/>
      <c r="R359" s="368"/>
      <c r="S359" s="368"/>
      <c r="T359" s="368"/>
      <c r="U359" s="368"/>
      <c r="V359" s="368"/>
      <c r="W359" s="368"/>
      <c r="X359" s="368"/>
      <c r="Y359" s="368"/>
      <c r="Z359" s="368"/>
      <c r="AA359" s="368"/>
      <c r="AB359" s="368"/>
      <c r="AC359" s="368"/>
      <c r="AD359" s="368"/>
      <c r="AE359" s="368"/>
      <c r="AF359" s="368"/>
      <c r="AG359" s="366"/>
      <c r="AH359" s="366"/>
      <c r="AI359" s="366"/>
      <c r="AJ359" s="366"/>
      <c r="AK359" s="368"/>
      <c r="AL359" s="368"/>
      <c r="AM359" s="368"/>
      <c r="AN359" s="368"/>
      <c r="AO359" s="368"/>
      <c r="AP359" s="368"/>
      <c r="AQ359" s="368"/>
      <c r="AR359" s="368"/>
      <c r="AS359" s="368"/>
      <c r="AT359" s="368"/>
      <c r="AU359" s="368"/>
      <c r="AV359" s="368"/>
      <c r="AW359" s="368"/>
      <c r="AX359" s="368"/>
      <c r="AY359" s="368"/>
      <c r="AZ359" s="368"/>
      <c r="BA359" s="368"/>
      <c r="BB359" s="368"/>
      <c r="BC359" s="368"/>
      <c r="BD359" s="368"/>
      <c r="BE359" s="368"/>
      <c r="BF359" s="368"/>
      <c r="BG359" s="368"/>
      <c r="BH359" s="368"/>
      <c r="BI359" s="368"/>
      <c r="BJ359" s="368"/>
      <c r="BK359" s="368"/>
      <c r="BL359" s="368"/>
      <c r="BM359" s="368"/>
      <c r="BN359" s="368"/>
      <c r="BO359" s="368"/>
      <c r="BP359" s="368"/>
      <c r="BQ359" s="368"/>
      <c r="BR359" s="368"/>
      <c r="BS359" s="368"/>
      <c r="BT359" s="368"/>
      <c r="BU359" s="368"/>
      <c r="BV359" s="368"/>
      <c r="BW359" s="368"/>
      <c r="BX359" s="368"/>
      <c r="BY359" s="368"/>
      <c r="BZ359" s="368"/>
      <c r="CA359" s="368"/>
      <c r="CB359" s="368"/>
      <c r="CC359" s="368"/>
      <c r="CD359" s="368"/>
      <c r="CE359" s="368"/>
      <c r="CF359" s="368"/>
      <c r="CG359" s="368"/>
      <c r="CH359" s="368"/>
      <c r="CI359" s="368"/>
      <c r="CJ359" s="368"/>
      <c r="CK359" s="368"/>
      <c r="CL359" s="368"/>
      <c r="CM359" s="368"/>
      <c r="CN359" s="368"/>
      <c r="CO359" s="368"/>
      <c r="CP359" s="368"/>
      <c r="CQ359" s="368"/>
      <c r="CR359" s="368"/>
      <c r="CS359" s="368"/>
      <c r="CT359" s="368"/>
      <c r="CU359" s="368"/>
      <c r="CV359" s="368"/>
      <c r="CW359" s="368"/>
      <c r="CX359" s="368"/>
      <c r="CY359" s="368"/>
      <c r="CZ359" s="368"/>
      <c r="DA359" s="368"/>
      <c r="DB359" s="368"/>
      <c r="DC359" s="368"/>
      <c r="DD359" s="368"/>
      <c r="DE359" s="368"/>
      <c r="DF359" s="368"/>
      <c r="DG359" s="368"/>
      <c r="DH359" s="368"/>
      <c r="DI359" s="368"/>
      <c r="DJ359" s="368"/>
      <c r="DK359" s="368"/>
      <c r="DL359" s="368"/>
      <c r="DM359" s="368"/>
      <c r="DN359" s="368"/>
      <c r="DO359" s="368"/>
      <c r="DP359" s="368"/>
      <c r="DQ359" s="368"/>
    </row>
    <row r="360" spans="3:121" x14ac:dyDescent="0.25">
      <c r="C360" s="368"/>
      <c r="D360" s="368"/>
      <c r="E360" s="368"/>
      <c r="F360" s="368"/>
      <c r="G360" s="368"/>
      <c r="H360" s="368"/>
      <c r="I360" s="368"/>
      <c r="J360" s="368"/>
      <c r="K360" s="368"/>
      <c r="L360" s="368"/>
      <c r="M360" s="368"/>
      <c r="N360" s="368"/>
      <c r="O360" s="368"/>
      <c r="P360" s="368"/>
      <c r="Q360" s="368"/>
      <c r="R360" s="368"/>
      <c r="S360" s="368"/>
      <c r="T360" s="368"/>
      <c r="U360" s="368"/>
      <c r="V360" s="368"/>
      <c r="W360" s="368"/>
      <c r="X360" s="368"/>
      <c r="Y360" s="368"/>
      <c r="Z360" s="368"/>
      <c r="AA360" s="368"/>
      <c r="AB360" s="368"/>
      <c r="AC360" s="368"/>
      <c r="AD360" s="368"/>
      <c r="AE360" s="368"/>
      <c r="AF360" s="368"/>
      <c r="AG360" s="366"/>
      <c r="AH360" s="366"/>
      <c r="AI360" s="366"/>
      <c r="AJ360" s="366"/>
      <c r="AK360" s="368"/>
      <c r="AL360" s="368"/>
      <c r="AM360" s="368"/>
      <c r="AN360" s="368"/>
      <c r="AO360" s="368"/>
      <c r="AP360" s="368"/>
      <c r="AQ360" s="368"/>
      <c r="AR360" s="368"/>
      <c r="AS360" s="368"/>
      <c r="AT360" s="368"/>
      <c r="AU360" s="368"/>
      <c r="AV360" s="368"/>
      <c r="AW360" s="368"/>
      <c r="AX360" s="368"/>
      <c r="AY360" s="368"/>
      <c r="AZ360" s="368"/>
      <c r="BA360" s="368"/>
      <c r="BB360" s="368"/>
      <c r="BC360" s="368"/>
      <c r="BD360" s="368"/>
      <c r="BE360" s="368"/>
      <c r="BF360" s="368"/>
      <c r="BG360" s="368"/>
      <c r="BH360" s="368"/>
      <c r="BI360" s="368"/>
      <c r="BJ360" s="368"/>
      <c r="BK360" s="368"/>
      <c r="BL360" s="368"/>
      <c r="BM360" s="368"/>
      <c r="BN360" s="368"/>
      <c r="BO360" s="368"/>
      <c r="BP360" s="368"/>
      <c r="BQ360" s="368"/>
      <c r="BR360" s="368"/>
      <c r="BS360" s="368"/>
      <c r="BT360" s="368"/>
      <c r="BU360" s="368"/>
      <c r="BV360" s="368"/>
      <c r="BW360" s="368"/>
      <c r="BX360" s="368"/>
      <c r="BY360" s="368"/>
      <c r="BZ360" s="368"/>
      <c r="CA360" s="368"/>
      <c r="CB360" s="368"/>
      <c r="CC360" s="368"/>
      <c r="CD360" s="368"/>
      <c r="CE360" s="368"/>
      <c r="CF360" s="368"/>
      <c r="CG360" s="368"/>
      <c r="CH360" s="368"/>
      <c r="CI360" s="368"/>
      <c r="CJ360" s="368"/>
      <c r="CK360" s="368"/>
      <c r="CL360" s="368"/>
      <c r="CM360" s="368"/>
      <c r="CN360" s="368"/>
      <c r="CO360" s="368"/>
      <c r="CP360" s="368"/>
      <c r="CQ360" s="368"/>
      <c r="CR360" s="368"/>
      <c r="CS360" s="368"/>
      <c r="CT360" s="368"/>
      <c r="CU360" s="368"/>
      <c r="CV360" s="368"/>
      <c r="CW360" s="368"/>
      <c r="CX360" s="368"/>
      <c r="CY360" s="368"/>
      <c r="CZ360" s="368"/>
      <c r="DA360" s="368"/>
      <c r="DB360" s="368"/>
      <c r="DC360" s="368"/>
      <c r="DD360" s="368"/>
      <c r="DE360" s="368"/>
      <c r="DF360" s="368"/>
      <c r="DG360" s="368"/>
      <c r="DH360" s="368"/>
      <c r="DI360" s="368"/>
      <c r="DJ360" s="368"/>
      <c r="DK360" s="368"/>
      <c r="DL360" s="368"/>
      <c r="DM360" s="368"/>
      <c r="DN360" s="368"/>
      <c r="DO360" s="368"/>
      <c r="DP360" s="368"/>
      <c r="DQ360" s="368"/>
    </row>
    <row r="361" spans="3:121" x14ac:dyDescent="0.25">
      <c r="C361" s="368"/>
      <c r="D361" s="368"/>
      <c r="E361" s="368"/>
      <c r="F361" s="368"/>
      <c r="G361" s="368"/>
      <c r="H361" s="368"/>
      <c r="I361" s="368"/>
      <c r="J361" s="368"/>
      <c r="K361" s="368"/>
      <c r="L361" s="368"/>
      <c r="M361" s="368"/>
      <c r="N361" s="368"/>
      <c r="O361" s="368"/>
      <c r="P361" s="368"/>
      <c r="Q361" s="368"/>
      <c r="R361" s="368"/>
      <c r="S361" s="368"/>
      <c r="T361" s="368"/>
      <c r="U361" s="368"/>
      <c r="V361" s="368"/>
      <c r="W361" s="368"/>
      <c r="X361" s="368"/>
      <c r="Y361" s="368"/>
      <c r="Z361" s="368"/>
      <c r="AA361" s="368"/>
      <c r="AB361" s="368"/>
      <c r="AC361" s="368"/>
      <c r="AD361" s="368"/>
      <c r="AE361" s="368"/>
      <c r="AF361" s="368"/>
      <c r="AG361" s="366"/>
      <c r="AH361" s="366"/>
      <c r="AI361" s="366"/>
      <c r="AJ361" s="366"/>
      <c r="AK361" s="368"/>
      <c r="AL361" s="368"/>
      <c r="AM361" s="368"/>
      <c r="AN361" s="368"/>
      <c r="AO361" s="368"/>
      <c r="AP361" s="368"/>
      <c r="AQ361" s="368"/>
      <c r="AR361" s="368"/>
      <c r="AS361" s="368"/>
      <c r="AT361" s="368"/>
      <c r="AU361" s="368"/>
      <c r="AV361" s="368"/>
      <c r="AW361" s="368"/>
      <c r="AX361" s="368"/>
      <c r="AY361" s="368"/>
      <c r="AZ361" s="368"/>
      <c r="BA361" s="368"/>
      <c r="BB361" s="368"/>
      <c r="BC361" s="368"/>
      <c r="BD361" s="368"/>
      <c r="BE361" s="368"/>
      <c r="BF361" s="368"/>
      <c r="BG361" s="368"/>
      <c r="BH361" s="368"/>
      <c r="BI361" s="368"/>
      <c r="BJ361" s="368"/>
      <c r="BK361" s="368"/>
      <c r="BL361" s="368"/>
      <c r="BM361" s="368"/>
      <c r="BN361" s="368"/>
      <c r="BO361" s="368"/>
      <c r="BP361" s="368"/>
      <c r="BQ361" s="368"/>
      <c r="BR361" s="368"/>
      <c r="BS361" s="368"/>
      <c r="BT361" s="368"/>
      <c r="BU361" s="368"/>
      <c r="BV361" s="368"/>
      <c r="BW361" s="368"/>
      <c r="BX361" s="368"/>
      <c r="BY361" s="368"/>
      <c r="BZ361" s="368"/>
      <c r="CA361" s="368"/>
      <c r="CB361" s="368"/>
      <c r="CC361" s="368"/>
      <c r="CD361" s="368"/>
      <c r="CE361" s="368"/>
      <c r="CF361" s="368"/>
      <c r="CG361" s="368"/>
      <c r="CH361" s="368"/>
      <c r="CI361" s="368"/>
      <c r="CJ361" s="368"/>
      <c r="CK361" s="368"/>
      <c r="CL361" s="368"/>
      <c r="CM361" s="368"/>
      <c r="CN361" s="368"/>
      <c r="CO361" s="368"/>
      <c r="CP361" s="368"/>
      <c r="CQ361" s="368"/>
      <c r="CR361" s="368"/>
      <c r="CS361" s="368"/>
      <c r="CT361" s="368"/>
      <c r="CU361" s="368"/>
      <c r="CV361" s="368"/>
      <c r="CW361" s="368"/>
      <c r="CX361" s="368"/>
      <c r="CY361" s="368"/>
      <c r="CZ361" s="368"/>
      <c r="DA361" s="368"/>
      <c r="DB361" s="368"/>
      <c r="DC361" s="368"/>
      <c r="DD361" s="368"/>
      <c r="DE361" s="368"/>
      <c r="DF361" s="368"/>
      <c r="DG361" s="368"/>
      <c r="DH361" s="368"/>
      <c r="DI361" s="368"/>
      <c r="DJ361" s="368"/>
      <c r="DK361" s="368"/>
      <c r="DL361" s="368"/>
      <c r="DM361" s="368"/>
      <c r="DN361" s="368"/>
      <c r="DO361" s="368"/>
      <c r="DP361" s="368"/>
      <c r="DQ361" s="368"/>
    </row>
    <row r="362" spans="3:121" x14ac:dyDescent="0.25">
      <c r="C362" s="368"/>
      <c r="D362" s="368"/>
      <c r="E362" s="368"/>
      <c r="F362" s="368"/>
      <c r="G362" s="368"/>
      <c r="H362" s="368"/>
      <c r="I362" s="368"/>
      <c r="J362" s="368"/>
      <c r="K362" s="368"/>
      <c r="L362" s="368"/>
      <c r="M362" s="368"/>
      <c r="N362" s="368"/>
      <c r="O362" s="368"/>
      <c r="P362" s="368"/>
      <c r="Q362" s="368"/>
      <c r="R362" s="368"/>
      <c r="S362" s="368"/>
      <c r="T362" s="368"/>
      <c r="U362" s="368"/>
      <c r="V362" s="368"/>
      <c r="W362" s="368"/>
      <c r="X362" s="368"/>
      <c r="Y362" s="368"/>
      <c r="Z362" s="368"/>
      <c r="AA362" s="368"/>
      <c r="AB362" s="368"/>
      <c r="AC362" s="368"/>
      <c r="AD362" s="368"/>
      <c r="AE362" s="368"/>
      <c r="AF362" s="368"/>
      <c r="AG362" s="366"/>
      <c r="AH362" s="366"/>
      <c r="AI362" s="366"/>
      <c r="AJ362" s="366"/>
      <c r="AK362" s="368"/>
      <c r="AL362" s="368"/>
      <c r="AM362" s="368"/>
      <c r="AN362" s="368"/>
      <c r="AO362" s="368"/>
      <c r="AP362" s="368"/>
      <c r="AQ362" s="368"/>
      <c r="AR362" s="368"/>
      <c r="AS362" s="368"/>
      <c r="AT362" s="368"/>
      <c r="AU362" s="368"/>
      <c r="AV362" s="368"/>
      <c r="AW362" s="368"/>
      <c r="AX362" s="368"/>
      <c r="AY362" s="368"/>
      <c r="AZ362" s="368"/>
      <c r="BA362" s="368"/>
      <c r="BB362" s="368"/>
      <c r="BC362" s="368"/>
      <c r="BD362" s="368"/>
      <c r="BE362" s="368"/>
      <c r="BF362" s="368"/>
      <c r="BG362" s="368"/>
      <c r="BH362" s="368"/>
      <c r="BI362" s="368"/>
      <c r="BJ362" s="368"/>
      <c r="BK362" s="368"/>
      <c r="BL362" s="368"/>
      <c r="BM362" s="368"/>
      <c r="BN362" s="368"/>
      <c r="BO362" s="368"/>
      <c r="BP362" s="368"/>
      <c r="BQ362" s="368"/>
      <c r="BR362" s="368"/>
      <c r="BS362" s="368"/>
      <c r="BT362" s="368"/>
      <c r="BU362" s="368"/>
      <c r="BV362" s="368"/>
      <c r="BW362" s="368"/>
      <c r="BX362" s="368"/>
      <c r="BY362" s="368"/>
      <c r="BZ362" s="368"/>
      <c r="CA362" s="368"/>
      <c r="CB362" s="368"/>
      <c r="CC362" s="368"/>
      <c r="CD362" s="368"/>
      <c r="CE362" s="368"/>
      <c r="CF362" s="368"/>
      <c r="CG362" s="368"/>
      <c r="CH362" s="368"/>
      <c r="CI362" s="368"/>
      <c r="CJ362" s="368"/>
      <c r="CK362" s="368"/>
      <c r="CL362" s="368"/>
      <c r="CM362" s="368"/>
      <c r="CN362" s="368"/>
      <c r="CO362" s="368"/>
      <c r="CP362" s="368"/>
      <c r="CQ362" s="368"/>
      <c r="CR362" s="368"/>
      <c r="CS362" s="368"/>
      <c r="CT362" s="368"/>
      <c r="CU362" s="368"/>
      <c r="CV362" s="368"/>
      <c r="CW362" s="368"/>
      <c r="CX362" s="368"/>
      <c r="CY362" s="368"/>
      <c r="CZ362" s="368"/>
      <c r="DA362" s="368"/>
      <c r="DB362" s="368"/>
      <c r="DC362" s="368"/>
      <c r="DD362" s="368"/>
      <c r="DE362" s="368"/>
      <c r="DF362" s="368"/>
      <c r="DG362" s="368"/>
      <c r="DH362" s="368"/>
      <c r="DI362" s="368"/>
      <c r="DJ362" s="368"/>
      <c r="DK362" s="368"/>
      <c r="DL362" s="368"/>
      <c r="DM362" s="368"/>
      <c r="DN362" s="368"/>
      <c r="DO362" s="368"/>
      <c r="DP362" s="368"/>
      <c r="DQ362" s="368"/>
    </row>
    <row r="363" spans="3:121" x14ac:dyDescent="0.25">
      <c r="C363" s="368"/>
      <c r="D363" s="368"/>
      <c r="E363" s="368"/>
      <c r="F363" s="368"/>
      <c r="G363" s="368"/>
      <c r="H363" s="368"/>
      <c r="I363" s="368"/>
      <c r="J363" s="368"/>
      <c r="K363" s="368"/>
      <c r="L363" s="368"/>
      <c r="M363" s="368"/>
      <c r="N363" s="368"/>
      <c r="O363" s="368"/>
      <c r="P363" s="368"/>
      <c r="Q363" s="368"/>
      <c r="R363" s="368"/>
      <c r="S363" s="368"/>
      <c r="T363" s="368"/>
      <c r="U363" s="368"/>
      <c r="V363" s="368"/>
      <c r="W363" s="368"/>
      <c r="X363" s="368"/>
      <c r="Y363" s="368"/>
      <c r="Z363" s="368"/>
      <c r="AA363" s="368"/>
      <c r="AB363" s="368"/>
      <c r="AC363" s="368"/>
      <c r="AD363" s="368"/>
      <c r="AE363" s="368"/>
      <c r="AF363" s="368"/>
      <c r="AG363" s="366"/>
      <c r="AH363" s="366"/>
      <c r="AI363" s="366"/>
      <c r="AJ363" s="366"/>
      <c r="AK363" s="368"/>
      <c r="AL363" s="368"/>
      <c r="AM363" s="368"/>
      <c r="AN363" s="368"/>
      <c r="AO363" s="368"/>
      <c r="AP363" s="368"/>
      <c r="AQ363" s="368"/>
      <c r="AR363" s="368"/>
      <c r="AS363" s="368"/>
      <c r="AT363" s="368"/>
      <c r="AU363" s="368"/>
      <c r="AV363" s="368"/>
      <c r="AW363" s="368"/>
      <c r="AX363" s="368"/>
      <c r="AY363" s="368"/>
      <c r="AZ363" s="368"/>
      <c r="BA363" s="368"/>
      <c r="BB363" s="368"/>
      <c r="BC363" s="368"/>
      <c r="BD363" s="368"/>
      <c r="BE363" s="368"/>
      <c r="BF363" s="368"/>
      <c r="BG363" s="368"/>
      <c r="BH363" s="368"/>
      <c r="BI363" s="368"/>
      <c r="BJ363" s="368"/>
      <c r="BK363" s="368"/>
      <c r="BL363" s="368"/>
      <c r="BM363" s="368"/>
      <c r="BN363" s="368"/>
      <c r="BO363" s="368"/>
      <c r="BP363" s="368"/>
      <c r="BQ363" s="368"/>
      <c r="BR363" s="368"/>
      <c r="BS363" s="368"/>
      <c r="BT363" s="368"/>
      <c r="BU363" s="368"/>
      <c r="BV363" s="368"/>
      <c r="BW363" s="368"/>
      <c r="BX363" s="368"/>
      <c r="BY363" s="368"/>
      <c r="BZ363" s="368"/>
      <c r="CA363" s="368"/>
      <c r="CB363" s="368"/>
      <c r="CC363" s="368"/>
      <c r="CD363" s="368"/>
      <c r="CE363" s="368"/>
      <c r="CF363" s="368"/>
      <c r="CG363" s="368"/>
      <c r="CH363" s="368"/>
      <c r="CI363" s="368"/>
      <c r="CJ363" s="368"/>
      <c r="CK363" s="368"/>
      <c r="CL363" s="368"/>
      <c r="CM363" s="368"/>
      <c r="CN363" s="368"/>
      <c r="CO363" s="368"/>
      <c r="CP363" s="368"/>
      <c r="CQ363" s="368"/>
      <c r="CR363" s="368"/>
      <c r="CS363" s="368"/>
      <c r="CT363" s="368"/>
      <c r="CU363" s="368"/>
      <c r="CV363" s="368"/>
      <c r="CW363" s="368"/>
      <c r="CX363" s="368"/>
      <c r="CY363" s="368"/>
      <c r="CZ363" s="368"/>
      <c r="DA363" s="368"/>
      <c r="DB363" s="368"/>
      <c r="DC363" s="368"/>
      <c r="DD363" s="368"/>
      <c r="DE363" s="368"/>
      <c r="DF363" s="368"/>
      <c r="DG363" s="368"/>
      <c r="DH363" s="368"/>
      <c r="DI363" s="368"/>
      <c r="DJ363" s="368"/>
      <c r="DK363" s="368"/>
      <c r="DL363" s="368"/>
      <c r="DM363" s="368"/>
      <c r="DN363" s="368"/>
      <c r="DO363" s="368"/>
      <c r="DP363" s="368"/>
      <c r="DQ363" s="368"/>
    </row>
    <row r="364" spans="3:121" x14ac:dyDescent="0.25">
      <c r="C364" s="368"/>
      <c r="D364" s="368"/>
      <c r="E364" s="368"/>
      <c r="F364" s="368"/>
      <c r="G364" s="368"/>
      <c r="H364" s="368"/>
      <c r="I364" s="368"/>
      <c r="J364" s="368"/>
      <c r="K364" s="368"/>
      <c r="L364" s="368"/>
      <c r="M364" s="368"/>
      <c r="N364" s="368"/>
      <c r="O364" s="368"/>
      <c r="P364" s="368"/>
      <c r="Q364" s="368"/>
      <c r="R364" s="368"/>
      <c r="S364" s="368"/>
      <c r="T364" s="368"/>
      <c r="U364" s="368"/>
      <c r="V364" s="368"/>
      <c r="W364" s="368"/>
      <c r="X364" s="368"/>
      <c r="Y364" s="368"/>
      <c r="Z364" s="368"/>
      <c r="AA364" s="368"/>
      <c r="AB364" s="368"/>
      <c r="AC364" s="368"/>
      <c r="AD364" s="368"/>
      <c r="AE364" s="368"/>
      <c r="AF364" s="368"/>
      <c r="AG364" s="366"/>
      <c r="AH364" s="366"/>
      <c r="AI364" s="366"/>
      <c r="AJ364" s="366"/>
      <c r="AK364" s="368"/>
      <c r="AL364" s="368"/>
      <c r="AM364" s="368"/>
      <c r="AN364" s="368"/>
      <c r="AO364" s="368"/>
      <c r="AP364" s="368"/>
      <c r="AQ364" s="368"/>
      <c r="AR364" s="368"/>
      <c r="AS364" s="368"/>
      <c r="AT364" s="368"/>
      <c r="AU364" s="368"/>
      <c r="AV364" s="368"/>
      <c r="AW364" s="368"/>
      <c r="AX364" s="368"/>
      <c r="AY364" s="368"/>
      <c r="AZ364" s="368"/>
      <c r="BA364" s="368"/>
      <c r="BB364" s="368"/>
      <c r="BC364" s="368"/>
      <c r="BD364" s="368"/>
      <c r="BE364" s="368"/>
      <c r="BF364" s="368"/>
      <c r="BG364" s="368"/>
      <c r="BH364" s="368"/>
      <c r="BI364" s="368"/>
      <c r="BJ364" s="368"/>
      <c r="BK364" s="368"/>
      <c r="BL364" s="368"/>
      <c r="BM364" s="368"/>
      <c r="BN364" s="368"/>
      <c r="BO364" s="368"/>
      <c r="BP364" s="368"/>
      <c r="BQ364" s="368"/>
      <c r="BR364" s="368"/>
      <c r="BS364" s="368"/>
      <c r="BT364" s="368"/>
      <c r="BU364" s="368"/>
      <c r="BV364" s="368"/>
      <c r="BW364" s="368"/>
      <c r="BX364" s="368"/>
      <c r="BY364" s="368"/>
      <c r="BZ364" s="368"/>
      <c r="CA364" s="368"/>
      <c r="CB364" s="368"/>
      <c r="CC364" s="368"/>
      <c r="CD364" s="368"/>
      <c r="CE364" s="368"/>
      <c r="CF364" s="368"/>
      <c r="CG364" s="368"/>
      <c r="CH364" s="368"/>
      <c r="CI364" s="368"/>
      <c r="CJ364" s="368"/>
      <c r="CK364" s="368"/>
      <c r="CL364" s="368"/>
      <c r="CM364" s="368"/>
      <c r="CN364" s="368"/>
      <c r="CO364" s="368"/>
      <c r="CP364" s="368"/>
      <c r="CQ364" s="368"/>
      <c r="CR364" s="368"/>
      <c r="CS364" s="368"/>
      <c r="CT364" s="368"/>
      <c r="CU364" s="368"/>
      <c r="CV364" s="368"/>
      <c r="CW364" s="368"/>
      <c r="CX364" s="368"/>
      <c r="CY364" s="368"/>
      <c r="CZ364" s="368"/>
      <c r="DA364" s="368"/>
      <c r="DB364" s="368"/>
      <c r="DC364" s="368"/>
      <c r="DD364" s="368"/>
      <c r="DE364" s="368"/>
      <c r="DF364" s="368"/>
      <c r="DG364" s="368"/>
      <c r="DH364" s="368"/>
      <c r="DI364" s="368"/>
      <c r="DJ364" s="368"/>
      <c r="DK364" s="368"/>
      <c r="DL364" s="368"/>
      <c r="DM364" s="368"/>
      <c r="DN364" s="368"/>
      <c r="DO364" s="368"/>
      <c r="DP364" s="368"/>
      <c r="DQ364" s="368"/>
    </row>
    <row r="365" spans="3:121" x14ac:dyDescent="0.25">
      <c r="C365" s="368"/>
      <c r="D365" s="368"/>
      <c r="E365" s="368"/>
      <c r="F365" s="368"/>
      <c r="G365" s="368"/>
      <c r="H365" s="368"/>
      <c r="I365" s="368"/>
      <c r="J365" s="368"/>
      <c r="K365" s="368"/>
      <c r="L365" s="368"/>
      <c r="M365" s="368"/>
      <c r="N365" s="368"/>
      <c r="O365" s="368"/>
      <c r="P365" s="368"/>
      <c r="Q365" s="368"/>
      <c r="R365" s="368"/>
      <c r="S365" s="368"/>
      <c r="T365" s="368"/>
      <c r="U365" s="368"/>
      <c r="V365" s="368"/>
      <c r="W365" s="368"/>
      <c r="X365" s="368"/>
      <c r="Y365" s="368"/>
      <c r="Z365" s="368"/>
      <c r="AA365" s="368"/>
      <c r="AB365" s="368"/>
      <c r="AC365" s="368"/>
      <c r="AD365" s="368"/>
      <c r="AE365" s="368"/>
      <c r="AF365" s="368"/>
      <c r="AG365" s="366"/>
      <c r="AH365" s="366"/>
      <c r="AI365" s="366"/>
      <c r="AJ365" s="366"/>
      <c r="AK365" s="368"/>
      <c r="AL365" s="368"/>
      <c r="AM365" s="368"/>
      <c r="AN365" s="368"/>
      <c r="AO365" s="368"/>
      <c r="AP365" s="368"/>
      <c r="AQ365" s="368"/>
      <c r="AR365" s="368"/>
      <c r="AS365" s="368"/>
      <c r="AT365" s="368"/>
      <c r="AU365" s="368"/>
      <c r="AV365" s="368"/>
      <c r="AW365" s="368"/>
      <c r="AX365" s="368"/>
      <c r="AY365" s="368"/>
      <c r="AZ365" s="368"/>
      <c r="BA365" s="368"/>
      <c r="BB365" s="368"/>
      <c r="BC365" s="368"/>
      <c r="BD365" s="368"/>
      <c r="BE365" s="368"/>
      <c r="BF365" s="368"/>
      <c r="BG365" s="368"/>
      <c r="BH365" s="368"/>
      <c r="BI365" s="368"/>
      <c r="BJ365" s="368"/>
      <c r="BK365" s="368"/>
      <c r="BL365" s="368"/>
      <c r="BM365" s="368"/>
      <c r="BN365" s="368"/>
      <c r="BO365" s="368"/>
      <c r="BP365" s="368"/>
      <c r="BQ365" s="368"/>
      <c r="BR365" s="368"/>
      <c r="BS365" s="368"/>
      <c r="BT365" s="368"/>
      <c r="BU365" s="368"/>
      <c r="BV365" s="368"/>
      <c r="BW365" s="368"/>
      <c r="BX365" s="368"/>
      <c r="BY365" s="368"/>
      <c r="BZ365" s="368"/>
      <c r="CA365" s="368"/>
      <c r="CB365" s="368"/>
      <c r="CC365" s="368"/>
      <c r="CD365" s="368"/>
      <c r="CE365" s="368"/>
      <c r="CF365" s="368"/>
      <c r="CG365" s="368"/>
      <c r="CH365" s="368"/>
      <c r="CI365" s="368"/>
      <c r="CJ365" s="368"/>
      <c r="CK365" s="368"/>
      <c r="CL365" s="368"/>
      <c r="CM365" s="368"/>
      <c r="CN365" s="368"/>
      <c r="CO365" s="368"/>
      <c r="CP365" s="368"/>
      <c r="CQ365" s="368"/>
      <c r="CR365" s="368"/>
      <c r="CS365" s="368"/>
      <c r="CT365" s="368"/>
      <c r="CU365" s="368"/>
      <c r="CV365" s="368"/>
      <c r="CW365" s="368"/>
      <c r="CX365" s="368"/>
      <c r="CY365" s="368"/>
      <c r="CZ365" s="368"/>
      <c r="DA365" s="368"/>
      <c r="DB365" s="368"/>
      <c r="DC365" s="368"/>
      <c r="DD365" s="368"/>
      <c r="DE365" s="368"/>
      <c r="DF365" s="368"/>
      <c r="DG365" s="368"/>
      <c r="DH365" s="368"/>
      <c r="DI365" s="368"/>
      <c r="DJ365" s="368"/>
      <c r="DK365" s="368"/>
      <c r="DL365" s="368"/>
      <c r="DM365" s="368"/>
      <c r="DN365" s="368"/>
      <c r="DO365" s="368"/>
      <c r="DP365" s="368"/>
      <c r="DQ365" s="368"/>
    </row>
    <row r="366" spans="3:121" x14ac:dyDescent="0.25">
      <c r="C366" s="368"/>
      <c r="D366" s="368"/>
      <c r="E366" s="368"/>
      <c r="F366" s="368"/>
      <c r="G366" s="368"/>
      <c r="H366" s="368"/>
      <c r="I366" s="368"/>
      <c r="J366" s="368"/>
      <c r="K366" s="368"/>
      <c r="L366" s="368"/>
      <c r="M366" s="368"/>
      <c r="N366" s="368"/>
      <c r="O366" s="368"/>
      <c r="P366" s="368"/>
      <c r="Q366" s="368"/>
      <c r="R366" s="368"/>
      <c r="S366" s="368"/>
      <c r="T366" s="368"/>
      <c r="U366" s="368"/>
      <c r="V366" s="368"/>
      <c r="W366" s="368"/>
      <c r="X366" s="368"/>
      <c r="Y366" s="368"/>
      <c r="Z366" s="368"/>
      <c r="AA366" s="368"/>
      <c r="AB366" s="368"/>
      <c r="AC366" s="368"/>
      <c r="AD366" s="368"/>
      <c r="AE366" s="368"/>
      <c r="AF366" s="368"/>
      <c r="AG366" s="366"/>
      <c r="AH366" s="366"/>
      <c r="AI366" s="366"/>
      <c r="AJ366" s="366"/>
      <c r="AK366" s="368"/>
      <c r="AL366" s="368"/>
      <c r="AM366" s="368"/>
      <c r="AN366" s="368"/>
      <c r="AO366" s="368"/>
      <c r="AP366" s="368"/>
      <c r="AQ366" s="368"/>
      <c r="AR366" s="368"/>
      <c r="AS366" s="368"/>
      <c r="AT366" s="368"/>
      <c r="AU366" s="368"/>
      <c r="AV366" s="368"/>
      <c r="AW366" s="368"/>
      <c r="AX366" s="368"/>
      <c r="AY366" s="368"/>
      <c r="AZ366" s="368"/>
      <c r="BA366" s="368"/>
      <c r="BB366" s="368"/>
      <c r="BC366" s="368"/>
      <c r="BD366" s="368"/>
      <c r="BE366" s="368"/>
      <c r="BF366" s="368"/>
      <c r="BG366" s="368"/>
      <c r="BH366" s="368"/>
      <c r="BI366" s="368"/>
      <c r="BJ366" s="368"/>
      <c r="BK366" s="368"/>
      <c r="BL366" s="368"/>
      <c r="BM366" s="368"/>
      <c r="BN366" s="368"/>
      <c r="BO366" s="368"/>
      <c r="BP366" s="368"/>
      <c r="BQ366" s="368"/>
      <c r="BR366" s="368"/>
      <c r="BS366" s="368"/>
      <c r="BT366" s="368"/>
      <c r="BU366" s="368"/>
      <c r="BV366" s="368"/>
      <c r="BW366" s="368"/>
      <c r="BX366" s="368"/>
      <c r="BY366" s="368"/>
      <c r="BZ366" s="368"/>
      <c r="CA366" s="368"/>
      <c r="CB366" s="368"/>
      <c r="CC366" s="368"/>
      <c r="CD366" s="368"/>
      <c r="CE366" s="368"/>
      <c r="CF366" s="368"/>
      <c r="CG366" s="368"/>
      <c r="CH366" s="368"/>
      <c r="CI366" s="368"/>
      <c r="CJ366" s="368"/>
      <c r="CK366" s="368"/>
      <c r="CL366" s="368"/>
      <c r="CM366" s="368"/>
      <c r="CN366" s="368"/>
      <c r="CO366" s="368"/>
      <c r="CP366" s="368"/>
      <c r="CQ366" s="368"/>
      <c r="CR366" s="368"/>
      <c r="CS366" s="368"/>
      <c r="CT366" s="368"/>
      <c r="CU366" s="368"/>
      <c r="CV366" s="368"/>
      <c r="CW366" s="368"/>
      <c r="CX366" s="368"/>
      <c r="CY366" s="368"/>
      <c r="CZ366" s="368"/>
      <c r="DA366" s="368"/>
      <c r="DB366" s="368"/>
      <c r="DC366" s="368"/>
      <c r="DD366" s="368"/>
      <c r="DE366" s="368"/>
      <c r="DF366" s="368"/>
      <c r="DG366" s="368"/>
      <c r="DH366" s="368"/>
      <c r="DI366" s="368"/>
      <c r="DJ366" s="368"/>
      <c r="DK366" s="368"/>
      <c r="DL366" s="368"/>
      <c r="DM366" s="368"/>
      <c r="DN366" s="368"/>
      <c r="DO366" s="368"/>
      <c r="DP366" s="368"/>
      <c r="DQ366" s="368"/>
    </row>
    <row r="367" spans="3:121" x14ac:dyDescent="0.25">
      <c r="C367" s="368"/>
      <c r="D367" s="368"/>
      <c r="E367" s="368"/>
      <c r="F367" s="368"/>
      <c r="G367" s="368"/>
      <c r="H367" s="368"/>
      <c r="I367" s="368"/>
      <c r="J367" s="368"/>
      <c r="K367" s="368"/>
      <c r="L367" s="368"/>
      <c r="M367" s="368"/>
      <c r="N367" s="368"/>
      <c r="O367" s="368"/>
      <c r="P367" s="368"/>
      <c r="Q367" s="368"/>
      <c r="R367" s="368"/>
      <c r="S367" s="368"/>
      <c r="T367" s="368"/>
      <c r="U367" s="368"/>
      <c r="V367" s="368"/>
      <c r="W367" s="368"/>
      <c r="X367" s="368"/>
      <c r="Y367" s="368"/>
      <c r="Z367" s="368"/>
      <c r="AA367" s="368"/>
      <c r="AB367" s="368"/>
      <c r="AC367" s="368"/>
      <c r="AD367" s="368"/>
      <c r="AE367" s="368"/>
      <c r="AF367" s="368"/>
      <c r="AG367" s="366"/>
      <c r="AH367" s="366"/>
      <c r="AI367" s="366"/>
      <c r="AJ367" s="366"/>
      <c r="AK367" s="368"/>
      <c r="AL367" s="368"/>
      <c r="AM367" s="368"/>
      <c r="AN367" s="368"/>
      <c r="AO367" s="368"/>
      <c r="AP367" s="368"/>
      <c r="AQ367" s="368"/>
      <c r="AR367" s="368"/>
      <c r="AS367" s="368"/>
      <c r="AT367" s="368"/>
      <c r="AU367" s="368"/>
      <c r="AV367" s="368"/>
      <c r="AW367" s="368"/>
      <c r="AX367" s="368"/>
      <c r="AY367" s="368"/>
      <c r="AZ367" s="368"/>
      <c r="BA367" s="368"/>
      <c r="BB367" s="368"/>
      <c r="BC367" s="368"/>
      <c r="BD367" s="368"/>
      <c r="BE367" s="368"/>
      <c r="BF367" s="368"/>
      <c r="BG367" s="368"/>
      <c r="BH367" s="368"/>
      <c r="BI367" s="368"/>
      <c r="BJ367" s="368"/>
      <c r="BK367" s="368"/>
      <c r="BL367" s="368"/>
      <c r="BM367" s="368"/>
      <c r="BN367" s="368"/>
      <c r="BO367" s="368"/>
      <c r="BP367" s="368"/>
      <c r="BQ367" s="368"/>
      <c r="BR367" s="368"/>
      <c r="BS367" s="368"/>
      <c r="BT367" s="368"/>
      <c r="BU367" s="368"/>
      <c r="BV367" s="368"/>
      <c r="BW367" s="368"/>
      <c r="BX367" s="368"/>
      <c r="BY367" s="368"/>
      <c r="BZ367" s="368"/>
      <c r="CA367" s="368"/>
      <c r="CB367" s="368"/>
      <c r="CC367" s="368"/>
      <c r="CD367" s="368"/>
      <c r="CE367" s="368"/>
      <c r="CF367" s="368"/>
      <c r="CG367" s="368"/>
      <c r="CH367" s="368"/>
      <c r="CI367" s="368"/>
      <c r="CJ367" s="368"/>
      <c r="CK367" s="368"/>
      <c r="CL367" s="368"/>
      <c r="CM367" s="368"/>
      <c r="CN367" s="368"/>
      <c r="CO367" s="368"/>
      <c r="CP367" s="368"/>
      <c r="CQ367" s="368"/>
      <c r="CR367" s="368"/>
      <c r="CS367" s="368"/>
      <c r="CT367" s="368"/>
      <c r="CU367" s="368"/>
      <c r="CV367" s="368"/>
      <c r="CW367" s="368"/>
      <c r="CX367" s="368"/>
      <c r="CY367" s="368"/>
      <c r="CZ367" s="368"/>
      <c r="DA367" s="368"/>
      <c r="DB367" s="368"/>
      <c r="DC367" s="368"/>
      <c r="DD367" s="368"/>
      <c r="DE367" s="368"/>
      <c r="DF367" s="368"/>
      <c r="DG367" s="368"/>
      <c r="DH367" s="368"/>
      <c r="DI367" s="368"/>
      <c r="DJ367" s="368"/>
      <c r="DK367" s="368"/>
      <c r="DL367" s="368"/>
      <c r="DM367" s="368"/>
      <c r="DN367" s="368"/>
      <c r="DO367" s="368"/>
      <c r="DP367" s="368"/>
      <c r="DQ367" s="368"/>
    </row>
    <row r="368" spans="3:121" x14ac:dyDescent="0.25">
      <c r="C368" s="368"/>
      <c r="D368" s="368"/>
      <c r="E368" s="368"/>
      <c r="F368" s="368"/>
      <c r="G368" s="368"/>
      <c r="H368" s="368"/>
      <c r="I368" s="368"/>
      <c r="J368" s="368"/>
      <c r="K368" s="368"/>
      <c r="L368" s="368"/>
      <c r="M368" s="368"/>
      <c r="N368" s="368"/>
      <c r="O368" s="368"/>
      <c r="P368" s="368"/>
      <c r="Q368" s="368"/>
      <c r="R368" s="368"/>
      <c r="S368" s="368"/>
      <c r="T368" s="368"/>
      <c r="U368" s="368"/>
      <c r="V368" s="368"/>
      <c r="W368" s="368"/>
      <c r="X368" s="368"/>
      <c r="Y368" s="368"/>
      <c r="Z368" s="368"/>
      <c r="AA368" s="368"/>
      <c r="AB368" s="368"/>
      <c r="AC368" s="368"/>
      <c r="AD368" s="368"/>
      <c r="AE368" s="368"/>
      <c r="AF368" s="368"/>
      <c r="AG368" s="366"/>
      <c r="AH368" s="366"/>
      <c r="AI368" s="366"/>
      <c r="AJ368" s="366"/>
      <c r="AK368" s="368"/>
      <c r="AL368" s="368"/>
      <c r="AM368" s="368"/>
      <c r="AN368" s="368"/>
      <c r="AO368" s="368"/>
      <c r="AP368" s="368"/>
      <c r="AQ368" s="368"/>
      <c r="AR368" s="368"/>
      <c r="AS368" s="368"/>
      <c r="AT368" s="368"/>
      <c r="AU368" s="368"/>
      <c r="AV368" s="368"/>
      <c r="AW368" s="368"/>
      <c r="AX368" s="368"/>
      <c r="AY368" s="368"/>
      <c r="AZ368" s="368"/>
      <c r="BA368" s="368"/>
      <c r="BB368" s="368"/>
      <c r="BC368" s="368"/>
      <c r="BD368" s="368"/>
      <c r="BE368" s="368"/>
      <c r="BF368" s="368"/>
      <c r="BG368" s="368"/>
      <c r="BH368" s="368"/>
      <c r="BI368" s="368"/>
      <c r="BJ368" s="368"/>
      <c r="BK368" s="368"/>
      <c r="BL368" s="368"/>
      <c r="BM368" s="368"/>
      <c r="BN368" s="368"/>
      <c r="BO368" s="368"/>
      <c r="BP368" s="368"/>
      <c r="BQ368" s="368"/>
      <c r="BR368" s="368"/>
      <c r="BS368" s="368"/>
      <c r="BT368" s="368"/>
      <c r="BU368" s="368"/>
      <c r="BV368" s="368"/>
      <c r="BW368" s="368"/>
      <c r="BX368" s="368"/>
      <c r="BY368" s="368"/>
      <c r="BZ368" s="368"/>
      <c r="CA368" s="368"/>
      <c r="CB368" s="368"/>
      <c r="CC368" s="368"/>
      <c r="CD368" s="368"/>
      <c r="CE368" s="368"/>
      <c r="CF368" s="368"/>
      <c r="CG368" s="368"/>
      <c r="CH368" s="368"/>
      <c r="CI368" s="368"/>
      <c r="CJ368" s="368"/>
      <c r="CK368" s="368"/>
      <c r="CL368" s="368"/>
      <c r="CM368" s="368"/>
      <c r="CN368" s="368"/>
      <c r="CO368" s="368"/>
      <c r="CP368" s="368"/>
      <c r="CQ368" s="368"/>
      <c r="CR368" s="368"/>
      <c r="CS368" s="368"/>
      <c r="CT368" s="368"/>
      <c r="CU368" s="368"/>
      <c r="CV368" s="368"/>
      <c r="CW368" s="368"/>
      <c r="CX368" s="368"/>
      <c r="CY368" s="368"/>
      <c r="CZ368" s="368"/>
      <c r="DA368" s="368"/>
      <c r="DB368" s="368"/>
      <c r="DC368" s="368"/>
      <c r="DD368" s="368"/>
      <c r="DE368" s="368"/>
      <c r="DF368" s="368"/>
      <c r="DG368" s="368"/>
      <c r="DH368" s="368"/>
      <c r="DI368" s="368"/>
      <c r="DJ368" s="368"/>
      <c r="DK368" s="368"/>
      <c r="DL368" s="368"/>
      <c r="DM368" s="368"/>
      <c r="DN368" s="368"/>
      <c r="DO368" s="368"/>
      <c r="DP368" s="368"/>
      <c r="DQ368" s="368"/>
    </row>
    <row r="369" spans="3:121" x14ac:dyDescent="0.25">
      <c r="C369" s="368"/>
      <c r="D369" s="368"/>
      <c r="E369" s="368"/>
      <c r="F369" s="368"/>
      <c r="G369" s="368"/>
      <c r="H369" s="368"/>
      <c r="I369" s="368"/>
      <c r="J369" s="368"/>
      <c r="K369" s="368"/>
      <c r="L369" s="368"/>
      <c r="M369" s="368"/>
      <c r="N369" s="368"/>
      <c r="O369" s="368"/>
      <c r="P369" s="368"/>
      <c r="Q369" s="368"/>
      <c r="R369" s="368"/>
      <c r="S369" s="368"/>
      <c r="T369" s="368"/>
      <c r="U369" s="368"/>
      <c r="V369" s="368"/>
      <c r="W369" s="368"/>
      <c r="X369" s="368"/>
      <c r="Y369" s="368"/>
      <c r="Z369" s="368"/>
      <c r="AA369" s="368"/>
      <c r="AB369" s="368"/>
      <c r="AC369" s="368"/>
      <c r="AD369" s="368"/>
      <c r="AE369" s="368"/>
      <c r="AF369" s="368"/>
      <c r="AG369" s="366"/>
      <c r="AH369" s="366"/>
      <c r="AI369" s="366"/>
      <c r="AJ369" s="366"/>
      <c r="AK369" s="368"/>
      <c r="AL369" s="368"/>
      <c r="AM369" s="368"/>
      <c r="AN369" s="368"/>
      <c r="AO369" s="368"/>
      <c r="AP369" s="368"/>
      <c r="AQ369" s="368"/>
      <c r="AR369" s="368"/>
      <c r="AS369" s="368"/>
      <c r="AT369" s="368"/>
      <c r="AU369" s="368"/>
      <c r="AV369" s="368"/>
      <c r="AW369" s="368"/>
      <c r="AX369" s="368"/>
      <c r="AY369" s="368"/>
      <c r="AZ369" s="368"/>
      <c r="BA369" s="368"/>
      <c r="BB369" s="368"/>
      <c r="BC369" s="368"/>
      <c r="BD369" s="368"/>
      <c r="BE369" s="368"/>
      <c r="BF369" s="368"/>
      <c r="BG369" s="368"/>
      <c r="BH369" s="368"/>
      <c r="BI369" s="368"/>
      <c r="BJ369" s="368"/>
      <c r="BK369" s="368"/>
      <c r="BL369" s="368"/>
      <c r="BM369" s="368"/>
      <c r="BN369" s="368"/>
      <c r="BO369" s="368"/>
      <c r="BP369" s="368"/>
      <c r="BQ369" s="368"/>
      <c r="BR369" s="368"/>
      <c r="BS369" s="368"/>
      <c r="BT369" s="368"/>
      <c r="BU369" s="368"/>
      <c r="BV369" s="368"/>
      <c r="BW369" s="368"/>
      <c r="BX369" s="368"/>
      <c r="BY369" s="368"/>
      <c r="BZ369" s="368"/>
      <c r="CA369" s="368"/>
      <c r="CB369" s="368"/>
      <c r="CC369" s="368"/>
      <c r="CD369" s="368"/>
      <c r="CE369" s="368"/>
      <c r="CF369" s="368"/>
      <c r="CG369" s="368"/>
      <c r="CH369" s="368"/>
      <c r="CI369" s="368"/>
      <c r="CJ369" s="368"/>
      <c r="CK369" s="368"/>
      <c r="CL369" s="368"/>
      <c r="CM369" s="368"/>
      <c r="CN369" s="368"/>
      <c r="CO369" s="368"/>
      <c r="CP369" s="368"/>
      <c r="CQ369" s="368"/>
      <c r="CR369" s="368"/>
      <c r="CS369" s="368"/>
      <c r="CT369" s="368"/>
      <c r="CU369" s="368"/>
      <c r="CV369" s="368"/>
      <c r="CW369" s="368"/>
      <c r="CX369" s="368"/>
      <c r="CY369" s="368"/>
      <c r="CZ369" s="368"/>
      <c r="DA369" s="368"/>
      <c r="DB369" s="368"/>
      <c r="DC369" s="368"/>
      <c r="DD369" s="368"/>
      <c r="DE369" s="368"/>
      <c r="DF369" s="368"/>
      <c r="DG369" s="368"/>
      <c r="DH369" s="368"/>
      <c r="DI369" s="368"/>
      <c r="DJ369" s="368"/>
      <c r="DK369" s="368"/>
      <c r="DL369" s="368"/>
      <c r="DM369" s="368"/>
      <c r="DN369" s="368"/>
      <c r="DO369" s="368"/>
      <c r="DP369" s="368"/>
      <c r="DQ369" s="368"/>
    </row>
    <row r="370" spans="3:121" x14ac:dyDescent="0.25">
      <c r="C370" s="368"/>
      <c r="D370" s="368"/>
      <c r="E370" s="368"/>
      <c r="F370" s="368"/>
      <c r="G370" s="368"/>
      <c r="H370" s="368"/>
      <c r="I370" s="368"/>
      <c r="J370" s="368"/>
      <c r="K370" s="368"/>
      <c r="L370" s="368"/>
      <c r="M370" s="368"/>
      <c r="N370" s="368"/>
      <c r="O370" s="368"/>
      <c r="P370" s="368"/>
      <c r="Q370" s="368"/>
      <c r="R370" s="368"/>
      <c r="S370" s="368"/>
      <c r="T370" s="368"/>
      <c r="U370" s="368"/>
      <c r="V370" s="368"/>
      <c r="W370" s="368"/>
      <c r="X370" s="368"/>
      <c r="Y370" s="368"/>
      <c r="Z370" s="368"/>
      <c r="AA370" s="368"/>
      <c r="AB370" s="368"/>
      <c r="AC370" s="368"/>
      <c r="AD370" s="368"/>
      <c r="AE370" s="368"/>
      <c r="AF370" s="368"/>
      <c r="AG370" s="366"/>
      <c r="AH370" s="366"/>
      <c r="AI370" s="366"/>
      <c r="AJ370" s="366"/>
      <c r="AK370" s="368"/>
      <c r="AL370" s="368"/>
      <c r="AM370" s="368"/>
      <c r="AN370" s="368"/>
      <c r="AO370" s="368"/>
      <c r="AP370" s="368"/>
      <c r="AQ370" s="368"/>
      <c r="AR370" s="368"/>
      <c r="AS370" s="368"/>
      <c r="AT370" s="368"/>
      <c r="AU370" s="368"/>
      <c r="AV370" s="368"/>
      <c r="AW370" s="368"/>
      <c r="AX370" s="368"/>
      <c r="AY370" s="368"/>
      <c r="AZ370" s="368"/>
      <c r="BA370" s="368"/>
      <c r="BB370" s="368"/>
      <c r="BC370" s="368"/>
      <c r="BD370" s="368"/>
      <c r="BE370" s="368"/>
      <c r="BF370" s="368"/>
      <c r="BG370" s="368"/>
      <c r="BH370" s="368"/>
      <c r="BI370" s="368"/>
      <c r="BJ370" s="368"/>
      <c r="BK370" s="368"/>
      <c r="BL370" s="368"/>
      <c r="BM370" s="368"/>
      <c r="BN370" s="368"/>
      <c r="BO370" s="368"/>
      <c r="BP370" s="368"/>
      <c r="BQ370" s="368"/>
      <c r="BR370" s="368"/>
      <c r="BS370" s="368"/>
      <c r="BT370" s="368"/>
      <c r="BU370" s="368"/>
      <c r="BV370" s="368"/>
      <c r="BW370" s="368"/>
      <c r="BX370" s="368"/>
      <c r="BY370" s="368"/>
      <c r="BZ370" s="368"/>
      <c r="CA370" s="368"/>
      <c r="CB370" s="368"/>
      <c r="CC370" s="368"/>
      <c r="CD370" s="368"/>
      <c r="CE370" s="368"/>
      <c r="CF370" s="368"/>
      <c r="CG370" s="368"/>
      <c r="CH370" s="368"/>
      <c r="CI370" s="368"/>
      <c r="CJ370" s="368"/>
      <c r="CK370" s="368"/>
      <c r="CL370" s="368"/>
      <c r="CM370" s="368"/>
      <c r="CN370" s="368"/>
      <c r="CO370" s="368"/>
      <c r="CP370" s="368"/>
      <c r="CQ370" s="368"/>
      <c r="CR370" s="368"/>
      <c r="CS370" s="368"/>
      <c r="CT370" s="368"/>
      <c r="CU370" s="368"/>
      <c r="CV370" s="368"/>
      <c r="CW370" s="368"/>
      <c r="CX370" s="368"/>
      <c r="CY370" s="368"/>
      <c r="CZ370" s="368"/>
      <c r="DA370" s="368"/>
      <c r="DB370" s="368"/>
      <c r="DC370" s="368"/>
      <c r="DD370" s="368"/>
      <c r="DE370" s="368"/>
      <c r="DF370" s="368"/>
      <c r="DG370" s="368"/>
      <c r="DH370" s="368"/>
      <c r="DI370" s="368"/>
      <c r="DJ370" s="368"/>
      <c r="DK370" s="368"/>
      <c r="DL370" s="368"/>
      <c r="DM370" s="368"/>
      <c r="DN370" s="368"/>
      <c r="DO370" s="368"/>
      <c r="DP370" s="368"/>
      <c r="DQ370" s="368"/>
    </row>
    <row r="371" spans="3:121" x14ac:dyDescent="0.25">
      <c r="C371" s="368"/>
      <c r="D371" s="368"/>
      <c r="E371" s="368"/>
      <c r="F371" s="368"/>
      <c r="G371" s="368"/>
      <c r="H371" s="368"/>
      <c r="I371" s="368"/>
      <c r="J371" s="368"/>
      <c r="K371" s="368"/>
      <c r="L371" s="368"/>
      <c r="M371" s="368"/>
      <c r="N371" s="368"/>
      <c r="O371" s="368"/>
      <c r="P371" s="368"/>
      <c r="Q371" s="368"/>
      <c r="R371" s="368"/>
      <c r="S371" s="368"/>
      <c r="T371" s="368"/>
      <c r="U371" s="368"/>
      <c r="V371" s="368"/>
      <c r="W371" s="368"/>
      <c r="X371" s="368"/>
      <c r="Y371" s="368"/>
      <c r="Z371" s="368"/>
      <c r="AA371" s="368"/>
      <c r="AB371" s="368"/>
      <c r="AC371" s="368"/>
      <c r="AD371" s="368"/>
      <c r="AE371" s="368"/>
      <c r="AF371" s="368"/>
      <c r="AG371" s="366"/>
      <c r="AH371" s="366"/>
      <c r="AI371" s="366"/>
      <c r="AJ371" s="366"/>
      <c r="AK371" s="368"/>
      <c r="AL371" s="368"/>
      <c r="AM371" s="368"/>
      <c r="AN371" s="368"/>
      <c r="AO371" s="368"/>
      <c r="AP371" s="368"/>
      <c r="AQ371" s="368"/>
      <c r="AR371" s="368"/>
      <c r="AS371" s="368"/>
      <c r="AT371" s="368"/>
      <c r="AU371" s="368"/>
      <c r="AV371" s="368"/>
      <c r="AW371" s="368"/>
      <c r="AX371" s="368"/>
      <c r="AY371" s="368"/>
      <c r="AZ371" s="368"/>
      <c r="BA371" s="368"/>
      <c r="BB371" s="368"/>
      <c r="BC371" s="368"/>
      <c r="BD371" s="368"/>
      <c r="BE371" s="368"/>
      <c r="BF371" s="368"/>
      <c r="BG371" s="368"/>
      <c r="BH371" s="368"/>
      <c r="BI371" s="368"/>
      <c r="BJ371" s="368"/>
      <c r="BK371" s="368"/>
      <c r="BL371" s="368"/>
      <c r="BM371" s="368"/>
      <c r="BN371" s="368"/>
      <c r="BO371" s="368"/>
      <c r="BP371" s="368"/>
      <c r="BQ371" s="368"/>
      <c r="BR371" s="368"/>
      <c r="BS371" s="368"/>
      <c r="BT371" s="368"/>
      <c r="BU371" s="368"/>
      <c r="BV371" s="368"/>
      <c r="BW371" s="368"/>
      <c r="BX371" s="368"/>
      <c r="BY371" s="368"/>
      <c r="BZ371" s="368"/>
      <c r="CA371" s="368"/>
      <c r="CB371" s="368"/>
      <c r="CC371" s="368"/>
      <c r="CD371" s="368"/>
      <c r="CE371" s="368"/>
      <c r="CF371" s="368"/>
      <c r="CG371" s="368"/>
      <c r="CH371" s="368"/>
      <c r="CI371" s="368"/>
      <c r="CJ371" s="368"/>
      <c r="CK371" s="368"/>
      <c r="CL371" s="368"/>
      <c r="CM371" s="368"/>
      <c r="CN371" s="368"/>
      <c r="CO371" s="368"/>
      <c r="CP371" s="368"/>
      <c r="CQ371" s="368"/>
      <c r="CR371" s="368"/>
      <c r="CS371" s="368"/>
      <c r="CT371" s="368"/>
      <c r="CU371" s="368"/>
      <c r="CV371" s="368"/>
      <c r="CW371" s="368"/>
      <c r="CX371" s="368"/>
      <c r="CY371" s="368"/>
      <c r="CZ371" s="368"/>
      <c r="DA371" s="368"/>
      <c r="DB371" s="368"/>
      <c r="DC371" s="368"/>
      <c r="DD371" s="368"/>
      <c r="DE371" s="368"/>
      <c r="DF371" s="368"/>
      <c r="DG371" s="368"/>
      <c r="DH371" s="368"/>
      <c r="DI371" s="368"/>
      <c r="DJ371" s="368"/>
      <c r="DK371" s="368"/>
      <c r="DL371" s="368"/>
      <c r="DM371" s="368"/>
      <c r="DN371" s="368"/>
      <c r="DO371" s="368"/>
      <c r="DP371" s="368"/>
      <c r="DQ371" s="368"/>
    </row>
    <row r="372" spans="3:121" x14ac:dyDescent="0.25">
      <c r="C372" s="368"/>
      <c r="D372" s="368"/>
      <c r="E372" s="368"/>
      <c r="F372" s="368"/>
      <c r="G372" s="368"/>
      <c r="H372" s="368"/>
      <c r="I372" s="368"/>
      <c r="J372" s="368"/>
      <c r="K372" s="368"/>
      <c r="L372" s="368"/>
      <c r="M372" s="368"/>
      <c r="N372" s="368"/>
      <c r="O372" s="368"/>
      <c r="P372" s="368"/>
      <c r="Q372" s="368"/>
      <c r="R372" s="368"/>
      <c r="S372" s="368"/>
      <c r="T372" s="368"/>
      <c r="U372" s="368"/>
      <c r="V372" s="368"/>
      <c r="W372" s="368"/>
      <c r="X372" s="368"/>
      <c r="Y372" s="368"/>
      <c r="Z372" s="368"/>
      <c r="AA372" s="368"/>
      <c r="AB372" s="368"/>
      <c r="AC372" s="368"/>
      <c r="AD372" s="368"/>
      <c r="AE372" s="368"/>
      <c r="AF372" s="368"/>
      <c r="AG372" s="366"/>
      <c r="AH372" s="366"/>
      <c r="AI372" s="366"/>
      <c r="AJ372" s="366"/>
      <c r="AK372" s="368"/>
      <c r="AL372" s="368"/>
      <c r="AM372" s="368"/>
      <c r="AN372" s="368"/>
      <c r="AO372" s="368"/>
      <c r="AP372" s="368"/>
      <c r="AQ372" s="368"/>
      <c r="AR372" s="368"/>
      <c r="AS372" s="368"/>
      <c r="AT372" s="368"/>
      <c r="AU372" s="368"/>
      <c r="AV372" s="368"/>
      <c r="AW372" s="368"/>
      <c r="AX372" s="368"/>
      <c r="AY372" s="368"/>
      <c r="AZ372" s="368"/>
      <c r="BA372" s="368"/>
      <c r="BB372" s="368"/>
      <c r="BC372" s="368"/>
      <c r="BD372" s="368"/>
      <c r="BE372" s="368"/>
      <c r="BF372" s="368"/>
      <c r="BG372" s="368"/>
      <c r="BH372" s="368"/>
      <c r="BI372" s="368"/>
      <c r="BJ372" s="368"/>
      <c r="BK372" s="368"/>
      <c r="BL372" s="368"/>
      <c r="BM372" s="368"/>
      <c r="BN372" s="368"/>
      <c r="BO372" s="368"/>
      <c r="BP372" s="368"/>
      <c r="BQ372" s="368"/>
      <c r="BR372" s="368"/>
      <c r="BS372" s="368"/>
      <c r="BT372" s="368"/>
      <c r="BU372" s="368"/>
      <c r="BV372" s="368"/>
      <c r="BW372" s="368"/>
      <c r="BX372" s="368"/>
      <c r="BY372" s="368"/>
      <c r="BZ372" s="368"/>
      <c r="CA372" s="368"/>
      <c r="CB372" s="368"/>
      <c r="CC372" s="368"/>
      <c r="CD372" s="368"/>
      <c r="CE372" s="368"/>
      <c r="CF372" s="368"/>
      <c r="CG372" s="368"/>
      <c r="CH372" s="368"/>
      <c r="CI372" s="368"/>
      <c r="CJ372" s="368"/>
      <c r="CK372" s="368"/>
      <c r="CL372" s="368"/>
      <c r="CM372" s="368"/>
      <c r="CN372" s="368"/>
      <c r="CO372" s="368"/>
      <c r="CP372" s="368"/>
      <c r="CQ372" s="368"/>
      <c r="CR372" s="368"/>
      <c r="CS372" s="368"/>
      <c r="CT372" s="368"/>
      <c r="CU372" s="368"/>
      <c r="CV372" s="368"/>
      <c r="CW372" s="368"/>
      <c r="CX372" s="368"/>
      <c r="CY372" s="368"/>
      <c r="CZ372" s="368"/>
      <c r="DA372" s="368"/>
      <c r="DB372" s="368"/>
      <c r="DC372" s="368"/>
      <c r="DD372" s="368"/>
      <c r="DE372" s="368"/>
      <c r="DF372" s="368"/>
      <c r="DG372" s="368"/>
      <c r="DH372" s="368"/>
      <c r="DI372" s="368"/>
      <c r="DJ372" s="368"/>
      <c r="DK372" s="368"/>
      <c r="DL372" s="368"/>
      <c r="DM372" s="368"/>
      <c r="DN372" s="368"/>
      <c r="DO372" s="368"/>
      <c r="DP372" s="368"/>
      <c r="DQ372" s="368"/>
    </row>
    <row r="373" spans="3:121" x14ac:dyDescent="0.25">
      <c r="C373" s="368"/>
      <c r="D373" s="368"/>
      <c r="E373" s="368"/>
      <c r="F373" s="368"/>
      <c r="G373" s="368"/>
      <c r="H373" s="368"/>
      <c r="I373" s="368"/>
      <c r="J373" s="368"/>
      <c r="K373" s="368"/>
      <c r="L373" s="368"/>
      <c r="M373" s="368"/>
      <c r="N373" s="368"/>
      <c r="O373" s="368"/>
      <c r="P373" s="368"/>
      <c r="Q373" s="368"/>
      <c r="R373" s="368"/>
      <c r="S373" s="368"/>
      <c r="T373" s="368"/>
      <c r="U373" s="368"/>
      <c r="V373" s="368"/>
      <c r="W373" s="368"/>
      <c r="X373" s="368"/>
      <c r="Y373" s="368"/>
      <c r="Z373" s="368"/>
      <c r="AA373" s="368"/>
      <c r="AB373" s="368"/>
      <c r="AC373" s="368"/>
      <c r="AD373" s="368"/>
      <c r="AE373" s="368"/>
      <c r="AF373" s="368"/>
      <c r="AG373" s="366"/>
      <c r="AH373" s="366"/>
      <c r="AI373" s="366"/>
      <c r="AJ373" s="366"/>
      <c r="AK373" s="368"/>
      <c r="AL373" s="368"/>
      <c r="AM373" s="368"/>
      <c r="AN373" s="368"/>
      <c r="AO373" s="368"/>
      <c r="AP373" s="368"/>
      <c r="AQ373" s="368"/>
      <c r="AR373" s="368"/>
      <c r="AS373" s="368"/>
      <c r="AT373" s="368"/>
      <c r="AU373" s="368"/>
      <c r="AV373" s="368"/>
      <c r="AW373" s="368"/>
      <c r="AX373" s="368"/>
      <c r="AY373" s="368"/>
      <c r="AZ373" s="368"/>
      <c r="BA373" s="368"/>
      <c r="BB373" s="368"/>
      <c r="BC373" s="368"/>
      <c r="BD373" s="368"/>
      <c r="BE373" s="368"/>
      <c r="BF373" s="368"/>
      <c r="BG373" s="368"/>
      <c r="BH373" s="368"/>
      <c r="BI373" s="368"/>
      <c r="BJ373" s="368"/>
      <c r="BK373" s="368"/>
      <c r="BL373" s="368"/>
      <c r="BM373" s="368"/>
      <c r="BN373" s="368"/>
      <c r="BO373" s="368"/>
      <c r="BP373" s="368"/>
      <c r="BQ373" s="368"/>
      <c r="BR373" s="368"/>
      <c r="BS373" s="368"/>
      <c r="BT373" s="368"/>
      <c r="BU373" s="368"/>
      <c r="BV373" s="368"/>
      <c r="BW373" s="368"/>
      <c r="BX373" s="368"/>
      <c r="BY373" s="368"/>
      <c r="BZ373" s="368"/>
      <c r="CA373" s="368"/>
      <c r="CB373" s="368"/>
      <c r="CC373" s="368"/>
      <c r="CD373" s="368"/>
      <c r="CE373" s="368"/>
      <c r="CF373" s="368"/>
      <c r="CG373" s="368"/>
      <c r="CH373" s="368"/>
      <c r="CI373" s="368"/>
      <c r="CJ373" s="368"/>
      <c r="CK373" s="368"/>
      <c r="CL373" s="368"/>
      <c r="CM373" s="368"/>
      <c r="CN373" s="368"/>
      <c r="CO373" s="368"/>
      <c r="CP373" s="368"/>
      <c r="CQ373" s="368"/>
      <c r="CR373" s="368"/>
      <c r="CS373" s="368"/>
      <c r="CT373" s="368"/>
      <c r="CU373" s="368"/>
      <c r="CV373" s="368"/>
      <c r="CW373" s="368"/>
      <c r="CX373" s="368"/>
      <c r="CY373" s="368"/>
      <c r="CZ373" s="368"/>
      <c r="DA373" s="368"/>
      <c r="DB373" s="368"/>
      <c r="DC373" s="368"/>
      <c r="DD373" s="368"/>
      <c r="DE373" s="368"/>
      <c r="DF373" s="368"/>
      <c r="DG373" s="368"/>
      <c r="DH373" s="368"/>
      <c r="DI373" s="368"/>
      <c r="DJ373" s="368"/>
      <c r="DK373" s="368"/>
      <c r="DL373" s="368"/>
      <c r="DM373" s="368"/>
      <c r="DN373" s="368"/>
      <c r="DO373" s="368"/>
      <c r="DP373" s="368"/>
      <c r="DQ373" s="368"/>
    </row>
    <row r="374" spans="3:121" x14ac:dyDescent="0.25">
      <c r="C374" s="368"/>
      <c r="D374" s="368"/>
      <c r="E374" s="368"/>
      <c r="F374" s="368"/>
      <c r="G374" s="368"/>
      <c r="H374" s="368"/>
      <c r="I374" s="368"/>
      <c r="J374" s="368"/>
      <c r="K374" s="368"/>
      <c r="L374" s="368"/>
      <c r="M374" s="368"/>
      <c r="N374" s="368"/>
      <c r="O374" s="368"/>
      <c r="P374" s="368"/>
      <c r="Q374" s="368"/>
      <c r="R374" s="368"/>
      <c r="S374" s="368"/>
      <c r="T374" s="368"/>
      <c r="U374" s="368"/>
      <c r="V374" s="368"/>
      <c r="W374" s="368"/>
      <c r="X374" s="368"/>
      <c r="Y374" s="368"/>
      <c r="Z374" s="368"/>
      <c r="AA374" s="368"/>
      <c r="AB374" s="368"/>
      <c r="AC374" s="368"/>
      <c r="AD374" s="368"/>
      <c r="AE374" s="368"/>
      <c r="AF374" s="368"/>
      <c r="AG374" s="366"/>
      <c r="AH374" s="366"/>
      <c r="AI374" s="366"/>
      <c r="AJ374" s="366"/>
      <c r="AK374" s="368"/>
      <c r="AL374" s="368"/>
      <c r="AM374" s="368"/>
      <c r="AN374" s="368"/>
      <c r="AO374" s="368"/>
      <c r="AP374" s="368"/>
      <c r="AQ374" s="368"/>
      <c r="AR374" s="368"/>
      <c r="AS374" s="368"/>
      <c r="AT374" s="368"/>
      <c r="AU374" s="368"/>
      <c r="AV374" s="368"/>
      <c r="AW374" s="368"/>
      <c r="AX374" s="368"/>
      <c r="AY374" s="368"/>
      <c r="AZ374" s="368"/>
      <c r="BA374" s="368"/>
      <c r="BB374" s="368"/>
      <c r="BC374" s="368"/>
      <c r="BD374" s="368"/>
      <c r="BE374" s="368"/>
      <c r="BF374" s="368"/>
      <c r="BG374" s="368"/>
      <c r="BH374" s="368"/>
      <c r="BI374" s="368"/>
      <c r="BJ374" s="368"/>
      <c r="BK374" s="368"/>
      <c r="BL374" s="368"/>
      <c r="BM374" s="368"/>
      <c r="BN374" s="368"/>
      <c r="BO374" s="368"/>
      <c r="BP374" s="368"/>
      <c r="BQ374" s="368"/>
      <c r="BR374" s="368"/>
      <c r="BS374" s="368"/>
      <c r="BT374" s="368"/>
      <c r="BU374" s="368"/>
      <c r="BV374" s="368"/>
      <c r="BW374" s="368"/>
      <c r="BX374" s="368"/>
      <c r="BY374" s="368"/>
      <c r="BZ374" s="368"/>
      <c r="CA374" s="368"/>
      <c r="CB374" s="368"/>
      <c r="CC374" s="368"/>
      <c r="CD374" s="368"/>
      <c r="CE374" s="368"/>
      <c r="CF374" s="368"/>
      <c r="CG374" s="368"/>
      <c r="CH374" s="368"/>
      <c r="CI374" s="368"/>
      <c r="CJ374" s="368"/>
      <c r="CK374" s="368"/>
      <c r="CL374" s="368"/>
      <c r="CM374" s="368"/>
      <c r="CN374" s="368"/>
      <c r="CO374" s="368"/>
      <c r="CP374" s="368"/>
      <c r="CQ374" s="368"/>
      <c r="CR374" s="368"/>
      <c r="CS374" s="368"/>
      <c r="CT374" s="368"/>
      <c r="CU374" s="368"/>
      <c r="CV374" s="368"/>
      <c r="CW374" s="368"/>
      <c r="CX374" s="368"/>
      <c r="CY374" s="368"/>
      <c r="CZ374" s="368"/>
      <c r="DA374" s="368"/>
      <c r="DB374" s="368"/>
      <c r="DC374" s="368"/>
      <c r="DD374" s="368"/>
      <c r="DE374" s="368"/>
      <c r="DF374" s="368"/>
      <c r="DG374" s="368"/>
      <c r="DH374" s="368"/>
      <c r="DI374" s="368"/>
      <c r="DJ374" s="368"/>
      <c r="DK374" s="368"/>
      <c r="DL374" s="368"/>
      <c r="DM374" s="368"/>
      <c r="DN374" s="368"/>
      <c r="DO374" s="368"/>
      <c r="DP374" s="368"/>
      <c r="DQ374" s="368"/>
    </row>
    <row r="375" spans="3:121" x14ac:dyDescent="0.25">
      <c r="C375" s="368"/>
      <c r="D375" s="368"/>
      <c r="E375" s="368"/>
      <c r="F375" s="368"/>
      <c r="G375" s="368"/>
      <c r="H375" s="368"/>
      <c r="I375" s="368"/>
      <c r="J375" s="368"/>
      <c r="K375" s="368"/>
      <c r="L375" s="368"/>
      <c r="M375" s="368"/>
      <c r="N375" s="368"/>
      <c r="O375" s="368"/>
      <c r="P375" s="368"/>
      <c r="Q375" s="368"/>
      <c r="R375" s="368"/>
      <c r="S375" s="368"/>
      <c r="T375" s="368"/>
      <c r="U375" s="368"/>
      <c r="V375" s="368"/>
      <c r="W375" s="368"/>
      <c r="X375" s="368"/>
      <c r="Y375" s="368"/>
      <c r="Z375" s="368"/>
      <c r="AA375" s="368"/>
      <c r="AB375" s="368"/>
      <c r="AC375" s="368"/>
      <c r="AD375" s="368"/>
      <c r="AE375" s="368"/>
      <c r="AF375" s="368"/>
      <c r="AG375" s="366"/>
      <c r="AH375" s="366"/>
      <c r="AI375" s="366"/>
      <c r="AJ375" s="366"/>
      <c r="AK375" s="368"/>
      <c r="AL375" s="368"/>
      <c r="AM375" s="368"/>
      <c r="AN375" s="368"/>
      <c r="AO375" s="368"/>
      <c r="AP375" s="368"/>
      <c r="AQ375" s="368"/>
      <c r="AR375" s="368"/>
      <c r="AS375" s="368"/>
      <c r="AT375" s="368"/>
      <c r="AU375" s="368"/>
      <c r="AV375" s="368"/>
      <c r="AW375" s="368"/>
      <c r="AX375" s="368"/>
      <c r="AY375" s="368"/>
      <c r="AZ375" s="368"/>
      <c r="BA375" s="368"/>
      <c r="BB375" s="368"/>
      <c r="BC375" s="368"/>
      <c r="BD375" s="368"/>
      <c r="BE375" s="368"/>
      <c r="BF375" s="368"/>
      <c r="BG375" s="368"/>
      <c r="BH375" s="368"/>
      <c r="BI375" s="368"/>
      <c r="BJ375" s="368"/>
      <c r="BK375" s="368"/>
      <c r="BL375" s="368"/>
      <c r="BM375" s="368"/>
      <c r="BN375" s="368"/>
      <c r="BO375" s="368"/>
      <c r="BP375" s="368"/>
      <c r="BQ375" s="368"/>
      <c r="BR375" s="368"/>
      <c r="BS375" s="368"/>
      <c r="BT375" s="368"/>
      <c r="BU375" s="368"/>
      <c r="BV375" s="368"/>
      <c r="BW375" s="368"/>
      <c r="BX375" s="368"/>
      <c r="BY375" s="368"/>
      <c r="BZ375" s="368"/>
      <c r="CA375" s="368"/>
      <c r="CB375" s="368"/>
      <c r="CC375" s="368"/>
      <c r="CD375" s="368"/>
      <c r="CE375" s="368"/>
      <c r="CF375" s="368"/>
      <c r="CG375" s="368"/>
      <c r="CH375" s="368"/>
      <c r="CI375" s="368"/>
      <c r="CJ375" s="368"/>
      <c r="CK375" s="368"/>
      <c r="CL375" s="368"/>
      <c r="CM375" s="368"/>
      <c r="CN375" s="368"/>
      <c r="CO375" s="368"/>
      <c r="CP375" s="368"/>
      <c r="CQ375" s="368"/>
      <c r="CR375" s="368"/>
      <c r="CS375" s="368"/>
      <c r="CT375" s="368"/>
      <c r="CU375" s="368"/>
      <c r="CV375" s="368"/>
      <c r="CW375" s="368"/>
      <c r="CX375" s="368"/>
      <c r="CY375" s="368"/>
      <c r="CZ375" s="368"/>
      <c r="DA375" s="368"/>
      <c r="DB375" s="368"/>
      <c r="DC375" s="368"/>
      <c r="DD375" s="368"/>
      <c r="DE375" s="368"/>
      <c r="DF375" s="368"/>
      <c r="DG375" s="368"/>
      <c r="DH375" s="368"/>
      <c r="DI375" s="368"/>
      <c r="DJ375" s="368"/>
      <c r="DK375" s="368"/>
      <c r="DL375" s="368"/>
      <c r="DM375" s="368"/>
      <c r="DN375" s="368"/>
      <c r="DO375" s="368"/>
      <c r="DP375" s="368"/>
      <c r="DQ375" s="368"/>
    </row>
    <row r="376" spans="3:121" x14ac:dyDescent="0.25">
      <c r="C376" s="368"/>
      <c r="D376" s="368"/>
      <c r="E376" s="368"/>
      <c r="F376" s="368"/>
      <c r="G376" s="368"/>
      <c r="H376" s="368"/>
      <c r="I376" s="368"/>
      <c r="J376" s="368"/>
      <c r="K376" s="368"/>
      <c r="L376" s="368"/>
      <c r="M376" s="368"/>
      <c r="N376" s="368"/>
      <c r="O376" s="368"/>
      <c r="P376" s="368"/>
      <c r="Q376" s="368"/>
      <c r="R376" s="368"/>
      <c r="S376" s="368"/>
      <c r="T376" s="368"/>
      <c r="U376" s="368"/>
      <c r="V376" s="368"/>
      <c r="W376" s="368"/>
      <c r="X376" s="368"/>
      <c r="Y376" s="368"/>
      <c r="Z376" s="368"/>
      <c r="AA376" s="368"/>
      <c r="AB376" s="368"/>
      <c r="AC376" s="368"/>
      <c r="AD376" s="368"/>
      <c r="AE376" s="368"/>
      <c r="AF376" s="368"/>
      <c r="AG376" s="366"/>
      <c r="AH376" s="366"/>
      <c r="AI376" s="366"/>
      <c r="AJ376" s="366"/>
      <c r="AK376" s="368"/>
      <c r="AL376" s="368"/>
      <c r="AM376" s="368"/>
      <c r="AN376" s="368"/>
      <c r="AO376" s="368"/>
      <c r="AP376" s="368"/>
      <c r="AQ376" s="368"/>
      <c r="AR376" s="368"/>
      <c r="AS376" s="368"/>
      <c r="AT376" s="368"/>
      <c r="AU376" s="368"/>
      <c r="AV376" s="368"/>
      <c r="AW376" s="368"/>
      <c r="AX376" s="368"/>
      <c r="AY376" s="368"/>
      <c r="AZ376" s="368"/>
      <c r="BA376" s="368"/>
      <c r="BB376" s="368"/>
      <c r="BC376" s="368"/>
      <c r="BD376" s="368"/>
      <c r="BE376" s="368"/>
      <c r="BF376" s="368"/>
      <c r="BG376" s="368"/>
      <c r="BH376" s="368"/>
      <c r="BI376" s="368"/>
      <c r="BJ376" s="368"/>
      <c r="BK376" s="368"/>
      <c r="BL376" s="368"/>
      <c r="BM376" s="368"/>
      <c r="BN376" s="368"/>
      <c r="BO376" s="368"/>
      <c r="BP376" s="368"/>
      <c r="BQ376" s="368"/>
      <c r="BR376" s="368"/>
      <c r="BS376" s="368"/>
      <c r="BT376" s="368"/>
      <c r="BU376" s="368"/>
      <c r="BV376" s="368"/>
      <c r="BW376" s="368"/>
      <c r="BX376" s="368"/>
      <c r="BY376" s="368"/>
      <c r="BZ376" s="368"/>
      <c r="CA376" s="368"/>
      <c r="CB376" s="368"/>
      <c r="CC376" s="368"/>
      <c r="CD376" s="368"/>
      <c r="CE376" s="368"/>
      <c r="CF376" s="368"/>
      <c r="CG376" s="368"/>
      <c r="CH376" s="368"/>
      <c r="CI376" s="368"/>
      <c r="CJ376" s="368"/>
      <c r="CK376" s="368"/>
      <c r="CL376" s="368"/>
      <c r="CM376" s="368"/>
      <c r="CN376" s="368"/>
      <c r="CO376" s="368"/>
      <c r="CP376" s="368"/>
      <c r="CQ376" s="368"/>
      <c r="CR376" s="368"/>
      <c r="CS376" s="368"/>
      <c r="CT376" s="368"/>
      <c r="CU376" s="368"/>
      <c r="CV376" s="368"/>
      <c r="CW376" s="368"/>
      <c r="CX376" s="368"/>
      <c r="CY376" s="368"/>
      <c r="CZ376" s="368"/>
      <c r="DA376" s="368"/>
      <c r="DB376" s="368"/>
      <c r="DC376" s="368"/>
      <c r="DD376" s="368"/>
      <c r="DE376" s="368"/>
      <c r="DF376" s="368"/>
      <c r="DG376" s="368"/>
      <c r="DH376" s="368"/>
      <c r="DI376" s="368"/>
      <c r="DJ376" s="368"/>
      <c r="DK376" s="368"/>
      <c r="DL376" s="368"/>
      <c r="DM376" s="368"/>
      <c r="DN376" s="368"/>
      <c r="DO376" s="368"/>
      <c r="DP376" s="368"/>
      <c r="DQ376" s="368"/>
    </row>
    <row r="377" spans="3:121" x14ac:dyDescent="0.25">
      <c r="C377" s="368"/>
      <c r="D377" s="368"/>
      <c r="E377" s="368"/>
      <c r="F377" s="368"/>
      <c r="G377" s="368"/>
      <c r="H377" s="368"/>
      <c r="I377" s="368"/>
      <c r="J377" s="368"/>
      <c r="K377" s="368"/>
      <c r="L377" s="368"/>
      <c r="M377" s="368"/>
      <c r="N377" s="368"/>
      <c r="O377" s="368"/>
      <c r="P377" s="368"/>
      <c r="Q377" s="368"/>
      <c r="R377" s="368"/>
      <c r="S377" s="368"/>
      <c r="T377" s="368"/>
      <c r="U377" s="368"/>
      <c r="V377" s="368"/>
      <c r="W377" s="368"/>
      <c r="X377" s="368"/>
      <c r="Y377" s="368"/>
      <c r="Z377" s="368"/>
      <c r="AA377" s="368"/>
      <c r="AB377" s="368"/>
      <c r="AC377" s="368"/>
      <c r="AD377" s="368"/>
      <c r="AE377" s="368"/>
      <c r="AF377" s="368"/>
      <c r="AG377" s="366"/>
      <c r="AH377" s="366"/>
      <c r="AI377" s="366"/>
      <c r="AJ377" s="366"/>
      <c r="AK377" s="368"/>
      <c r="AL377" s="368"/>
      <c r="AM377" s="368"/>
      <c r="AN377" s="368"/>
      <c r="AO377" s="368"/>
      <c r="AP377" s="368"/>
      <c r="AQ377" s="368"/>
      <c r="AR377" s="368"/>
      <c r="AS377" s="368"/>
      <c r="AT377" s="368"/>
      <c r="AU377" s="368"/>
      <c r="AV377" s="368"/>
      <c r="AW377" s="368"/>
      <c r="AX377" s="368"/>
      <c r="AY377" s="368"/>
      <c r="AZ377" s="368"/>
      <c r="BA377" s="368"/>
      <c r="BB377" s="368"/>
      <c r="BC377" s="368"/>
      <c r="BD377" s="368"/>
      <c r="BE377" s="368"/>
      <c r="BF377" s="368"/>
      <c r="BG377" s="368"/>
      <c r="BH377" s="368"/>
      <c r="BI377" s="368"/>
      <c r="BJ377" s="368"/>
      <c r="BK377" s="368"/>
      <c r="BL377" s="368"/>
      <c r="BM377" s="368"/>
      <c r="BN377" s="368"/>
      <c r="BO377" s="368"/>
      <c r="BP377" s="368"/>
      <c r="BQ377" s="368"/>
      <c r="BR377" s="368"/>
      <c r="BS377" s="368"/>
      <c r="BT377" s="368"/>
      <c r="BU377" s="368"/>
      <c r="BV377" s="368"/>
      <c r="BW377" s="368"/>
      <c r="BX377" s="368"/>
      <c r="BY377" s="368"/>
      <c r="BZ377" s="368"/>
      <c r="CA377" s="368"/>
      <c r="CB377" s="368"/>
      <c r="CC377" s="368"/>
      <c r="CD377" s="368"/>
      <c r="CE377" s="368"/>
      <c r="CF377" s="368"/>
      <c r="CG377" s="368"/>
      <c r="CH377" s="368"/>
      <c r="CI377" s="368"/>
      <c r="CJ377" s="368"/>
      <c r="CK377" s="368"/>
      <c r="CL377" s="368"/>
      <c r="CM377" s="368"/>
      <c r="CN377" s="368"/>
      <c r="CO377" s="368"/>
      <c r="CP377" s="368"/>
      <c r="CQ377" s="368"/>
      <c r="CR377" s="368"/>
      <c r="CS377" s="368"/>
      <c r="CT377" s="368"/>
      <c r="CU377" s="368"/>
      <c r="CV377" s="368"/>
      <c r="CW377" s="368"/>
      <c r="CX377" s="368"/>
      <c r="CY377" s="368"/>
      <c r="CZ377" s="368"/>
      <c r="DA377" s="368"/>
      <c r="DB377" s="368"/>
      <c r="DC377" s="368"/>
      <c r="DD377" s="368"/>
      <c r="DE377" s="368"/>
      <c r="DF377" s="368"/>
      <c r="DG377" s="368"/>
      <c r="DH377" s="368"/>
      <c r="DI377" s="368"/>
      <c r="DJ377" s="368"/>
      <c r="DK377" s="368"/>
      <c r="DL377" s="368"/>
      <c r="DM377" s="368"/>
      <c r="DN377" s="368"/>
      <c r="DO377" s="368"/>
      <c r="DP377" s="368"/>
      <c r="DQ377" s="368"/>
    </row>
    <row r="378" spans="3:121" x14ac:dyDescent="0.25">
      <c r="C378" s="368"/>
      <c r="D378" s="368"/>
      <c r="E378" s="368"/>
      <c r="F378" s="368"/>
      <c r="G378" s="368"/>
      <c r="H378" s="368"/>
      <c r="I378" s="368"/>
      <c r="J378" s="368"/>
      <c r="K378" s="368"/>
      <c r="L378" s="368"/>
      <c r="M378" s="368"/>
      <c r="N378" s="368"/>
      <c r="O378" s="368"/>
      <c r="P378" s="368"/>
      <c r="Q378" s="368"/>
      <c r="R378" s="368"/>
      <c r="S378" s="368"/>
      <c r="T378" s="368"/>
      <c r="U378" s="368"/>
      <c r="V378" s="368"/>
      <c r="W378" s="368"/>
      <c r="X378" s="368"/>
      <c r="Y378" s="368"/>
      <c r="Z378" s="368"/>
      <c r="AA378" s="368"/>
      <c r="AB378" s="368"/>
      <c r="AC378" s="368"/>
      <c r="AD378" s="368"/>
      <c r="AE378" s="368"/>
      <c r="AF378" s="368"/>
      <c r="AG378" s="366"/>
      <c r="AH378" s="366"/>
      <c r="AI378" s="366"/>
      <c r="AJ378" s="366"/>
      <c r="AK378" s="368"/>
      <c r="AL378" s="368"/>
      <c r="AM378" s="368"/>
      <c r="AN378" s="368"/>
      <c r="AO378" s="368"/>
      <c r="AP378" s="368"/>
      <c r="AQ378" s="368"/>
      <c r="AR378" s="368"/>
      <c r="AS378" s="368"/>
      <c r="AT378" s="368"/>
      <c r="AU378" s="368"/>
      <c r="AV378" s="368"/>
      <c r="AW378" s="368"/>
      <c r="AX378" s="368"/>
      <c r="AY378" s="368"/>
      <c r="AZ378" s="368"/>
      <c r="BA378" s="368"/>
      <c r="BB378" s="368"/>
      <c r="BC378" s="368"/>
      <c r="BD378" s="368"/>
      <c r="BE378" s="368"/>
      <c r="BF378" s="368"/>
      <c r="BG378" s="368"/>
      <c r="BH378" s="368"/>
      <c r="BI378" s="368"/>
      <c r="BJ378" s="368"/>
      <c r="BK378" s="368"/>
      <c r="BL378" s="368"/>
      <c r="BM378" s="368"/>
      <c r="BN378" s="368"/>
      <c r="BO378" s="368"/>
      <c r="BP378" s="368"/>
      <c r="BQ378" s="368"/>
      <c r="BR378" s="368"/>
      <c r="BS378" s="368"/>
      <c r="BT378" s="368"/>
      <c r="BU378" s="368"/>
      <c r="BV378" s="368"/>
      <c r="BW378" s="368"/>
      <c r="BX378" s="368"/>
      <c r="BY378" s="368"/>
      <c r="BZ378" s="368"/>
      <c r="CA378" s="368"/>
      <c r="CB378" s="368"/>
      <c r="CC378" s="368"/>
      <c r="CD378" s="368"/>
      <c r="CE378" s="368"/>
      <c r="CF378" s="368"/>
      <c r="CG378" s="368"/>
      <c r="CH378" s="368"/>
      <c r="CI378" s="368"/>
      <c r="CJ378" s="368"/>
      <c r="CK378" s="368"/>
      <c r="CL378" s="368"/>
      <c r="CM378" s="368"/>
      <c r="CN378" s="368"/>
      <c r="CO378" s="368"/>
      <c r="CP378" s="368"/>
      <c r="CQ378" s="368"/>
      <c r="CR378" s="368"/>
      <c r="CS378" s="368"/>
      <c r="CT378" s="368"/>
      <c r="CU378" s="368"/>
      <c r="CV378" s="368"/>
      <c r="CW378" s="368"/>
      <c r="CX378" s="368"/>
      <c r="CY378" s="368"/>
      <c r="CZ378" s="368"/>
      <c r="DA378" s="368"/>
      <c r="DB378" s="368"/>
      <c r="DC378" s="368"/>
      <c r="DD378" s="368"/>
      <c r="DE378" s="368"/>
      <c r="DF378" s="368"/>
      <c r="DG378" s="368"/>
      <c r="DH378" s="368"/>
      <c r="DI378" s="368"/>
      <c r="DJ378" s="368"/>
      <c r="DK378" s="368"/>
      <c r="DL378" s="368"/>
      <c r="DM378" s="368"/>
      <c r="DN378" s="368"/>
      <c r="DO378" s="368"/>
      <c r="DP378" s="368"/>
      <c r="DQ378" s="368"/>
    </row>
    <row r="379" spans="3:121" x14ac:dyDescent="0.25">
      <c r="C379" s="368"/>
      <c r="D379" s="368"/>
      <c r="E379" s="368"/>
      <c r="F379" s="368"/>
      <c r="G379" s="368"/>
      <c r="H379" s="368"/>
      <c r="I379" s="368"/>
      <c r="J379" s="368"/>
      <c r="K379" s="368"/>
      <c r="L379" s="368"/>
      <c r="M379" s="368"/>
      <c r="N379" s="368"/>
      <c r="O379" s="368"/>
      <c r="P379" s="368"/>
      <c r="Q379" s="368"/>
      <c r="R379" s="368"/>
      <c r="S379" s="368"/>
      <c r="T379" s="368"/>
      <c r="U379" s="368"/>
      <c r="V379" s="368"/>
      <c r="W379" s="368"/>
      <c r="X379" s="368"/>
      <c r="Y379" s="368"/>
      <c r="Z379" s="368"/>
      <c r="AA379" s="368"/>
      <c r="AB379" s="368"/>
      <c r="AC379" s="368"/>
      <c r="AD379" s="368"/>
      <c r="AE379" s="368"/>
      <c r="AF379" s="368"/>
      <c r="AG379" s="366"/>
      <c r="AH379" s="366"/>
      <c r="AI379" s="366"/>
      <c r="AJ379" s="366"/>
      <c r="AK379" s="368"/>
      <c r="AL379" s="368"/>
      <c r="AM379" s="368"/>
      <c r="AN379" s="368"/>
      <c r="AO379" s="368"/>
      <c r="AP379" s="368"/>
      <c r="AQ379" s="368"/>
      <c r="AR379" s="368"/>
      <c r="AS379" s="368"/>
      <c r="AT379" s="368"/>
      <c r="AU379" s="368"/>
      <c r="AV379" s="368"/>
      <c r="AW379" s="368"/>
      <c r="AX379" s="368"/>
      <c r="AY379" s="368"/>
      <c r="AZ379" s="368"/>
      <c r="BA379" s="368"/>
      <c r="BB379" s="368"/>
      <c r="BC379" s="368"/>
      <c r="BD379" s="368"/>
      <c r="BE379" s="368"/>
      <c r="BF379" s="368"/>
      <c r="BG379" s="368"/>
      <c r="BH379" s="368"/>
      <c r="BI379" s="368"/>
      <c r="BJ379" s="368"/>
      <c r="BK379" s="368"/>
      <c r="BL379" s="368"/>
      <c r="BM379" s="368"/>
      <c r="BN379" s="368"/>
      <c r="BO379" s="368"/>
      <c r="BP379" s="368"/>
      <c r="BQ379" s="368"/>
      <c r="BR379" s="368"/>
      <c r="BS379" s="368"/>
      <c r="BT379" s="368"/>
      <c r="BU379" s="368"/>
      <c r="BV379" s="368"/>
      <c r="BW379" s="368"/>
      <c r="BX379" s="368"/>
      <c r="BY379" s="368"/>
      <c r="BZ379" s="368"/>
      <c r="CA379" s="368"/>
      <c r="CB379" s="368"/>
      <c r="CC379" s="368"/>
      <c r="CD379" s="368"/>
      <c r="CE379" s="368"/>
      <c r="CF379" s="368"/>
      <c r="CG379" s="368"/>
      <c r="CH379" s="368"/>
      <c r="CI379" s="368"/>
      <c r="CJ379" s="368"/>
      <c r="CK379" s="368"/>
      <c r="CL379" s="368"/>
      <c r="CM379" s="368"/>
      <c r="CN379" s="368"/>
      <c r="CO379" s="368"/>
      <c r="CP379" s="368"/>
      <c r="CQ379" s="368"/>
      <c r="CR379" s="368"/>
      <c r="CS379" s="368"/>
      <c r="CT379" s="368"/>
      <c r="CU379" s="368"/>
      <c r="CV379" s="368"/>
      <c r="CW379" s="368"/>
      <c r="CX379" s="368"/>
      <c r="CY379" s="368"/>
      <c r="CZ379" s="368"/>
      <c r="DA379" s="368"/>
      <c r="DB379" s="368"/>
      <c r="DC379" s="368"/>
      <c r="DD379" s="368"/>
      <c r="DE379" s="368"/>
      <c r="DF379" s="368"/>
      <c r="DG379" s="368"/>
      <c r="DH379" s="368"/>
      <c r="DI379" s="368"/>
      <c r="DJ379" s="368"/>
      <c r="DK379" s="368"/>
      <c r="DL379" s="368"/>
      <c r="DM379" s="368"/>
      <c r="DN379" s="368"/>
      <c r="DO379" s="368"/>
      <c r="DP379" s="368"/>
      <c r="DQ379" s="368"/>
    </row>
    <row r="380" spans="3:121" x14ac:dyDescent="0.25">
      <c r="C380" s="368"/>
      <c r="D380" s="368"/>
      <c r="E380" s="368"/>
      <c r="F380" s="368"/>
      <c r="G380" s="368"/>
      <c r="H380" s="368"/>
      <c r="I380" s="368"/>
      <c r="J380" s="368"/>
      <c r="K380" s="368"/>
      <c r="L380" s="368"/>
      <c r="M380" s="368"/>
      <c r="N380" s="368"/>
      <c r="O380" s="368"/>
      <c r="P380" s="368"/>
      <c r="Q380" s="368"/>
      <c r="R380" s="368"/>
      <c r="S380" s="368"/>
      <c r="T380" s="368"/>
      <c r="U380" s="368"/>
      <c r="V380" s="368"/>
      <c r="W380" s="368"/>
      <c r="X380" s="368"/>
      <c r="Y380" s="368"/>
      <c r="Z380" s="368"/>
      <c r="AA380" s="368"/>
      <c r="AB380" s="368"/>
      <c r="AC380" s="368"/>
      <c r="AD380" s="368"/>
      <c r="AE380" s="368"/>
      <c r="AF380" s="368"/>
      <c r="AG380" s="366"/>
      <c r="AH380" s="366"/>
      <c r="AI380" s="366"/>
      <c r="AJ380" s="366"/>
      <c r="AK380" s="368"/>
      <c r="AL380" s="368"/>
      <c r="AM380" s="368"/>
      <c r="AN380" s="368"/>
      <c r="AO380" s="368"/>
      <c r="AP380" s="368"/>
      <c r="AQ380" s="368"/>
      <c r="AR380" s="368"/>
      <c r="AS380" s="368"/>
      <c r="AT380" s="368"/>
      <c r="AU380" s="368"/>
      <c r="AV380" s="368"/>
      <c r="AW380" s="368"/>
      <c r="AX380" s="368"/>
      <c r="AY380" s="368"/>
      <c r="AZ380" s="368"/>
      <c r="BA380" s="368"/>
      <c r="BB380" s="368"/>
      <c r="BC380" s="368"/>
      <c r="BD380" s="368"/>
      <c r="BE380" s="368"/>
      <c r="BF380" s="368"/>
      <c r="BG380" s="368"/>
      <c r="BH380" s="368"/>
      <c r="BI380" s="368"/>
      <c r="BJ380" s="368"/>
      <c r="BK380" s="368"/>
      <c r="BL380" s="368"/>
      <c r="BM380" s="368"/>
      <c r="BN380" s="368"/>
      <c r="BO380" s="368"/>
      <c r="BP380" s="368"/>
      <c r="BQ380" s="368"/>
      <c r="BR380" s="368"/>
      <c r="BS380" s="368"/>
      <c r="BT380" s="368"/>
      <c r="BU380" s="368"/>
      <c r="BV380" s="368"/>
      <c r="BW380" s="368"/>
      <c r="BX380" s="368"/>
      <c r="BY380" s="368"/>
      <c r="BZ380" s="368"/>
      <c r="CA380" s="368"/>
      <c r="CB380" s="368"/>
      <c r="CC380" s="368"/>
      <c r="CD380" s="368"/>
      <c r="CE380" s="368"/>
      <c r="CF380" s="368"/>
      <c r="CG380" s="368"/>
      <c r="CH380" s="368"/>
      <c r="CI380" s="368"/>
      <c r="CJ380" s="368"/>
      <c r="CK380" s="368"/>
      <c r="CL380" s="368"/>
      <c r="CM380" s="368"/>
      <c r="CN380" s="368"/>
      <c r="CO380" s="368"/>
      <c r="CP380" s="368"/>
      <c r="CQ380" s="368"/>
      <c r="CR380" s="368"/>
      <c r="CS380" s="368"/>
      <c r="CT380" s="368"/>
      <c r="CU380" s="368"/>
      <c r="CV380" s="368"/>
      <c r="CW380" s="368"/>
      <c r="CX380" s="368"/>
      <c r="CY380" s="368"/>
      <c r="CZ380" s="368"/>
      <c r="DA380" s="368"/>
      <c r="DB380" s="368"/>
      <c r="DC380" s="368"/>
      <c r="DD380" s="368"/>
      <c r="DE380" s="368"/>
      <c r="DF380" s="368"/>
      <c r="DG380" s="368"/>
      <c r="DH380" s="368"/>
      <c r="DI380" s="368"/>
      <c r="DJ380" s="368"/>
      <c r="DK380" s="368"/>
      <c r="DL380" s="368"/>
      <c r="DM380" s="368"/>
      <c r="DN380" s="368"/>
      <c r="DO380" s="368"/>
      <c r="DP380" s="368"/>
      <c r="DQ380" s="368"/>
    </row>
    <row r="381" spans="3:121" x14ac:dyDescent="0.25">
      <c r="C381" s="368"/>
      <c r="D381" s="368"/>
      <c r="E381" s="368"/>
      <c r="F381" s="368"/>
      <c r="G381" s="368"/>
      <c r="H381" s="368"/>
      <c r="I381" s="368"/>
      <c r="J381" s="368"/>
      <c r="K381" s="368"/>
      <c r="L381" s="368"/>
      <c r="M381" s="368"/>
      <c r="N381" s="368"/>
      <c r="O381" s="368"/>
      <c r="P381" s="368"/>
      <c r="Q381" s="368"/>
      <c r="R381" s="368"/>
      <c r="S381" s="368"/>
      <c r="T381" s="368"/>
      <c r="U381" s="368"/>
      <c r="V381" s="368"/>
      <c r="W381" s="368"/>
      <c r="X381" s="368"/>
      <c r="Y381" s="368"/>
      <c r="Z381" s="368"/>
      <c r="AA381" s="368"/>
      <c r="AB381" s="368"/>
      <c r="AC381" s="368"/>
      <c r="AD381" s="368"/>
      <c r="AE381" s="368"/>
      <c r="AF381" s="368"/>
      <c r="AG381" s="366"/>
      <c r="AH381" s="366"/>
      <c r="AI381" s="366"/>
      <c r="AJ381" s="366"/>
      <c r="AK381" s="368"/>
      <c r="AL381" s="368"/>
      <c r="AM381" s="368"/>
      <c r="AN381" s="368"/>
      <c r="AO381" s="368"/>
      <c r="AP381" s="368"/>
      <c r="AQ381" s="368"/>
      <c r="AR381" s="368"/>
      <c r="AS381" s="368"/>
      <c r="AT381" s="368"/>
      <c r="AU381" s="368"/>
      <c r="AV381" s="368"/>
      <c r="AW381" s="368"/>
      <c r="AX381" s="368"/>
      <c r="AY381" s="368"/>
      <c r="AZ381" s="368"/>
      <c r="BA381" s="368"/>
      <c r="BB381" s="368"/>
      <c r="BC381" s="368"/>
      <c r="BD381" s="368"/>
      <c r="BE381" s="368"/>
      <c r="BF381" s="368"/>
      <c r="BG381" s="368"/>
      <c r="BH381" s="368"/>
      <c r="BI381" s="368"/>
      <c r="BJ381" s="368"/>
      <c r="BK381" s="368"/>
      <c r="BL381" s="368"/>
      <c r="BM381" s="368"/>
      <c r="BN381" s="368"/>
      <c r="BO381" s="368"/>
      <c r="BP381" s="368"/>
      <c r="BQ381" s="368"/>
      <c r="BR381" s="368"/>
      <c r="BS381" s="368"/>
      <c r="BT381" s="368"/>
      <c r="BU381" s="368"/>
      <c r="BV381" s="368"/>
      <c r="BW381" s="368"/>
      <c r="BX381" s="368"/>
      <c r="BY381" s="368"/>
      <c r="BZ381" s="368"/>
      <c r="CA381" s="368"/>
      <c r="CB381" s="368"/>
      <c r="CC381" s="368"/>
      <c r="CD381" s="368"/>
      <c r="CE381" s="368"/>
      <c r="CF381" s="368"/>
      <c r="CG381" s="368"/>
      <c r="CH381" s="368"/>
      <c r="CI381" s="368"/>
      <c r="CJ381" s="368"/>
      <c r="CK381" s="368"/>
      <c r="CL381" s="368"/>
      <c r="CM381" s="368"/>
      <c r="CN381" s="368"/>
      <c r="CO381" s="368"/>
      <c r="CP381" s="368"/>
      <c r="CQ381" s="368"/>
      <c r="CR381" s="368"/>
      <c r="CS381" s="368"/>
      <c r="CT381" s="368"/>
      <c r="CU381" s="368"/>
      <c r="CV381" s="368"/>
      <c r="CW381" s="368"/>
      <c r="CX381" s="368"/>
      <c r="CY381" s="368"/>
      <c r="CZ381" s="368"/>
      <c r="DA381" s="368"/>
      <c r="DB381" s="368"/>
      <c r="DC381" s="368"/>
      <c r="DD381" s="368"/>
      <c r="DE381" s="368"/>
      <c r="DF381" s="368"/>
      <c r="DG381" s="368"/>
      <c r="DH381" s="368"/>
      <c r="DI381" s="368"/>
      <c r="DJ381" s="368"/>
      <c r="DK381" s="368"/>
      <c r="DL381" s="368"/>
      <c r="DM381" s="368"/>
      <c r="DN381" s="368"/>
      <c r="DO381" s="368"/>
      <c r="DP381" s="368"/>
      <c r="DQ381" s="368"/>
    </row>
    <row r="382" spans="3:121" x14ac:dyDescent="0.25">
      <c r="C382" s="368"/>
      <c r="D382" s="368"/>
      <c r="E382" s="368"/>
      <c r="F382" s="368"/>
      <c r="G382" s="368"/>
      <c r="H382" s="368"/>
      <c r="I382" s="368"/>
      <c r="J382" s="368"/>
      <c r="K382" s="368"/>
      <c r="L382" s="368"/>
      <c r="M382" s="368"/>
      <c r="N382" s="368"/>
      <c r="O382" s="368"/>
      <c r="P382" s="368"/>
      <c r="Q382" s="368"/>
      <c r="R382" s="368"/>
      <c r="S382" s="368"/>
      <c r="T382" s="368"/>
      <c r="U382" s="368"/>
      <c r="V382" s="368"/>
      <c r="W382" s="368"/>
      <c r="X382" s="368"/>
      <c r="Y382" s="368"/>
      <c r="Z382" s="368"/>
      <c r="AA382" s="368"/>
      <c r="AB382" s="368"/>
      <c r="AC382" s="368"/>
      <c r="AD382" s="368"/>
      <c r="AE382" s="368"/>
      <c r="AF382" s="368"/>
      <c r="AG382" s="366"/>
      <c r="AH382" s="366"/>
      <c r="AI382" s="366"/>
      <c r="AJ382" s="366"/>
      <c r="AK382" s="368"/>
      <c r="AL382" s="368"/>
      <c r="AM382" s="368"/>
      <c r="AN382" s="368"/>
      <c r="AO382" s="368"/>
      <c r="AP382" s="368"/>
      <c r="AQ382" s="368"/>
      <c r="AR382" s="368"/>
      <c r="AS382" s="368"/>
      <c r="AT382" s="368"/>
      <c r="AU382" s="368"/>
      <c r="AV382" s="368"/>
      <c r="AW382" s="368"/>
      <c r="AX382" s="368"/>
      <c r="AY382" s="368"/>
      <c r="AZ382" s="368"/>
      <c r="BA382" s="368"/>
      <c r="BB382" s="368"/>
      <c r="BC382" s="368"/>
      <c r="BD382" s="368"/>
      <c r="BE382" s="368"/>
      <c r="BF382" s="368"/>
      <c r="BG382" s="368"/>
      <c r="BH382" s="368"/>
      <c r="BI382" s="368"/>
      <c r="BJ382" s="368"/>
      <c r="BK382" s="368"/>
      <c r="BL382" s="368"/>
      <c r="BM382" s="368"/>
      <c r="BN382" s="368"/>
      <c r="BO382" s="368"/>
      <c r="BP382" s="368"/>
      <c r="BQ382" s="368"/>
      <c r="BR382" s="368"/>
      <c r="BS382" s="368"/>
      <c r="BT382" s="368"/>
      <c r="BU382" s="368"/>
      <c r="BV382" s="368"/>
      <c r="BW382" s="368"/>
      <c r="BX382" s="368"/>
      <c r="BY382" s="368"/>
      <c r="BZ382" s="368"/>
      <c r="CA382" s="368"/>
      <c r="CB382" s="368"/>
      <c r="CC382" s="368"/>
      <c r="CD382" s="368"/>
      <c r="CE382" s="368"/>
      <c r="CF382" s="368"/>
      <c r="CG382" s="368"/>
      <c r="CH382" s="368"/>
      <c r="CI382" s="368"/>
      <c r="CJ382" s="368"/>
      <c r="CK382" s="368"/>
      <c r="CL382" s="368"/>
      <c r="CM382" s="368"/>
      <c r="CN382" s="368"/>
      <c r="CO382" s="368"/>
      <c r="CP382" s="368"/>
      <c r="CQ382" s="368"/>
      <c r="CR382" s="368"/>
      <c r="CS382" s="368"/>
      <c r="CT382" s="368"/>
      <c r="CU382" s="368"/>
      <c r="CV382" s="368"/>
      <c r="CW382" s="368"/>
      <c r="CX382" s="368"/>
      <c r="CY382" s="368"/>
      <c r="CZ382" s="368"/>
      <c r="DA382" s="368"/>
      <c r="DB382" s="368"/>
      <c r="DC382" s="368"/>
      <c r="DD382" s="368"/>
      <c r="DE382" s="368"/>
      <c r="DF382" s="368"/>
      <c r="DG382" s="368"/>
      <c r="DH382" s="368"/>
      <c r="DI382" s="368"/>
      <c r="DJ382" s="368"/>
      <c r="DK382" s="368"/>
      <c r="DL382" s="368"/>
      <c r="DM382" s="368"/>
      <c r="DN382" s="368"/>
      <c r="DO382" s="368"/>
      <c r="DP382" s="368"/>
      <c r="DQ382" s="368"/>
    </row>
    <row r="383" spans="3:121" x14ac:dyDescent="0.25">
      <c r="C383" s="368"/>
      <c r="D383" s="368"/>
      <c r="E383" s="368"/>
      <c r="F383" s="368"/>
      <c r="G383" s="368"/>
      <c r="H383" s="368"/>
      <c r="I383" s="368"/>
      <c r="J383" s="368"/>
      <c r="K383" s="368"/>
      <c r="L383" s="368"/>
      <c r="M383" s="368"/>
      <c r="N383" s="368"/>
      <c r="O383" s="368"/>
      <c r="P383" s="368"/>
      <c r="Q383" s="368"/>
      <c r="R383" s="368"/>
      <c r="S383" s="368"/>
      <c r="T383" s="368"/>
      <c r="U383" s="368"/>
      <c r="V383" s="368"/>
      <c r="W383" s="368"/>
      <c r="X383" s="368"/>
      <c r="Y383" s="368"/>
      <c r="Z383" s="368"/>
      <c r="AA383" s="368"/>
      <c r="AB383" s="368"/>
      <c r="AC383" s="368"/>
      <c r="AD383" s="368"/>
      <c r="AE383" s="368"/>
      <c r="AF383" s="368"/>
      <c r="AG383" s="366"/>
      <c r="AH383" s="366"/>
      <c r="AI383" s="366"/>
      <c r="AJ383" s="366"/>
      <c r="AK383" s="368"/>
      <c r="AL383" s="368"/>
      <c r="AM383" s="368"/>
      <c r="AN383" s="368"/>
      <c r="AO383" s="368"/>
      <c r="AP383" s="368"/>
      <c r="AQ383" s="368"/>
      <c r="AR383" s="368"/>
      <c r="AS383" s="368"/>
      <c r="AT383" s="368"/>
      <c r="AU383" s="368"/>
      <c r="AV383" s="368"/>
      <c r="AW383" s="368"/>
      <c r="AX383" s="368"/>
      <c r="AY383" s="368"/>
      <c r="AZ383" s="368"/>
      <c r="BA383" s="368"/>
      <c r="BB383" s="368"/>
      <c r="BC383" s="368"/>
      <c r="BD383" s="368"/>
      <c r="BE383" s="368"/>
      <c r="BF383" s="368"/>
      <c r="BG383" s="368"/>
      <c r="BH383" s="368"/>
      <c r="BI383" s="368"/>
      <c r="BJ383" s="368"/>
      <c r="BK383" s="368"/>
      <c r="BL383" s="368"/>
      <c r="BM383" s="368"/>
      <c r="BN383" s="368"/>
      <c r="BO383" s="368"/>
      <c r="BP383" s="368"/>
      <c r="BQ383" s="368"/>
      <c r="BR383" s="368"/>
      <c r="BS383" s="368"/>
      <c r="BT383" s="368"/>
      <c r="BU383" s="368"/>
      <c r="BV383" s="368"/>
      <c r="BW383" s="368"/>
      <c r="BX383" s="368"/>
      <c r="BY383" s="368"/>
      <c r="BZ383" s="368"/>
      <c r="CA383" s="368"/>
      <c r="CB383" s="368"/>
      <c r="CC383" s="368"/>
      <c r="CD383" s="368"/>
      <c r="CE383" s="368"/>
      <c r="CF383" s="368"/>
      <c r="CG383" s="368"/>
      <c r="CH383" s="368"/>
      <c r="CI383" s="368"/>
      <c r="CJ383" s="368"/>
      <c r="CK383" s="368"/>
      <c r="CL383" s="368"/>
      <c r="CM383" s="368"/>
      <c r="CN383" s="368"/>
      <c r="CO383" s="368"/>
      <c r="CP383" s="368"/>
      <c r="CQ383" s="368"/>
      <c r="CR383" s="368"/>
      <c r="CS383" s="368"/>
      <c r="CT383" s="368"/>
      <c r="CU383" s="368"/>
      <c r="CV383" s="368"/>
      <c r="CW383" s="368"/>
      <c r="CX383" s="368"/>
      <c r="CY383" s="368"/>
      <c r="CZ383" s="368"/>
      <c r="DA383" s="368"/>
      <c r="DB383" s="368"/>
      <c r="DC383" s="368"/>
      <c r="DD383" s="368"/>
      <c r="DE383" s="368"/>
      <c r="DF383" s="368"/>
      <c r="DG383" s="368"/>
      <c r="DH383" s="368"/>
      <c r="DI383" s="368"/>
      <c r="DJ383" s="368"/>
      <c r="DK383" s="368"/>
      <c r="DL383" s="368"/>
      <c r="DM383" s="368"/>
      <c r="DN383" s="368"/>
      <c r="DO383" s="368"/>
      <c r="DP383" s="368"/>
      <c r="DQ383" s="368"/>
    </row>
    <row r="384" spans="3:121" x14ac:dyDescent="0.25">
      <c r="C384" s="368"/>
      <c r="D384" s="368"/>
      <c r="E384" s="368"/>
      <c r="F384" s="368"/>
      <c r="G384" s="368"/>
      <c r="H384" s="368"/>
      <c r="I384" s="368"/>
      <c r="J384" s="368"/>
      <c r="K384" s="368"/>
      <c r="L384" s="368"/>
      <c r="M384" s="368"/>
      <c r="N384" s="368"/>
      <c r="O384" s="368"/>
      <c r="P384" s="368"/>
      <c r="Q384" s="368"/>
      <c r="R384" s="368"/>
      <c r="S384" s="368"/>
      <c r="T384" s="368"/>
      <c r="U384" s="368"/>
      <c r="V384" s="368"/>
      <c r="W384" s="368"/>
      <c r="X384" s="368"/>
      <c r="Y384" s="368"/>
      <c r="Z384" s="368"/>
      <c r="AA384" s="368"/>
      <c r="AB384" s="368"/>
      <c r="AC384" s="368"/>
      <c r="AD384" s="368"/>
      <c r="AE384" s="368"/>
      <c r="AF384" s="368"/>
      <c r="AG384" s="366"/>
      <c r="AH384" s="366"/>
      <c r="AI384" s="366"/>
      <c r="AJ384" s="366"/>
      <c r="AK384" s="368"/>
      <c r="AL384" s="368"/>
      <c r="AM384" s="368"/>
      <c r="AN384" s="368"/>
      <c r="AO384" s="368"/>
      <c r="AP384" s="368"/>
      <c r="AQ384" s="368"/>
      <c r="AR384" s="368"/>
      <c r="AS384" s="368"/>
      <c r="AT384" s="368"/>
      <c r="AU384" s="368"/>
      <c r="AV384" s="368"/>
      <c r="AW384" s="368"/>
      <c r="AX384" s="368"/>
      <c r="AY384" s="368"/>
      <c r="AZ384" s="368"/>
      <c r="BA384" s="368"/>
      <c r="BB384" s="368"/>
      <c r="BC384" s="368"/>
      <c r="BD384" s="368"/>
      <c r="BE384" s="368"/>
      <c r="BF384" s="368"/>
      <c r="BG384" s="368"/>
      <c r="BH384" s="368"/>
      <c r="BI384" s="368"/>
      <c r="BJ384" s="368"/>
      <c r="BK384" s="368"/>
      <c r="BL384" s="368"/>
      <c r="BM384" s="368"/>
      <c r="BN384" s="368"/>
      <c r="BO384" s="368"/>
      <c r="BP384" s="368"/>
      <c r="BQ384" s="368"/>
      <c r="BR384" s="368"/>
      <c r="BS384" s="368"/>
      <c r="BT384" s="368"/>
      <c r="BU384" s="368"/>
      <c r="BV384" s="368"/>
      <c r="BW384" s="368"/>
      <c r="BX384" s="368"/>
      <c r="BY384" s="368"/>
      <c r="BZ384" s="368"/>
      <c r="CA384" s="368"/>
      <c r="CB384" s="368"/>
      <c r="CC384" s="368"/>
      <c r="CD384" s="368"/>
      <c r="CE384" s="368"/>
      <c r="CF384" s="368"/>
      <c r="CG384" s="368"/>
      <c r="CH384" s="368"/>
      <c r="CI384" s="368"/>
      <c r="CJ384" s="368"/>
      <c r="CK384" s="368"/>
      <c r="CL384" s="368"/>
      <c r="CM384" s="368"/>
      <c r="CN384" s="368"/>
      <c r="CO384" s="368"/>
      <c r="CP384" s="368"/>
      <c r="CQ384" s="368"/>
      <c r="CR384" s="368"/>
      <c r="CS384" s="368"/>
      <c r="CT384" s="368"/>
      <c r="CU384" s="368"/>
      <c r="CV384" s="368"/>
      <c r="CW384" s="368"/>
      <c r="CX384" s="368"/>
      <c r="CY384" s="368"/>
      <c r="CZ384" s="368"/>
      <c r="DA384" s="368"/>
      <c r="DB384" s="368"/>
      <c r="DC384" s="368"/>
      <c r="DD384" s="368"/>
      <c r="DE384" s="368"/>
      <c r="DF384" s="368"/>
      <c r="DG384" s="368"/>
      <c r="DH384" s="368"/>
      <c r="DI384" s="368"/>
      <c r="DJ384" s="368"/>
      <c r="DK384" s="368"/>
      <c r="DL384" s="368"/>
      <c r="DM384" s="368"/>
      <c r="DN384" s="368"/>
      <c r="DO384" s="368"/>
      <c r="DP384" s="368"/>
      <c r="DQ384" s="368"/>
    </row>
    <row r="385" spans="3:121" x14ac:dyDescent="0.25">
      <c r="C385" s="368"/>
      <c r="D385" s="368"/>
      <c r="E385" s="368"/>
      <c r="F385" s="368"/>
      <c r="G385" s="368"/>
      <c r="H385" s="368"/>
      <c r="I385" s="368"/>
      <c r="J385" s="368"/>
      <c r="K385" s="368"/>
      <c r="L385" s="368"/>
      <c r="M385" s="368"/>
      <c r="N385" s="368"/>
      <c r="O385" s="368"/>
      <c r="P385" s="368"/>
      <c r="Q385" s="368"/>
      <c r="R385" s="368"/>
      <c r="S385" s="368"/>
      <c r="T385" s="368"/>
      <c r="U385" s="368"/>
      <c r="V385" s="368"/>
      <c r="W385" s="368"/>
      <c r="X385" s="368"/>
      <c r="Y385" s="368"/>
      <c r="Z385" s="368"/>
      <c r="AA385" s="368"/>
      <c r="AB385" s="368"/>
      <c r="AC385" s="368"/>
      <c r="AD385" s="368"/>
      <c r="AE385" s="368"/>
      <c r="AF385" s="368"/>
      <c r="AG385" s="366"/>
      <c r="AH385" s="366"/>
      <c r="AI385" s="366"/>
      <c r="AJ385" s="366"/>
      <c r="AK385" s="368"/>
      <c r="AL385" s="368"/>
      <c r="AM385" s="368"/>
      <c r="AN385" s="368"/>
      <c r="AO385" s="368"/>
      <c r="AP385" s="368"/>
      <c r="AQ385" s="368"/>
      <c r="AR385" s="368"/>
      <c r="AS385" s="368"/>
      <c r="AT385" s="368"/>
      <c r="AU385" s="368"/>
      <c r="AV385" s="368"/>
      <c r="AW385" s="368"/>
      <c r="AX385" s="368"/>
      <c r="AY385" s="368"/>
      <c r="AZ385" s="368"/>
      <c r="BA385" s="368"/>
      <c r="BB385" s="368"/>
      <c r="BC385" s="368"/>
      <c r="BD385" s="368"/>
      <c r="BE385" s="368"/>
      <c r="BF385" s="368"/>
      <c r="BG385" s="368"/>
      <c r="BH385" s="368"/>
      <c r="BI385" s="368"/>
      <c r="BJ385" s="368"/>
      <c r="BK385" s="368"/>
      <c r="BL385" s="368"/>
      <c r="BM385" s="368"/>
      <c r="BN385" s="368"/>
      <c r="BO385" s="368"/>
      <c r="BP385" s="368"/>
      <c r="BQ385" s="368"/>
      <c r="BR385" s="368"/>
      <c r="BS385" s="368"/>
      <c r="BT385" s="368"/>
      <c r="BU385" s="368"/>
      <c r="BV385" s="368"/>
      <c r="BW385" s="368"/>
      <c r="BX385" s="368"/>
      <c r="BY385" s="368"/>
      <c r="BZ385" s="368"/>
      <c r="CA385" s="368"/>
      <c r="CB385" s="368"/>
      <c r="CC385" s="368"/>
      <c r="CD385" s="368"/>
      <c r="CE385" s="368"/>
      <c r="CF385" s="368"/>
      <c r="CG385" s="368"/>
      <c r="CH385" s="368"/>
      <c r="CI385" s="368"/>
      <c r="CJ385" s="368"/>
      <c r="CK385" s="368"/>
      <c r="CL385" s="368"/>
      <c r="CM385" s="368"/>
      <c r="CN385" s="368"/>
      <c r="CO385" s="368"/>
      <c r="CP385" s="368"/>
      <c r="CQ385" s="368"/>
      <c r="CR385" s="368"/>
      <c r="CS385" s="368"/>
      <c r="CT385" s="368"/>
      <c r="CU385" s="368"/>
      <c r="CV385" s="368"/>
      <c r="CW385" s="368"/>
      <c r="CX385" s="368"/>
      <c r="CY385" s="368"/>
      <c r="CZ385" s="368"/>
      <c r="DA385" s="368"/>
      <c r="DB385" s="368"/>
      <c r="DC385" s="368"/>
      <c r="DD385" s="368"/>
      <c r="DE385" s="368"/>
      <c r="DF385" s="368"/>
      <c r="DG385" s="368"/>
      <c r="DH385" s="368"/>
      <c r="DI385" s="368"/>
      <c r="DJ385" s="368"/>
      <c r="DK385" s="368"/>
      <c r="DL385" s="368"/>
      <c r="DM385" s="368"/>
      <c r="DN385" s="368"/>
      <c r="DO385" s="368"/>
      <c r="DP385" s="368"/>
      <c r="DQ385" s="368"/>
    </row>
    <row r="386" spans="3:121" x14ac:dyDescent="0.25">
      <c r="C386" s="368"/>
      <c r="D386" s="368"/>
      <c r="E386" s="368"/>
      <c r="F386" s="368"/>
      <c r="G386" s="368"/>
      <c r="H386" s="368"/>
      <c r="I386" s="368"/>
      <c r="J386" s="368"/>
      <c r="K386" s="368"/>
      <c r="L386" s="368"/>
      <c r="M386" s="368"/>
      <c r="N386" s="368"/>
      <c r="O386" s="368"/>
      <c r="P386" s="368"/>
      <c r="Q386" s="368"/>
      <c r="R386" s="368"/>
      <c r="S386" s="368"/>
      <c r="T386" s="368"/>
      <c r="U386" s="368"/>
      <c r="V386" s="368"/>
      <c r="W386" s="368"/>
      <c r="X386" s="368"/>
      <c r="Y386" s="368"/>
      <c r="Z386" s="368"/>
      <c r="AA386" s="368"/>
      <c r="AB386" s="368"/>
      <c r="AC386" s="368"/>
      <c r="AD386" s="368"/>
      <c r="AE386" s="368"/>
      <c r="AF386" s="368"/>
      <c r="AG386" s="366"/>
      <c r="AH386" s="366"/>
      <c r="AI386" s="366"/>
      <c r="AJ386" s="366"/>
      <c r="AK386" s="368"/>
      <c r="AL386" s="368"/>
      <c r="AM386" s="368"/>
      <c r="AN386" s="368"/>
      <c r="AO386" s="368"/>
      <c r="AP386" s="368"/>
      <c r="AQ386" s="368"/>
      <c r="AR386" s="368"/>
      <c r="AS386" s="368"/>
      <c r="AT386" s="368"/>
      <c r="AU386" s="368"/>
      <c r="AV386" s="368"/>
      <c r="AW386" s="368"/>
      <c r="AX386" s="368"/>
      <c r="AY386" s="368"/>
      <c r="AZ386" s="368"/>
      <c r="BA386" s="368"/>
      <c r="BB386" s="368"/>
      <c r="BC386" s="368"/>
      <c r="BD386" s="368"/>
      <c r="BE386" s="368"/>
      <c r="BF386" s="368"/>
      <c r="BG386" s="368"/>
      <c r="BH386" s="368"/>
      <c r="BI386" s="368"/>
      <c r="BJ386" s="368"/>
      <c r="BK386" s="368"/>
      <c r="BL386" s="368"/>
      <c r="BM386" s="368"/>
      <c r="BN386" s="368"/>
      <c r="BO386" s="368"/>
      <c r="BP386" s="368"/>
      <c r="BQ386" s="368"/>
      <c r="BR386" s="368"/>
      <c r="BS386" s="368"/>
      <c r="BT386" s="368"/>
      <c r="BU386" s="368"/>
      <c r="BV386" s="368"/>
      <c r="BW386" s="368"/>
      <c r="BX386" s="368"/>
      <c r="BY386" s="368"/>
      <c r="BZ386" s="368"/>
      <c r="CA386" s="368"/>
      <c r="CB386" s="368"/>
      <c r="CC386" s="368"/>
      <c r="CD386" s="368"/>
      <c r="CE386" s="368"/>
      <c r="CF386" s="368"/>
      <c r="CG386" s="368"/>
      <c r="CH386" s="368"/>
      <c r="CI386" s="368"/>
      <c r="CJ386" s="368"/>
      <c r="CK386" s="368"/>
      <c r="CL386" s="368"/>
      <c r="CM386" s="368"/>
      <c r="CN386" s="368"/>
      <c r="CO386" s="368"/>
      <c r="CP386" s="368"/>
      <c r="CQ386" s="368"/>
      <c r="CR386" s="368"/>
      <c r="CS386" s="368"/>
      <c r="CT386" s="368"/>
      <c r="CU386" s="368"/>
      <c r="CV386" s="368"/>
      <c r="CW386" s="368"/>
      <c r="CX386" s="368"/>
      <c r="CY386" s="368"/>
      <c r="CZ386" s="368"/>
      <c r="DA386" s="368"/>
      <c r="DB386" s="368"/>
      <c r="DC386" s="368"/>
      <c r="DD386" s="368"/>
      <c r="DE386" s="368"/>
      <c r="DF386" s="368"/>
      <c r="DG386" s="368"/>
      <c r="DH386" s="368"/>
      <c r="DI386" s="368"/>
      <c r="DJ386" s="368"/>
      <c r="DK386" s="368"/>
      <c r="DL386" s="368"/>
      <c r="DM386" s="368"/>
      <c r="DN386" s="368"/>
      <c r="DO386" s="368"/>
      <c r="DP386" s="368"/>
      <c r="DQ386" s="368"/>
    </row>
    <row r="387" spans="3:121" x14ac:dyDescent="0.25">
      <c r="C387" s="368"/>
      <c r="D387" s="368"/>
      <c r="E387" s="368"/>
      <c r="F387" s="368"/>
      <c r="G387" s="368"/>
      <c r="H387" s="368"/>
      <c r="I387" s="368"/>
      <c r="J387" s="368"/>
      <c r="K387" s="368"/>
      <c r="L387" s="368"/>
      <c r="M387" s="368"/>
      <c r="N387" s="368"/>
      <c r="O387" s="368"/>
      <c r="P387" s="368"/>
      <c r="Q387" s="368"/>
      <c r="R387" s="368"/>
      <c r="S387" s="368"/>
      <c r="T387" s="368"/>
      <c r="U387" s="368"/>
      <c r="V387" s="368"/>
      <c r="W387" s="368"/>
      <c r="X387" s="368"/>
      <c r="Y387" s="368"/>
      <c r="Z387" s="368"/>
      <c r="AA387" s="368"/>
      <c r="AB387" s="368"/>
      <c r="AC387" s="368"/>
      <c r="AD387" s="368"/>
      <c r="AE387" s="368"/>
      <c r="AF387" s="368"/>
      <c r="AG387" s="366"/>
      <c r="AH387" s="366"/>
      <c r="AI387" s="366"/>
      <c r="AJ387" s="366"/>
      <c r="AK387" s="368"/>
      <c r="AL387" s="368"/>
      <c r="AM387" s="368"/>
      <c r="AN387" s="368"/>
      <c r="AO387" s="368"/>
      <c r="AP387" s="368"/>
      <c r="AQ387" s="368"/>
      <c r="AR387" s="368"/>
      <c r="AS387" s="368"/>
      <c r="AT387" s="368"/>
      <c r="AU387" s="368"/>
      <c r="AV387" s="368"/>
      <c r="AW387" s="368"/>
      <c r="AX387" s="368"/>
      <c r="AY387" s="368"/>
      <c r="AZ387" s="368"/>
      <c r="BA387" s="368"/>
      <c r="BB387" s="368"/>
      <c r="BC387" s="368"/>
      <c r="BD387" s="368"/>
      <c r="BE387" s="368"/>
      <c r="BF387" s="368"/>
      <c r="BG387" s="368"/>
      <c r="BH387" s="368"/>
      <c r="BI387" s="368"/>
      <c r="BJ387" s="368"/>
      <c r="BK387" s="368"/>
      <c r="BL387" s="368"/>
      <c r="BM387" s="368"/>
      <c r="BN387" s="368"/>
      <c r="BO387" s="368"/>
      <c r="BP387" s="368"/>
      <c r="BQ387" s="368"/>
      <c r="BR387" s="368"/>
      <c r="BS387" s="368"/>
      <c r="BT387" s="368"/>
      <c r="BU387" s="368"/>
      <c r="BV387" s="368"/>
      <c r="BW387" s="368"/>
      <c r="BX387" s="368"/>
      <c r="BY387" s="368"/>
      <c r="BZ387" s="368"/>
      <c r="CA387" s="368"/>
      <c r="CB387" s="368"/>
      <c r="CC387" s="368"/>
      <c r="CD387" s="368"/>
      <c r="CE387" s="368"/>
      <c r="CF387" s="368"/>
      <c r="CG387" s="368"/>
      <c r="CH387" s="368"/>
      <c r="CI387" s="368"/>
      <c r="CJ387" s="368"/>
      <c r="CK387" s="368"/>
      <c r="CL387" s="368"/>
      <c r="CM387" s="368"/>
      <c r="CN387" s="368"/>
      <c r="CO387" s="368"/>
      <c r="CP387" s="368"/>
      <c r="CQ387" s="368"/>
      <c r="CR387" s="368"/>
      <c r="CS387" s="368"/>
      <c r="CT387" s="368"/>
      <c r="CU387" s="368"/>
      <c r="CV387" s="368"/>
      <c r="CW387" s="368"/>
      <c r="CX387" s="368"/>
      <c r="CY387" s="368"/>
      <c r="CZ387" s="368"/>
      <c r="DA387" s="368"/>
      <c r="DB387" s="368"/>
      <c r="DC387" s="368"/>
      <c r="DD387" s="368"/>
      <c r="DE387" s="368"/>
      <c r="DF387" s="368"/>
      <c r="DG387" s="368"/>
      <c r="DH387" s="368"/>
      <c r="DI387" s="368"/>
      <c r="DJ387" s="368"/>
      <c r="DK387" s="368"/>
      <c r="DL387" s="368"/>
      <c r="DM387" s="368"/>
      <c r="DN387" s="368"/>
      <c r="DO387" s="368"/>
      <c r="DP387" s="368"/>
      <c r="DQ387" s="368"/>
    </row>
    <row r="388" spans="3:121" x14ac:dyDescent="0.25">
      <c r="C388" s="368"/>
      <c r="D388" s="368"/>
      <c r="E388" s="368"/>
      <c r="F388" s="368"/>
      <c r="G388" s="368"/>
      <c r="H388" s="368"/>
      <c r="I388" s="368"/>
      <c r="J388" s="368"/>
      <c r="K388" s="368"/>
      <c r="L388" s="368"/>
      <c r="M388" s="368"/>
      <c r="N388" s="368"/>
      <c r="O388" s="368"/>
      <c r="P388" s="368"/>
      <c r="Q388" s="368"/>
      <c r="R388" s="368"/>
      <c r="S388" s="368"/>
      <c r="T388" s="368"/>
      <c r="U388" s="368"/>
      <c r="V388" s="368"/>
      <c r="W388" s="368"/>
      <c r="X388" s="368"/>
      <c r="Y388" s="368"/>
      <c r="Z388" s="368"/>
      <c r="AA388" s="368"/>
      <c r="AB388" s="368"/>
      <c r="AC388" s="368"/>
      <c r="AD388" s="368"/>
      <c r="AE388" s="368"/>
      <c r="AF388" s="368"/>
      <c r="AG388" s="366"/>
      <c r="AH388" s="366"/>
      <c r="AI388" s="366"/>
      <c r="AJ388" s="366"/>
      <c r="AK388" s="368"/>
      <c r="AL388" s="368"/>
      <c r="AM388" s="368"/>
      <c r="AN388" s="368"/>
      <c r="AO388" s="368"/>
      <c r="AP388" s="368"/>
      <c r="AQ388" s="368"/>
      <c r="AR388" s="368"/>
      <c r="AS388" s="368"/>
      <c r="AT388" s="368"/>
      <c r="AU388" s="368"/>
      <c r="AV388" s="368"/>
      <c r="AW388" s="368"/>
      <c r="AX388" s="368"/>
      <c r="AY388" s="368"/>
      <c r="AZ388" s="368"/>
      <c r="BA388" s="368"/>
      <c r="BB388" s="368"/>
      <c r="BC388" s="368"/>
      <c r="BD388" s="368"/>
      <c r="BE388" s="368"/>
      <c r="BF388" s="368"/>
      <c r="BG388" s="368"/>
      <c r="BH388" s="368"/>
      <c r="BI388" s="368"/>
      <c r="BJ388" s="368"/>
      <c r="BK388" s="368"/>
      <c r="BL388" s="368"/>
      <c r="BM388" s="368"/>
      <c r="BN388" s="368"/>
      <c r="BO388" s="368"/>
      <c r="BP388" s="368"/>
      <c r="BQ388" s="368"/>
      <c r="BR388" s="368"/>
      <c r="BS388" s="368"/>
      <c r="BT388" s="368"/>
      <c r="BU388" s="368"/>
      <c r="BV388" s="368"/>
      <c r="BW388" s="368"/>
      <c r="BX388" s="368"/>
      <c r="BY388" s="368"/>
      <c r="BZ388" s="368"/>
      <c r="CA388" s="368"/>
      <c r="CB388" s="368"/>
      <c r="CC388" s="368"/>
      <c r="CD388" s="368"/>
      <c r="CE388" s="368"/>
      <c r="CF388" s="368"/>
      <c r="CG388" s="368"/>
      <c r="CH388" s="368"/>
      <c r="CI388" s="368"/>
      <c r="CJ388" s="368"/>
      <c r="CK388" s="368"/>
      <c r="CL388" s="368"/>
      <c r="CM388" s="368"/>
      <c r="CN388" s="368"/>
      <c r="CO388" s="368"/>
      <c r="CP388" s="368"/>
      <c r="CQ388" s="368"/>
      <c r="CR388" s="368"/>
      <c r="CS388" s="368"/>
      <c r="CT388" s="368"/>
      <c r="CU388" s="368"/>
      <c r="CV388" s="368"/>
      <c r="CW388" s="368"/>
      <c r="CX388" s="368"/>
      <c r="CY388" s="368"/>
      <c r="CZ388" s="368"/>
      <c r="DA388" s="368"/>
      <c r="DB388" s="368"/>
      <c r="DC388" s="368"/>
      <c r="DD388" s="368"/>
      <c r="DE388" s="368"/>
      <c r="DF388" s="368"/>
      <c r="DG388" s="368"/>
      <c r="DH388" s="368"/>
      <c r="DI388" s="368"/>
      <c r="DJ388" s="368"/>
      <c r="DK388" s="368"/>
      <c r="DL388" s="368"/>
      <c r="DM388" s="368"/>
      <c r="DN388" s="368"/>
      <c r="DO388" s="368"/>
      <c r="DP388" s="368"/>
      <c r="DQ388" s="368"/>
    </row>
    <row r="389" spans="3:121" x14ac:dyDescent="0.25">
      <c r="C389" s="368"/>
      <c r="D389" s="368"/>
      <c r="E389" s="368"/>
      <c r="F389" s="368"/>
      <c r="G389" s="368"/>
      <c r="H389" s="368"/>
      <c r="I389" s="368"/>
      <c r="J389" s="368"/>
      <c r="K389" s="368"/>
      <c r="L389" s="368"/>
      <c r="M389" s="368"/>
      <c r="N389" s="368"/>
      <c r="O389" s="368"/>
      <c r="P389" s="368"/>
      <c r="Q389" s="368"/>
      <c r="R389" s="368"/>
      <c r="S389" s="368"/>
      <c r="T389" s="368"/>
      <c r="U389" s="368"/>
      <c r="V389" s="368"/>
      <c r="W389" s="368"/>
      <c r="X389" s="368"/>
      <c r="Y389" s="368"/>
      <c r="Z389" s="368"/>
      <c r="AA389" s="368"/>
      <c r="AB389" s="368"/>
      <c r="AC389" s="368"/>
      <c r="AD389" s="368"/>
      <c r="AE389" s="368"/>
      <c r="AF389" s="368"/>
      <c r="AG389" s="366"/>
      <c r="AH389" s="366"/>
      <c r="AI389" s="366"/>
      <c r="AJ389" s="366"/>
      <c r="AK389" s="368"/>
      <c r="AL389" s="368"/>
      <c r="AM389" s="368"/>
      <c r="AN389" s="368"/>
      <c r="AO389" s="368"/>
      <c r="AP389" s="368"/>
      <c r="AQ389" s="368"/>
      <c r="AR389" s="368"/>
      <c r="AS389" s="368"/>
      <c r="AT389" s="368"/>
      <c r="AU389" s="368"/>
      <c r="AV389" s="368"/>
      <c r="AW389" s="368"/>
      <c r="AX389" s="368"/>
      <c r="AY389" s="368"/>
      <c r="AZ389" s="368"/>
      <c r="BA389" s="368"/>
      <c r="BB389" s="368"/>
      <c r="BC389" s="368"/>
      <c r="BD389" s="368"/>
      <c r="BE389" s="368"/>
      <c r="BF389" s="368"/>
      <c r="BG389" s="368"/>
      <c r="BH389" s="368"/>
      <c r="BI389" s="368"/>
      <c r="BJ389" s="368"/>
      <c r="BK389" s="368"/>
      <c r="BL389" s="368"/>
      <c r="BM389" s="368"/>
      <c r="BN389" s="368"/>
      <c r="BO389" s="368"/>
      <c r="BP389" s="368"/>
      <c r="BQ389" s="368"/>
      <c r="BR389" s="368"/>
      <c r="BS389" s="368"/>
      <c r="BT389" s="368"/>
      <c r="BU389" s="368"/>
      <c r="BV389" s="368"/>
      <c r="BW389" s="368"/>
      <c r="BX389" s="368"/>
      <c r="BY389" s="368"/>
      <c r="BZ389" s="368"/>
      <c r="CA389" s="368"/>
      <c r="CB389" s="368"/>
      <c r="CC389" s="368"/>
      <c r="CD389" s="368"/>
      <c r="CE389" s="368"/>
      <c r="CF389" s="368"/>
      <c r="CG389" s="368"/>
      <c r="CH389" s="368"/>
      <c r="CI389" s="368"/>
      <c r="CJ389" s="368"/>
      <c r="CK389" s="368"/>
      <c r="CL389" s="368"/>
      <c r="CM389" s="368"/>
      <c r="CN389" s="368"/>
      <c r="CO389" s="368"/>
      <c r="CP389" s="368"/>
      <c r="CQ389" s="368"/>
      <c r="CR389" s="368"/>
      <c r="CS389" s="368"/>
      <c r="CT389" s="368"/>
      <c r="CU389" s="368"/>
      <c r="CV389" s="368"/>
      <c r="CW389" s="368"/>
      <c r="CX389" s="368"/>
      <c r="CY389" s="368"/>
      <c r="CZ389" s="368"/>
      <c r="DA389" s="368"/>
      <c r="DB389" s="368"/>
      <c r="DC389" s="368"/>
      <c r="DD389" s="368"/>
      <c r="DE389" s="368"/>
      <c r="DF389" s="368"/>
      <c r="DG389" s="368"/>
      <c r="DH389" s="368"/>
      <c r="DI389" s="368"/>
      <c r="DJ389" s="368"/>
      <c r="DK389" s="368"/>
      <c r="DL389" s="368"/>
      <c r="DM389" s="368"/>
      <c r="DN389" s="368"/>
      <c r="DO389" s="368"/>
      <c r="DP389" s="368"/>
      <c r="DQ389" s="368"/>
    </row>
    <row r="390" spans="3:121" x14ac:dyDescent="0.25">
      <c r="C390" s="368"/>
      <c r="D390" s="368"/>
      <c r="E390" s="368"/>
      <c r="F390" s="368"/>
      <c r="G390" s="368"/>
      <c r="H390" s="368"/>
      <c r="I390" s="368"/>
      <c r="J390" s="368"/>
      <c r="K390" s="368"/>
      <c r="L390" s="368"/>
      <c r="M390" s="368"/>
      <c r="N390" s="368"/>
      <c r="O390" s="368"/>
      <c r="P390" s="368"/>
      <c r="Q390" s="368"/>
      <c r="R390" s="368"/>
      <c r="S390" s="368"/>
      <c r="T390" s="368"/>
      <c r="U390" s="368"/>
      <c r="V390" s="368"/>
      <c r="W390" s="368"/>
      <c r="X390" s="368"/>
      <c r="Y390" s="368"/>
      <c r="Z390" s="368"/>
      <c r="AA390" s="368"/>
      <c r="AB390" s="368"/>
      <c r="AC390" s="368"/>
      <c r="AD390" s="368"/>
      <c r="AE390" s="368"/>
      <c r="AF390" s="368"/>
      <c r="AG390" s="366"/>
      <c r="AH390" s="366"/>
      <c r="AI390" s="366"/>
      <c r="AJ390" s="366"/>
      <c r="AK390" s="368"/>
      <c r="AL390" s="368"/>
      <c r="AM390" s="368"/>
      <c r="AN390" s="368"/>
      <c r="AO390" s="368"/>
      <c r="AP390" s="368"/>
      <c r="AQ390" s="368"/>
      <c r="AR390" s="368"/>
      <c r="AS390" s="368"/>
      <c r="AT390" s="368"/>
      <c r="AU390" s="368"/>
      <c r="AV390" s="368"/>
      <c r="AW390" s="368"/>
      <c r="AX390" s="368"/>
      <c r="AY390" s="368"/>
      <c r="AZ390" s="368"/>
      <c r="BA390" s="368"/>
      <c r="BB390" s="368"/>
      <c r="BC390" s="368"/>
      <c r="BD390" s="368"/>
      <c r="BE390" s="368"/>
      <c r="BF390" s="368"/>
      <c r="BG390" s="368"/>
      <c r="BH390" s="368"/>
      <c r="BI390" s="368"/>
      <c r="BJ390" s="368"/>
      <c r="BK390" s="368"/>
      <c r="BL390" s="368"/>
      <c r="BM390" s="368"/>
      <c r="BN390" s="368"/>
      <c r="BO390" s="368"/>
      <c r="BP390" s="368"/>
      <c r="BQ390" s="368"/>
      <c r="BR390" s="368"/>
      <c r="BS390" s="368"/>
      <c r="BT390" s="368"/>
      <c r="BU390" s="368"/>
      <c r="BV390" s="368"/>
      <c r="BW390" s="368"/>
      <c r="BX390" s="368"/>
      <c r="BY390" s="368"/>
      <c r="BZ390" s="368"/>
      <c r="CA390" s="368"/>
      <c r="CB390" s="368"/>
      <c r="CC390" s="368"/>
      <c r="CD390" s="368"/>
      <c r="CE390" s="368"/>
      <c r="CF390" s="368"/>
      <c r="CG390" s="368"/>
      <c r="CH390" s="368"/>
      <c r="CI390" s="368"/>
      <c r="CJ390" s="368"/>
      <c r="CK390" s="368"/>
      <c r="CL390" s="368"/>
      <c r="CM390" s="368"/>
      <c r="CN390" s="368"/>
      <c r="CO390" s="368"/>
      <c r="CP390" s="368"/>
      <c r="CQ390" s="368"/>
      <c r="CR390" s="368"/>
      <c r="CS390" s="368"/>
      <c r="CT390" s="368"/>
      <c r="CU390" s="368"/>
      <c r="CV390" s="368"/>
      <c r="CW390" s="368"/>
      <c r="CX390" s="368"/>
      <c r="CY390" s="368"/>
      <c r="CZ390" s="368"/>
      <c r="DA390" s="368"/>
      <c r="DB390" s="368"/>
      <c r="DC390" s="368"/>
      <c r="DD390" s="368"/>
      <c r="DE390" s="368"/>
      <c r="DF390" s="368"/>
      <c r="DG390" s="368"/>
      <c r="DH390" s="368"/>
      <c r="DI390" s="368"/>
      <c r="DJ390" s="368"/>
      <c r="DK390" s="368"/>
      <c r="DL390" s="368"/>
      <c r="DM390" s="368"/>
      <c r="DN390" s="368"/>
      <c r="DO390" s="368"/>
      <c r="DP390" s="368"/>
      <c r="DQ390" s="368"/>
    </row>
    <row r="391" spans="3:121" x14ac:dyDescent="0.25">
      <c r="C391" s="368"/>
      <c r="D391" s="368"/>
      <c r="E391" s="368"/>
      <c r="F391" s="368"/>
      <c r="G391" s="368"/>
      <c r="H391" s="368"/>
      <c r="I391" s="368"/>
      <c r="J391" s="368"/>
      <c r="K391" s="368"/>
      <c r="L391" s="368"/>
      <c r="M391" s="368"/>
      <c r="N391" s="368"/>
      <c r="O391" s="368"/>
      <c r="P391" s="368"/>
      <c r="Q391" s="368"/>
      <c r="R391" s="368"/>
      <c r="S391" s="368"/>
      <c r="T391" s="368"/>
      <c r="U391" s="368"/>
      <c r="V391" s="368"/>
      <c r="W391" s="368"/>
      <c r="X391" s="368"/>
      <c r="Y391" s="368"/>
      <c r="Z391" s="368"/>
      <c r="AA391" s="368"/>
      <c r="AB391" s="368"/>
      <c r="AC391" s="368"/>
      <c r="AD391" s="368"/>
      <c r="AE391" s="368"/>
      <c r="AF391" s="368"/>
      <c r="AG391" s="366"/>
      <c r="AH391" s="366"/>
      <c r="AI391" s="366"/>
      <c r="AJ391" s="366"/>
      <c r="AK391" s="368"/>
      <c r="AL391" s="368"/>
      <c r="AM391" s="368"/>
      <c r="AN391" s="368"/>
      <c r="AO391" s="368"/>
      <c r="AP391" s="368"/>
      <c r="AQ391" s="368"/>
      <c r="AR391" s="368"/>
      <c r="AS391" s="368"/>
      <c r="AT391" s="368"/>
      <c r="AU391" s="368"/>
      <c r="AV391" s="368"/>
      <c r="AW391" s="368"/>
      <c r="AX391" s="368"/>
      <c r="AY391" s="368"/>
      <c r="AZ391" s="368"/>
      <c r="BA391" s="368"/>
      <c r="BB391" s="368"/>
      <c r="BC391" s="368"/>
      <c r="BD391" s="368"/>
      <c r="BE391" s="368"/>
      <c r="BF391" s="368"/>
      <c r="BG391" s="368"/>
      <c r="BH391" s="368"/>
      <c r="BI391" s="368"/>
      <c r="BJ391" s="368"/>
      <c r="BK391" s="368"/>
      <c r="BL391" s="368"/>
      <c r="BM391" s="368"/>
      <c r="BN391" s="368"/>
      <c r="BO391" s="368"/>
      <c r="BP391" s="368"/>
      <c r="BQ391" s="368"/>
      <c r="BR391" s="368"/>
      <c r="BS391" s="368"/>
      <c r="BT391" s="368"/>
      <c r="BU391" s="368"/>
      <c r="BV391" s="368"/>
      <c r="BW391" s="368"/>
      <c r="BX391" s="368"/>
      <c r="BY391" s="368"/>
      <c r="BZ391" s="368"/>
      <c r="CA391" s="368"/>
      <c r="CB391" s="368"/>
      <c r="CC391" s="368"/>
      <c r="CD391" s="368"/>
      <c r="CE391" s="368"/>
      <c r="CF391" s="368"/>
      <c r="CG391" s="368"/>
      <c r="CH391" s="368"/>
      <c r="CI391" s="368"/>
      <c r="CJ391" s="368"/>
      <c r="CK391" s="368"/>
      <c r="CL391" s="368"/>
      <c r="CM391" s="368"/>
      <c r="CN391" s="368"/>
      <c r="CO391" s="368"/>
      <c r="CP391" s="368"/>
      <c r="CQ391" s="368"/>
      <c r="CR391" s="368"/>
      <c r="CS391" s="368"/>
      <c r="CT391" s="368"/>
      <c r="CU391" s="368"/>
      <c r="CV391" s="368"/>
      <c r="CW391" s="368"/>
      <c r="CX391" s="368"/>
      <c r="CY391" s="368"/>
      <c r="CZ391" s="368"/>
      <c r="DA391" s="368"/>
      <c r="DB391" s="368"/>
      <c r="DC391" s="368"/>
      <c r="DD391" s="368"/>
      <c r="DE391" s="368"/>
      <c r="DF391" s="368"/>
      <c r="DG391" s="368"/>
      <c r="DH391" s="368"/>
      <c r="DI391" s="368"/>
      <c r="DJ391" s="368"/>
      <c r="DK391" s="368"/>
      <c r="DL391" s="368"/>
      <c r="DM391" s="368"/>
      <c r="DN391" s="368"/>
      <c r="DO391" s="368"/>
      <c r="DP391" s="368"/>
      <c r="DQ391" s="368"/>
    </row>
    <row r="392" spans="3:121" x14ac:dyDescent="0.25">
      <c r="C392" s="368"/>
      <c r="D392" s="368"/>
      <c r="E392" s="368"/>
      <c r="F392" s="368"/>
      <c r="G392" s="368"/>
      <c r="H392" s="368"/>
      <c r="I392" s="368"/>
      <c r="J392" s="368"/>
      <c r="K392" s="368"/>
      <c r="L392" s="368"/>
      <c r="M392" s="368"/>
      <c r="N392" s="368"/>
      <c r="O392" s="368"/>
      <c r="P392" s="368"/>
      <c r="Q392" s="368"/>
      <c r="R392" s="368"/>
      <c r="S392" s="368"/>
      <c r="T392" s="368"/>
      <c r="U392" s="368"/>
      <c r="V392" s="368"/>
      <c r="W392" s="368"/>
      <c r="X392" s="368"/>
      <c r="Y392" s="368"/>
      <c r="Z392" s="368"/>
      <c r="AA392" s="368"/>
      <c r="AB392" s="368"/>
      <c r="AC392" s="368"/>
      <c r="AD392" s="368"/>
      <c r="AE392" s="368"/>
      <c r="AF392" s="368"/>
      <c r="AG392" s="366"/>
      <c r="AH392" s="366"/>
      <c r="AI392" s="366"/>
      <c r="AJ392" s="366"/>
      <c r="AK392" s="368"/>
      <c r="AL392" s="368"/>
      <c r="AM392" s="368"/>
      <c r="AN392" s="368"/>
      <c r="AO392" s="368"/>
      <c r="AP392" s="368"/>
      <c r="AQ392" s="368"/>
      <c r="AR392" s="368"/>
      <c r="AS392" s="368"/>
      <c r="AT392" s="368"/>
      <c r="AU392" s="368"/>
      <c r="AV392" s="368"/>
      <c r="AW392" s="368"/>
      <c r="AX392" s="368"/>
      <c r="AY392" s="368"/>
      <c r="AZ392" s="368"/>
      <c r="BA392" s="368"/>
      <c r="BB392" s="368"/>
      <c r="BC392" s="368"/>
      <c r="BD392" s="368"/>
      <c r="BE392" s="368"/>
      <c r="BF392" s="368"/>
      <c r="BG392" s="368"/>
      <c r="BH392" s="368"/>
      <c r="BI392" s="368"/>
      <c r="BJ392" s="368"/>
      <c r="BK392" s="368"/>
      <c r="BL392" s="368"/>
      <c r="BM392" s="368"/>
      <c r="BN392" s="368"/>
      <c r="BO392" s="368"/>
      <c r="BP392" s="368"/>
      <c r="BQ392" s="368"/>
      <c r="BR392" s="368"/>
      <c r="BS392" s="368"/>
      <c r="BT392" s="368"/>
      <c r="BU392" s="368"/>
      <c r="BV392" s="368"/>
      <c r="BW392" s="368"/>
      <c r="BX392" s="368"/>
      <c r="BY392" s="368"/>
      <c r="BZ392" s="368"/>
      <c r="CA392" s="368"/>
      <c r="CB392" s="368"/>
      <c r="CC392" s="368"/>
      <c r="CD392" s="368"/>
      <c r="CE392" s="368"/>
      <c r="CF392" s="368"/>
      <c r="CG392" s="368"/>
      <c r="CH392" s="368"/>
      <c r="CI392" s="368"/>
      <c r="CJ392" s="368"/>
      <c r="CK392" s="368"/>
      <c r="CL392" s="368"/>
      <c r="CM392" s="368"/>
      <c r="CN392" s="368"/>
      <c r="CO392" s="368"/>
      <c r="CP392" s="368"/>
      <c r="CQ392" s="368"/>
      <c r="CR392" s="368"/>
      <c r="CS392" s="368"/>
      <c r="CT392" s="368"/>
      <c r="CU392" s="368"/>
      <c r="CV392" s="368"/>
      <c r="CW392" s="368"/>
      <c r="CX392" s="368"/>
      <c r="CY392" s="368"/>
      <c r="CZ392" s="368"/>
      <c r="DA392" s="368"/>
      <c r="DB392" s="368"/>
      <c r="DC392" s="368"/>
      <c r="DD392" s="368"/>
      <c r="DE392" s="368"/>
      <c r="DF392" s="368"/>
      <c r="DG392" s="368"/>
      <c r="DH392" s="368"/>
      <c r="DI392" s="368"/>
      <c r="DJ392" s="368"/>
      <c r="DK392" s="368"/>
      <c r="DL392" s="368"/>
      <c r="DM392" s="368"/>
      <c r="DN392" s="368"/>
      <c r="DO392" s="368"/>
      <c r="DP392" s="368"/>
      <c r="DQ392" s="368"/>
    </row>
    <row r="393" spans="3:121" x14ac:dyDescent="0.25">
      <c r="C393" s="368"/>
      <c r="D393" s="368"/>
      <c r="E393" s="368"/>
      <c r="F393" s="368"/>
      <c r="G393" s="368"/>
      <c r="H393" s="368"/>
      <c r="I393" s="368"/>
      <c r="J393" s="368"/>
      <c r="K393" s="368"/>
      <c r="L393" s="368"/>
      <c r="M393" s="368"/>
      <c r="N393" s="368"/>
      <c r="O393" s="368"/>
      <c r="P393" s="368"/>
      <c r="Q393" s="368"/>
      <c r="R393" s="368"/>
      <c r="S393" s="368"/>
      <c r="T393" s="368"/>
      <c r="U393" s="368"/>
      <c r="V393" s="368"/>
      <c r="W393" s="368"/>
      <c r="X393" s="368"/>
      <c r="Y393" s="368"/>
      <c r="Z393" s="368"/>
      <c r="AA393" s="368"/>
      <c r="AB393" s="368"/>
      <c r="AC393" s="368"/>
      <c r="AD393" s="368"/>
      <c r="AE393" s="368"/>
      <c r="AF393" s="368"/>
      <c r="AG393" s="366"/>
      <c r="AH393" s="366"/>
      <c r="AI393" s="366"/>
      <c r="AJ393" s="366"/>
      <c r="AK393" s="368"/>
      <c r="AL393" s="368"/>
      <c r="AM393" s="368"/>
      <c r="AN393" s="368"/>
      <c r="AO393" s="368"/>
      <c r="AP393" s="368"/>
      <c r="AQ393" s="368"/>
      <c r="AR393" s="368"/>
      <c r="AS393" s="368"/>
      <c r="AT393" s="368"/>
      <c r="AU393" s="368"/>
      <c r="AV393" s="368"/>
      <c r="AW393" s="368"/>
      <c r="AX393" s="368"/>
      <c r="AY393" s="368"/>
      <c r="AZ393" s="368"/>
      <c r="BA393" s="368"/>
      <c r="BB393" s="368"/>
      <c r="BC393" s="368"/>
      <c r="BD393" s="368"/>
      <c r="BE393" s="368"/>
      <c r="BF393" s="368"/>
      <c r="BG393" s="368"/>
      <c r="BH393" s="368"/>
      <c r="BI393" s="368"/>
      <c r="BJ393" s="368"/>
      <c r="BK393" s="368"/>
      <c r="BL393" s="368"/>
      <c r="BM393" s="368"/>
      <c r="BN393" s="368"/>
      <c r="BO393" s="368"/>
      <c r="BP393" s="368"/>
      <c r="BQ393" s="368"/>
      <c r="BR393" s="368"/>
      <c r="BS393" s="368"/>
      <c r="BT393" s="368"/>
      <c r="BU393" s="368"/>
      <c r="BV393" s="368"/>
      <c r="BW393" s="368"/>
      <c r="BX393" s="368"/>
      <c r="BY393" s="368"/>
      <c r="BZ393" s="368"/>
      <c r="CA393" s="368"/>
      <c r="CB393" s="368"/>
      <c r="CC393" s="368"/>
      <c r="CD393" s="368"/>
      <c r="CE393" s="368"/>
      <c r="CF393" s="368"/>
      <c r="CG393" s="368"/>
      <c r="CH393" s="368"/>
      <c r="CI393" s="368"/>
      <c r="CJ393" s="368"/>
      <c r="CK393" s="368"/>
      <c r="CL393" s="368"/>
      <c r="CM393" s="368"/>
      <c r="CN393" s="368"/>
      <c r="CO393" s="368"/>
      <c r="CP393" s="368"/>
      <c r="CQ393" s="368"/>
      <c r="CR393" s="368"/>
      <c r="CS393" s="368"/>
      <c r="CT393" s="368"/>
      <c r="CU393" s="368"/>
      <c r="CV393" s="368"/>
      <c r="CW393" s="368"/>
      <c r="CX393" s="368"/>
      <c r="CY393" s="368"/>
      <c r="CZ393" s="368"/>
      <c r="DA393" s="368"/>
      <c r="DB393" s="368"/>
      <c r="DC393" s="368"/>
      <c r="DD393" s="368"/>
      <c r="DE393" s="368"/>
      <c r="DF393" s="368"/>
      <c r="DG393" s="368"/>
      <c r="DH393" s="368"/>
      <c r="DI393" s="368"/>
      <c r="DJ393" s="368"/>
      <c r="DK393" s="368"/>
      <c r="DL393" s="368"/>
      <c r="DM393" s="368"/>
      <c r="DN393" s="368"/>
      <c r="DO393" s="368"/>
      <c r="DP393" s="368"/>
      <c r="DQ393" s="368"/>
    </row>
    <row r="394" spans="3:121" x14ac:dyDescent="0.25">
      <c r="AG394" s="366"/>
      <c r="AH394" s="366"/>
      <c r="AI394" s="366"/>
      <c r="AJ394" s="366"/>
    </row>
    <row r="395" spans="3:121" x14ac:dyDescent="0.25">
      <c r="AG395" s="366"/>
      <c r="AH395" s="366"/>
      <c r="AI395" s="366"/>
      <c r="AJ395" s="366"/>
    </row>
    <row r="396" spans="3:121" x14ac:dyDescent="0.25">
      <c r="AG396" s="366"/>
      <c r="AH396" s="366"/>
      <c r="AI396" s="366"/>
      <c r="AJ396" s="366"/>
    </row>
    <row r="397" spans="3:121" x14ac:dyDescent="0.25">
      <c r="AG397" s="366"/>
      <c r="AH397" s="366"/>
      <c r="AI397" s="366"/>
      <c r="AJ397" s="366"/>
    </row>
    <row r="398" spans="3:121" x14ac:dyDescent="0.25">
      <c r="AG398" s="366"/>
      <c r="AH398" s="366"/>
      <c r="AI398" s="366"/>
      <c r="AJ398" s="366"/>
    </row>
    <row r="399" spans="3:121" x14ac:dyDescent="0.25">
      <c r="AG399" s="366"/>
      <c r="AH399" s="366"/>
      <c r="AI399" s="366"/>
      <c r="AJ399" s="366"/>
    </row>
    <row r="400" spans="3:121" x14ac:dyDescent="0.25">
      <c r="AG400" s="366"/>
      <c r="AH400" s="366"/>
      <c r="AI400" s="366"/>
      <c r="AJ400" s="366"/>
    </row>
    <row r="401" spans="33:36" x14ac:dyDescent="0.25">
      <c r="AG401" s="366"/>
      <c r="AH401" s="366"/>
      <c r="AI401" s="366"/>
      <c r="AJ401" s="366"/>
    </row>
    <row r="402" spans="33:36" x14ac:dyDescent="0.25">
      <c r="AG402" s="366"/>
      <c r="AH402" s="366"/>
      <c r="AI402" s="366"/>
      <c r="AJ402" s="366"/>
    </row>
    <row r="403" spans="33:36" x14ac:dyDescent="0.25">
      <c r="AG403" s="366"/>
      <c r="AH403" s="366"/>
      <c r="AI403" s="366"/>
      <c r="AJ403" s="366"/>
    </row>
    <row r="404" spans="33:36" x14ac:dyDescent="0.25">
      <c r="AG404" s="366"/>
      <c r="AH404" s="366"/>
      <c r="AI404" s="366"/>
      <c r="AJ404" s="366"/>
    </row>
    <row r="405" spans="33:36" x14ac:dyDescent="0.25">
      <c r="AG405" s="366"/>
      <c r="AH405" s="366"/>
      <c r="AI405" s="366"/>
      <c r="AJ405" s="366"/>
    </row>
    <row r="406" spans="33:36" x14ac:dyDescent="0.25">
      <c r="AG406" s="366"/>
      <c r="AH406" s="366"/>
      <c r="AI406" s="366"/>
      <c r="AJ406" s="366"/>
    </row>
    <row r="407" spans="33:36" x14ac:dyDescent="0.25">
      <c r="AG407" s="366"/>
      <c r="AH407" s="366"/>
      <c r="AI407" s="366"/>
      <c r="AJ407" s="366"/>
    </row>
    <row r="408" spans="33:36" x14ac:dyDescent="0.25">
      <c r="AG408" s="366"/>
      <c r="AH408" s="366"/>
      <c r="AI408" s="366"/>
      <c r="AJ408" s="366"/>
    </row>
    <row r="409" spans="33:36" x14ac:dyDescent="0.25">
      <c r="AG409" s="366"/>
      <c r="AH409" s="366"/>
      <c r="AI409" s="366"/>
      <c r="AJ409" s="366"/>
    </row>
    <row r="410" spans="33:36" x14ac:dyDescent="0.25">
      <c r="AG410" s="366"/>
      <c r="AH410" s="366"/>
      <c r="AI410" s="366"/>
      <c r="AJ410" s="366"/>
    </row>
    <row r="411" spans="33:36" x14ac:dyDescent="0.25">
      <c r="AG411" s="366"/>
      <c r="AH411" s="366"/>
      <c r="AI411" s="366"/>
      <c r="AJ411" s="366"/>
    </row>
    <row r="412" spans="33:36" x14ac:dyDescent="0.25">
      <c r="AG412" s="366"/>
      <c r="AH412" s="366"/>
      <c r="AI412" s="366"/>
      <c r="AJ412" s="366"/>
    </row>
    <row r="413" spans="33:36" x14ac:dyDescent="0.25">
      <c r="AG413" s="366"/>
      <c r="AH413" s="366"/>
      <c r="AI413" s="366"/>
      <c r="AJ413" s="366"/>
    </row>
    <row r="414" spans="33:36" x14ac:dyDescent="0.25">
      <c r="AG414" s="366"/>
      <c r="AH414" s="366"/>
      <c r="AI414" s="366"/>
      <c r="AJ414" s="366"/>
    </row>
    <row r="415" spans="33:36" x14ac:dyDescent="0.25">
      <c r="AG415" s="366"/>
      <c r="AH415" s="366"/>
      <c r="AI415" s="366"/>
      <c r="AJ415" s="366"/>
    </row>
    <row r="416" spans="33:36" x14ac:dyDescent="0.25">
      <c r="AG416" s="366"/>
      <c r="AH416" s="366"/>
      <c r="AI416" s="366"/>
      <c r="AJ416" s="366"/>
    </row>
    <row r="417" spans="33:36" x14ac:dyDescent="0.25">
      <c r="AG417" s="366"/>
      <c r="AH417" s="366"/>
      <c r="AI417" s="366"/>
      <c r="AJ417" s="366"/>
    </row>
    <row r="418" spans="33:36" x14ac:dyDescent="0.25">
      <c r="AG418" s="366"/>
      <c r="AH418" s="366"/>
      <c r="AI418" s="366"/>
      <c r="AJ418" s="366"/>
    </row>
    <row r="419" spans="33:36" x14ac:dyDescent="0.25">
      <c r="AG419" s="366"/>
      <c r="AH419" s="366"/>
      <c r="AI419" s="366"/>
      <c r="AJ419" s="366"/>
    </row>
    <row r="420" spans="33:36" x14ac:dyDescent="0.25">
      <c r="AG420" s="366"/>
      <c r="AH420" s="366"/>
      <c r="AI420" s="366"/>
      <c r="AJ420" s="366"/>
    </row>
    <row r="421" spans="33:36" x14ac:dyDescent="0.25">
      <c r="AG421" s="366"/>
      <c r="AH421" s="366"/>
      <c r="AI421" s="366"/>
      <c r="AJ421" s="366"/>
    </row>
    <row r="422" spans="33:36" x14ac:dyDescent="0.25">
      <c r="AG422" s="366"/>
      <c r="AH422" s="366"/>
      <c r="AI422" s="366"/>
      <c r="AJ422" s="366"/>
    </row>
    <row r="423" spans="33:36" x14ac:dyDescent="0.25">
      <c r="AG423" s="366"/>
      <c r="AH423" s="366"/>
      <c r="AI423" s="366"/>
      <c r="AJ423" s="366"/>
    </row>
    <row r="424" spans="33:36" x14ac:dyDescent="0.25">
      <c r="AG424" s="366"/>
      <c r="AH424" s="366"/>
      <c r="AI424" s="366"/>
      <c r="AJ424" s="366"/>
    </row>
    <row r="425" spans="33:36" x14ac:dyDescent="0.25">
      <c r="AG425" s="366"/>
      <c r="AH425" s="366"/>
      <c r="AI425" s="366"/>
      <c r="AJ425" s="366"/>
    </row>
    <row r="426" spans="33:36" x14ac:dyDescent="0.25">
      <c r="AG426" s="366"/>
      <c r="AH426" s="366"/>
      <c r="AI426" s="366"/>
      <c r="AJ426" s="366"/>
    </row>
    <row r="427" spans="33:36" x14ac:dyDescent="0.25">
      <c r="AG427" s="366"/>
      <c r="AH427" s="366"/>
      <c r="AI427" s="366"/>
      <c r="AJ427" s="366"/>
    </row>
    <row r="428" spans="33:36" x14ac:dyDescent="0.25">
      <c r="AG428" s="366"/>
      <c r="AH428" s="366"/>
      <c r="AI428" s="366"/>
      <c r="AJ428" s="366"/>
    </row>
    <row r="429" spans="33:36" x14ac:dyDescent="0.25">
      <c r="AG429" s="366"/>
      <c r="AH429" s="366"/>
      <c r="AI429" s="366"/>
      <c r="AJ429" s="366"/>
    </row>
    <row r="430" spans="33:36" x14ac:dyDescent="0.25">
      <c r="AG430" s="366"/>
      <c r="AH430" s="366"/>
      <c r="AI430" s="366"/>
      <c r="AJ430" s="366"/>
    </row>
    <row r="431" spans="33:36" x14ac:dyDescent="0.25">
      <c r="AG431" s="366"/>
      <c r="AH431" s="366"/>
      <c r="AI431" s="366"/>
      <c r="AJ431" s="366"/>
    </row>
    <row r="432" spans="33:36" x14ac:dyDescent="0.25">
      <c r="AG432" s="366"/>
      <c r="AH432" s="366"/>
      <c r="AI432" s="366"/>
      <c r="AJ432" s="366"/>
    </row>
    <row r="433" spans="33:36" x14ac:dyDescent="0.25">
      <c r="AG433" s="366"/>
      <c r="AH433" s="366"/>
      <c r="AI433" s="366"/>
      <c r="AJ433" s="366"/>
    </row>
    <row r="434" spans="33:36" x14ac:dyDescent="0.25">
      <c r="AG434" s="366"/>
      <c r="AH434" s="366"/>
      <c r="AI434" s="366"/>
      <c r="AJ434" s="366"/>
    </row>
    <row r="435" spans="33:36" x14ac:dyDescent="0.25">
      <c r="AG435" s="366"/>
      <c r="AH435" s="366"/>
      <c r="AI435" s="366"/>
      <c r="AJ435" s="366"/>
    </row>
    <row r="436" spans="33:36" x14ac:dyDescent="0.25">
      <c r="AG436" s="366"/>
      <c r="AH436" s="366"/>
      <c r="AI436" s="366"/>
      <c r="AJ436" s="366"/>
    </row>
    <row r="437" spans="33:36" x14ac:dyDescent="0.25">
      <c r="AG437" s="366"/>
      <c r="AH437" s="366"/>
      <c r="AI437" s="366"/>
      <c r="AJ437" s="366"/>
    </row>
    <row r="438" spans="33:36" x14ac:dyDescent="0.25">
      <c r="AG438" s="366"/>
      <c r="AH438" s="366"/>
      <c r="AI438" s="366"/>
      <c r="AJ438" s="366"/>
    </row>
    <row r="439" spans="33:36" x14ac:dyDescent="0.25">
      <c r="AG439" s="366"/>
      <c r="AH439" s="366"/>
      <c r="AI439" s="366"/>
      <c r="AJ439" s="366"/>
    </row>
    <row r="440" spans="33:36" x14ac:dyDescent="0.25">
      <c r="AG440" s="366"/>
      <c r="AH440" s="366"/>
      <c r="AI440" s="366"/>
      <c r="AJ440" s="366"/>
    </row>
    <row r="441" spans="33:36" x14ac:dyDescent="0.25">
      <c r="AG441" s="366"/>
      <c r="AH441" s="366"/>
      <c r="AI441" s="366"/>
      <c r="AJ441" s="366"/>
    </row>
    <row r="442" spans="33:36" x14ac:dyDescent="0.25">
      <c r="AG442" s="366"/>
      <c r="AH442" s="366"/>
      <c r="AI442" s="366"/>
      <c r="AJ442" s="366"/>
    </row>
    <row r="443" spans="33:36" x14ac:dyDescent="0.25">
      <c r="AG443" s="366"/>
      <c r="AH443" s="366"/>
      <c r="AI443" s="366"/>
      <c r="AJ443" s="366"/>
    </row>
    <row r="444" spans="33:36" x14ac:dyDescent="0.25">
      <c r="AG444" s="366"/>
      <c r="AH444" s="366"/>
      <c r="AI444" s="366"/>
      <c r="AJ444" s="366"/>
    </row>
    <row r="445" spans="33:36" x14ac:dyDescent="0.25">
      <c r="AG445" s="366"/>
      <c r="AH445" s="366"/>
      <c r="AI445" s="366"/>
      <c r="AJ445" s="366"/>
    </row>
    <row r="446" spans="33:36" x14ac:dyDescent="0.25">
      <c r="AG446" s="366"/>
      <c r="AH446" s="366"/>
      <c r="AI446" s="366"/>
      <c r="AJ446" s="366"/>
    </row>
    <row r="447" spans="33:36" x14ac:dyDescent="0.25">
      <c r="AG447" s="366"/>
      <c r="AH447" s="366"/>
      <c r="AI447" s="366"/>
      <c r="AJ447" s="366"/>
    </row>
    <row r="448" spans="33:36" x14ac:dyDescent="0.25">
      <c r="AG448" s="366"/>
      <c r="AH448" s="366"/>
      <c r="AI448" s="366"/>
      <c r="AJ448" s="366"/>
    </row>
    <row r="449" spans="33:36" x14ac:dyDescent="0.25">
      <c r="AG449" s="366"/>
      <c r="AH449" s="366"/>
      <c r="AI449" s="366"/>
      <c r="AJ449" s="366"/>
    </row>
    <row r="450" spans="33:36" x14ac:dyDescent="0.25">
      <c r="AG450" s="366"/>
      <c r="AH450" s="366"/>
      <c r="AI450" s="366"/>
      <c r="AJ450" s="366"/>
    </row>
    <row r="451" spans="33:36" x14ac:dyDescent="0.25">
      <c r="AG451" s="366"/>
      <c r="AH451" s="366"/>
      <c r="AI451" s="366"/>
      <c r="AJ451" s="366"/>
    </row>
    <row r="452" spans="33:36" x14ac:dyDescent="0.25">
      <c r="AG452" s="366"/>
      <c r="AH452" s="366"/>
      <c r="AI452" s="366"/>
      <c r="AJ452" s="366"/>
    </row>
    <row r="453" spans="33:36" x14ac:dyDescent="0.25">
      <c r="AG453" s="366"/>
      <c r="AH453" s="366"/>
      <c r="AI453" s="366"/>
      <c r="AJ453" s="366"/>
    </row>
    <row r="454" spans="33:36" x14ac:dyDescent="0.25">
      <c r="AG454" s="366"/>
      <c r="AH454" s="366"/>
      <c r="AI454" s="366"/>
      <c r="AJ454" s="366"/>
    </row>
    <row r="455" spans="33:36" x14ac:dyDescent="0.25">
      <c r="AG455" s="366"/>
      <c r="AH455" s="366"/>
      <c r="AI455" s="366"/>
      <c r="AJ455" s="366"/>
    </row>
    <row r="456" spans="33:36" x14ac:dyDescent="0.25">
      <c r="AG456" s="366"/>
      <c r="AH456" s="366"/>
      <c r="AI456" s="366"/>
      <c r="AJ456" s="366"/>
    </row>
    <row r="457" spans="33:36" x14ac:dyDescent="0.25">
      <c r="AG457" s="366"/>
      <c r="AH457" s="366"/>
      <c r="AI457" s="366"/>
      <c r="AJ457" s="366"/>
    </row>
    <row r="458" spans="33:36" x14ac:dyDescent="0.25">
      <c r="AG458" s="366"/>
      <c r="AH458" s="366"/>
      <c r="AI458" s="366"/>
      <c r="AJ458" s="366"/>
    </row>
    <row r="459" spans="33:36" x14ac:dyDescent="0.25">
      <c r="AG459" s="366"/>
      <c r="AH459" s="366"/>
      <c r="AI459" s="366"/>
      <c r="AJ459" s="366"/>
    </row>
    <row r="460" spans="33:36" x14ac:dyDescent="0.25">
      <c r="AG460" s="366"/>
      <c r="AH460" s="366"/>
      <c r="AI460" s="366"/>
      <c r="AJ460" s="366"/>
    </row>
    <row r="461" spans="33:36" x14ac:dyDescent="0.25">
      <c r="AG461" s="366"/>
      <c r="AH461" s="366"/>
      <c r="AI461" s="366"/>
      <c r="AJ461" s="366"/>
    </row>
    <row r="462" spans="33:36" x14ac:dyDescent="0.25">
      <c r="AG462" s="366"/>
      <c r="AH462" s="366"/>
      <c r="AI462" s="366"/>
      <c r="AJ462" s="366"/>
    </row>
    <row r="463" spans="33:36" x14ac:dyDescent="0.25">
      <c r="AG463" s="366"/>
      <c r="AH463" s="366"/>
      <c r="AI463" s="366"/>
      <c r="AJ463" s="366"/>
    </row>
    <row r="464" spans="33:36" x14ac:dyDescent="0.25">
      <c r="AG464" s="366"/>
      <c r="AH464" s="366"/>
      <c r="AI464" s="366"/>
      <c r="AJ464" s="366"/>
    </row>
    <row r="465" spans="33:36" x14ac:dyDescent="0.25">
      <c r="AG465" s="366"/>
      <c r="AH465" s="366"/>
      <c r="AI465" s="366"/>
      <c r="AJ465" s="366"/>
    </row>
    <row r="466" spans="33:36" x14ac:dyDescent="0.25">
      <c r="AG466" s="366"/>
      <c r="AH466" s="366"/>
      <c r="AI466" s="366"/>
      <c r="AJ466" s="366"/>
    </row>
    <row r="467" spans="33:36" x14ac:dyDescent="0.25">
      <c r="AG467" s="366"/>
      <c r="AH467" s="366"/>
      <c r="AI467" s="366"/>
      <c r="AJ467" s="366"/>
    </row>
    <row r="468" spans="33:36" x14ac:dyDescent="0.25">
      <c r="AG468" s="366"/>
      <c r="AH468" s="366"/>
      <c r="AI468" s="366"/>
      <c r="AJ468" s="366"/>
    </row>
    <row r="469" spans="33:36" x14ac:dyDescent="0.25">
      <c r="AG469" s="366"/>
      <c r="AH469" s="366"/>
      <c r="AI469" s="366"/>
      <c r="AJ469" s="366"/>
    </row>
    <row r="470" spans="33:36" x14ac:dyDescent="0.25">
      <c r="AG470" s="366"/>
      <c r="AH470" s="366"/>
      <c r="AI470" s="366"/>
      <c r="AJ470" s="366"/>
    </row>
    <row r="471" spans="33:36" x14ac:dyDescent="0.25">
      <c r="AG471" s="366"/>
      <c r="AH471" s="366"/>
      <c r="AI471" s="366"/>
      <c r="AJ471" s="366"/>
    </row>
    <row r="472" spans="33:36" x14ac:dyDescent="0.25">
      <c r="AG472" s="366"/>
      <c r="AH472" s="366"/>
      <c r="AI472" s="366"/>
      <c r="AJ472" s="366"/>
    </row>
    <row r="473" spans="33:36" x14ac:dyDescent="0.25">
      <c r="AG473" s="366"/>
      <c r="AH473" s="366"/>
      <c r="AI473" s="366"/>
      <c r="AJ473" s="366"/>
    </row>
    <row r="474" spans="33:36" x14ac:dyDescent="0.25">
      <c r="AG474" s="366"/>
      <c r="AH474" s="366"/>
      <c r="AI474" s="366"/>
      <c r="AJ474" s="366"/>
    </row>
    <row r="475" spans="33:36" x14ac:dyDescent="0.25">
      <c r="AG475" s="366"/>
      <c r="AH475" s="366"/>
      <c r="AI475" s="366"/>
      <c r="AJ475" s="366"/>
    </row>
    <row r="476" spans="33:36" x14ac:dyDescent="0.25">
      <c r="AG476" s="366"/>
      <c r="AH476" s="366"/>
      <c r="AI476" s="366"/>
      <c r="AJ476" s="366"/>
    </row>
    <row r="477" spans="33:36" x14ac:dyDescent="0.25">
      <c r="AG477" s="366"/>
      <c r="AH477" s="366"/>
      <c r="AI477" s="366"/>
      <c r="AJ477" s="366"/>
    </row>
    <row r="478" spans="33:36" x14ac:dyDescent="0.25">
      <c r="AG478" s="366"/>
      <c r="AH478" s="366"/>
      <c r="AI478" s="366"/>
      <c r="AJ478" s="366"/>
    </row>
    <row r="479" spans="33:36" x14ac:dyDescent="0.25">
      <c r="AG479" s="366"/>
      <c r="AH479" s="366"/>
      <c r="AI479" s="366"/>
      <c r="AJ479" s="366"/>
    </row>
    <row r="480" spans="33:36" x14ac:dyDescent="0.25">
      <c r="AG480" s="366"/>
      <c r="AH480" s="366"/>
      <c r="AI480" s="366"/>
      <c r="AJ480" s="366"/>
    </row>
    <row r="481" spans="33:36" x14ac:dyDescent="0.25">
      <c r="AG481" s="366"/>
      <c r="AH481" s="366"/>
      <c r="AI481" s="366"/>
      <c r="AJ481" s="366"/>
    </row>
    <row r="482" spans="33:36" x14ac:dyDescent="0.25">
      <c r="AG482" s="366"/>
      <c r="AH482" s="366"/>
      <c r="AI482" s="366"/>
      <c r="AJ482" s="366"/>
    </row>
    <row r="483" spans="33:36" x14ac:dyDescent="0.25">
      <c r="AG483" s="366"/>
      <c r="AH483" s="366"/>
      <c r="AI483" s="366"/>
      <c r="AJ483" s="366"/>
    </row>
    <row r="484" spans="33:36" x14ac:dyDescent="0.25">
      <c r="AG484" s="366"/>
      <c r="AH484" s="366"/>
      <c r="AI484" s="366"/>
      <c r="AJ484" s="366"/>
    </row>
    <row r="485" spans="33:36" x14ac:dyDescent="0.25">
      <c r="AG485" s="366"/>
      <c r="AH485" s="366"/>
      <c r="AI485" s="366"/>
      <c r="AJ485" s="366"/>
    </row>
    <row r="486" spans="33:36" x14ac:dyDescent="0.25">
      <c r="AG486" s="366"/>
      <c r="AH486" s="366"/>
      <c r="AI486" s="366"/>
      <c r="AJ486" s="366"/>
    </row>
    <row r="487" spans="33:36" x14ac:dyDescent="0.25">
      <c r="AG487" s="366"/>
      <c r="AH487" s="366"/>
      <c r="AI487" s="366"/>
      <c r="AJ487" s="366"/>
    </row>
    <row r="488" spans="33:36" x14ac:dyDescent="0.25">
      <c r="AG488" s="366"/>
      <c r="AH488" s="366"/>
      <c r="AI488" s="366"/>
      <c r="AJ488" s="366"/>
    </row>
    <row r="489" spans="33:36" x14ac:dyDescent="0.25">
      <c r="AG489" s="366"/>
      <c r="AH489" s="366"/>
      <c r="AI489" s="366"/>
      <c r="AJ489" s="366"/>
    </row>
    <row r="490" spans="33:36" x14ac:dyDescent="0.25">
      <c r="AG490" s="366"/>
      <c r="AH490" s="366"/>
      <c r="AI490" s="366"/>
      <c r="AJ490" s="366"/>
    </row>
    <row r="491" spans="33:36" x14ac:dyDescent="0.25">
      <c r="AG491" s="366"/>
      <c r="AH491" s="366"/>
      <c r="AI491" s="366"/>
      <c r="AJ491" s="366"/>
    </row>
    <row r="492" spans="33:36" x14ac:dyDescent="0.25">
      <c r="AG492" s="366"/>
      <c r="AH492" s="366"/>
      <c r="AI492" s="366"/>
      <c r="AJ492" s="366"/>
    </row>
    <row r="493" spans="33:36" x14ac:dyDescent="0.25">
      <c r="AG493" s="366"/>
      <c r="AH493" s="366"/>
      <c r="AI493" s="366"/>
      <c r="AJ493" s="366"/>
    </row>
    <row r="494" spans="33:36" x14ac:dyDescent="0.25">
      <c r="AG494" s="366"/>
      <c r="AH494" s="366"/>
      <c r="AI494" s="366"/>
      <c r="AJ494" s="366"/>
    </row>
    <row r="495" spans="33:36" x14ac:dyDescent="0.25">
      <c r="AG495" s="366"/>
      <c r="AH495" s="366"/>
      <c r="AI495" s="366"/>
      <c r="AJ495" s="366"/>
    </row>
    <row r="496" spans="33:36" x14ac:dyDescent="0.25">
      <c r="AG496" s="366"/>
      <c r="AH496" s="366"/>
      <c r="AI496" s="366"/>
      <c r="AJ496" s="366"/>
    </row>
    <row r="497" spans="33:36" x14ac:dyDescent="0.25">
      <c r="AG497" s="366"/>
      <c r="AH497" s="366"/>
      <c r="AI497" s="366"/>
      <c r="AJ497" s="366"/>
    </row>
    <row r="498" spans="33:36" x14ac:dyDescent="0.25">
      <c r="AG498" s="366"/>
      <c r="AH498" s="366"/>
      <c r="AI498" s="366"/>
      <c r="AJ498" s="366"/>
    </row>
    <row r="499" spans="33:36" x14ac:dyDescent="0.25">
      <c r="AG499" s="366"/>
      <c r="AH499" s="366"/>
      <c r="AI499" s="366"/>
      <c r="AJ499" s="366"/>
    </row>
    <row r="500" spans="33:36" x14ac:dyDescent="0.25">
      <c r="AG500" s="366"/>
      <c r="AH500" s="366"/>
      <c r="AI500" s="366"/>
      <c r="AJ500" s="366"/>
    </row>
    <row r="501" spans="33:36" x14ac:dyDescent="0.25">
      <c r="AG501" s="366"/>
      <c r="AH501" s="366"/>
      <c r="AI501" s="366"/>
      <c r="AJ501" s="366"/>
    </row>
    <row r="502" spans="33:36" x14ac:dyDescent="0.25">
      <c r="AG502" s="366"/>
      <c r="AH502" s="366"/>
      <c r="AI502" s="366"/>
      <c r="AJ502" s="366"/>
    </row>
    <row r="503" spans="33:36" x14ac:dyDescent="0.25">
      <c r="AG503" s="366"/>
      <c r="AH503" s="366"/>
      <c r="AI503" s="366"/>
      <c r="AJ503" s="366"/>
    </row>
    <row r="504" spans="33:36" x14ac:dyDescent="0.25">
      <c r="AG504" s="366"/>
      <c r="AH504" s="366"/>
      <c r="AI504" s="366"/>
      <c r="AJ504" s="366"/>
    </row>
    <row r="505" spans="33:36" x14ac:dyDescent="0.25">
      <c r="AG505" s="366"/>
      <c r="AH505" s="366"/>
      <c r="AI505" s="366"/>
      <c r="AJ505" s="366"/>
    </row>
    <row r="506" spans="33:36" x14ac:dyDescent="0.25">
      <c r="AG506" s="366"/>
      <c r="AH506" s="366"/>
      <c r="AI506" s="366"/>
      <c r="AJ506" s="366"/>
    </row>
    <row r="507" spans="33:36" x14ac:dyDescent="0.25">
      <c r="AG507" s="366"/>
      <c r="AH507" s="366"/>
      <c r="AI507" s="366"/>
      <c r="AJ507" s="366"/>
    </row>
    <row r="508" spans="33:36" x14ac:dyDescent="0.25">
      <c r="AG508" s="366"/>
      <c r="AH508" s="366"/>
      <c r="AI508" s="366"/>
      <c r="AJ508" s="366"/>
    </row>
    <row r="509" spans="33:36" x14ac:dyDescent="0.25">
      <c r="AG509" s="366"/>
      <c r="AH509" s="366"/>
      <c r="AI509" s="366"/>
      <c r="AJ509" s="366"/>
    </row>
    <row r="510" spans="33:36" x14ac:dyDescent="0.25">
      <c r="AG510" s="366"/>
      <c r="AH510" s="366"/>
      <c r="AI510" s="366"/>
      <c r="AJ510" s="366"/>
    </row>
    <row r="511" spans="33:36" x14ac:dyDescent="0.25">
      <c r="AG511" s="366"/>
      <c r="AH511" s="366"/>
      <c r="AI511" s="366"/>
      <c r="AJ511" s="366"/>
    </row>
    <row r="512" spans="33:36" x14ac:dyDescent="0.25">
      <c r="AG512" s="366"/>
      <c r="AH512" s="366"/>
      <c r="AI512" s="366"/>
      <c r="AJ512" s="366"/>
    </row>
    <row r="513" spans="33:36" x14ac:dyDescent="0.25">
      <c r="AG513" s="366"/>
      <c r="AH513" s="366"/>
      <c r="AI513" s="366"/>
      <c r="AJ513" s="366"/>
    </row>
    <row r="514" spans="33:36" x14ac:dyDescent="0.25">
      <c r="AG514" s="366"/>
      <c r="AH514" s="366"/>
      <c r="AI514" s="366"/>
      <c r="AJ514" s="366"/>
    </row>
    <row r="515" spans="33:36" x14ac:dyDescent="0.25">
      <c r="AG515" s="366"/>
      <c r="AH515" s="366"/>
      <c r="AI515" s="366"/>
      <c r="AJ515" s="366"/>
    </row>
    <row r="516" spans="33:36" x14ac:dyDescent="0.25">
      <c r="AG516" s="366"/>
      <c r="AH516" s="366"/>
      <c r="AI516" s="366"/>
      <c r="AJ516" s="366"/>
    </row>
    <row r="517" spans="33:36" x14ac:dyDescent="0.25">
      <c r="AG517" s="366"/>
      <c r="AH517" s="366"/>
      <c r="AI517" s="366"/>
      <c r="AJ517" s="366"/>
    </row>
    <row r="518" spans="33:36" x14ac:dyDescent="0.25">
      <c r="AG518" s="366"/>
      <c r="AH518" s="366"/>
      <c r="AI518" s="366"/>
      <c r="AJ518" s="366"/>
    </row>
    <row r="519" spans="33:36" x14ac:dyDescent="0.25">
      <c r="AG519" s="366"/>
      <c r="AH519" s="366"/>
      <c r="AI519" s="366"/>
      <c r="AJ519" s="366"/>
    </row>
    <row r="520" spans="33:36" x14ac:dyDescent="0.25">
      <c r="AG520" s="366"/>
      <c r="AH520" s="366"/>
      <c r="AI520" s="366"/>
      <c r="AJ520" s="366"/>
    </row>
    <row r="521" spans="33:36" x14ac:dyDescent="0.25">
      <c r="AG521" s="366"/>
      <c r="AH521" s="366"/>
      <c r="AI521" s="366"/>
      <c r="AJ521" s="366"/>
    </row>
    <row r="522" spans="33:36" x14ac:dyDescent="0.25">
      <c r="AG522" s="366"/>
      <c r="AH522" s="366"/>
      <c r="AI522" s="366"/>
      <c r="AJ522" s="366"/>
    </row>
    <row r="523" spans="33:36" x14ac:dyDescent="0.25">
      <c r="AG523" s="366"/>
      <c r="AH523" s="366"/>
      <c r="AI523" s="366"/>
      <c r="AJ523" s="366"/>
    </row>
    <row r="524" spans="33:36" x14ac:dyDescent="0.25">
      <c r="AG524" s="366"/>
      <c r="AH524" s="366"/>
      <c r="AI524" s="366"/>
      <c r="AJ524" s="366"/>
    </row>
    <row r="525" spans="33:36" x14ac:dyDescent="0.25">
      <c r="AG525" s="366"/>
      <c r="AH525" s="366"/>
      <c r="AI525" s="366"/>
      <c r="AJ525" s="366"/>
    </row>
    <row r="526" spans="33:36" x14ac:dyDescent="0.25">
      <c r="AG526" s="366"/>
      <c r="AH526" s="366"/>
      <c r="AI526" s="366"/>
      <c r="AJ526" s="366"/>
    </row>
    <row r="527" spans="33:36" x14ac:dyDescent="0.25">
      <c r="AG527" s="366"/>
      <c r="AH527" s="366"/>
      <c r="AI527" s="366"/>
      <c r="AJ527" s="366"/>
    </row>
    <row r="528" spans="33:36" x14ac:dyDescent="0.25">
      <c r="AG528" s="366"/>
      <c r="AH528" s="366"/>
      <c r="AI528" s="366"/>
      <c r="AJ528" s="366"/>
    </row>
    <row r="529" spans="33:36" x14ac:dyDescent="0.25">
      <c r="AG529" s="366"/>
      <c r="AH529" s="366"/>
      <c r="AI529" s="366"/>
      <c r="AJ529" s="366"/>
    </row>
    <row r="530" spans="33:36" x14ac:dyDescent="0.25">
      <c r="AG530" s="366"/>
      <c r="AH530" s="366"/>
      <c r="AI530" s="366"/>
      <c r="AJ530" s="366"/>
    </row>
    <row r="531" spans="33:36" x14ac:dyDescent="0.25">
      <c r="AG531" s="366"/>
      <c r="AH531" s="366"/>
      <c r="AI531" s="366"/>
      <c r="AJ531" s="366"/>
    </row>
    <row r="532" spans="33:36" x14ac:dyDescent="0.25">
      <c r="AG532" s="366"/>
      <c r="AH532" s="366"/>
      <c r="AI532" s="366"/>
      <c r="AJ532" s="366"/>
    </row>
    <row r="533" spans="33:36" x14ac:dyDescent="0.25">
      <c r="AG533" s="366"/>
      <c r="AH533" s="366"/>
      <c r="AI533" s="366"/>
      <c r="AJ533" s="366"/>
    </row>
    <row r="534" spans="33:36" x14ac:dyDescent="0.25">
      <c r="AG534" s="366"/>
      <c r="AH534" s="366"/>
      <c r="AI534" s="366"/>
      <c r="AJ534" s="366"/>
    </row>
    <row r="535" spans="33:36" x14ac:dyDescent="0.25">
      <c r="AG535" s="366"/>
      <c r="AH535" s="366"/>
      <c r="AI535" s="366"/>
      <c r="AJ535" s="366"/>
    </row>
    <row r="536" spans="33:36" x14ac:dyDescent="0.25">
      <c r="AG536" s="366"/>
      <c r="AH536" s="366"/>
      <c r="AI536" s="366"/>
      <c r="AJ536" s="366"/>
    </row>
    <row r="537" spans="33:36" x14ac:dyDescent="0.25">
      <c r="AG537" s="366"/>
      <c r="AH537" s="366"/>
      <c r="AI537" s="366"/>
      <c r="AJ537" s="366"/>
    </row>
    <row r="538" spans="33:36" x14ac:dyDescent="0.25">
      <c r="AG538" s="366"/>
      <c r="AH538" s="366"/>
      <c r="AI538" s="366"/>
      <c r="AJ538" s="366"/>
    </row>
    <row r="539" spans="33:36" x14ac:dyDescent="0.25">
      <c r="AG539" s="366"/>
      <c r="AH539" s="366"/>
      <c r="AI539" s="366"/>
      <c r="AJ539" s="366"/>
    </row>
    <row r="540" spans="33:36" x14ac:dyDescent="0.25">
      <c r="AG540" s="366"/>
      <c r="AH540" s="366"/>
      <c r="AI540" s="366"/>
      <c r="AJ540" s="366"/>
    </row>
    <row r="541" spans="33:36" x14ac:dyDescent="0.25">
      <c r="AG541" s="366"/>
      <c r="AH541" s="366"/>
      <c r="AI541" s="366"/>
      <c r="AJ541" s="366"/>
    </row>
    <row r="542" spans="33:36" x14ac:dyDescent="0.25">
      <c r="AG542" s="366"/>
      <c r="AH542" s="366"/>
      <c r="AI542" s="366"/>
      <c r="AJ542" s="366"/>
    </row>
    <row r="543" spans="33:36" x14ac:dyDescent="0.25">
      <c r="AG543" s="366"/>
      <c r="AH543" s="366"/>
      <c r="AI543" s="366"/>
      <c r="AJ543" s="366"/>
    </row>
    <row r="544" spans="33:36" x14ac:dyDescent="0.25">
      <c r="AG544" s="366"/>
      <c r="AH544" s="366"/>
      <c r="AI544" s="366"/>
      <c r="AJ544" s="366"/>
    </row>
    <row r="545" spans="33:36" x14ac:dyDescent="0.25">
      <c r="AG545" s="366"/>
      <c r="AH545" s="366"/>
      <c r="AI545" s="366"/>
      <c r="AJ545" s="366"/>
    </row>
    <row r="546" spans="33:36" x14ac:dyDescent="0.25">
      <c r="AG546" s="366"/>
      <c r="AH546" s="366"/>
      <c r="AI546" s="366"/>
      <c r="AJ546" s="366"/>
    </row>
    <row r="547" spans="33:36" x14ac:dyDescent="0.25">
      <c r="AG547" s="366"/>
      <c r="AH547" s="366"/>
      <c r="AI547" s="366"/>
      <c r="AJ547" s="366"/>
    </row>
    <row r="548" spans="33:36" x14ac:dyDescent="0.25">
      <c r="AG548" s="366"/>
      <c r="AH548" s="366"/>
      <c r="AI548" s="366"/>
      <c r="AJ548" s="366"/>
    </row>
    <row r="549" spans="33:36" x14ac:dyDescent="0.25">
      <c r="AG549" s="366"/>
      <c r="AH549" s="366"/>
      <c r="AI549" s="366"/>
      <c r="AJ549" s="366"/>
    </row>
    <row r="550" spans="33:36" x14ac:dyDescent="0.25">
      <c r="AG550" s="366"/>
      <c r="AH550" s="366"/>
      <c r="AI550" s="366"/>
      <c r="AJ550" s="366"/>
    </row>
    <row r="551" spans="33:36" x14ac:dyDescent="0.25">
      <c r="AG551" s="366"/>
      <c r="AH551" s="366"/>
      <c r="AI551" s="366"/>
      <c r="AJ551" s="366"/>
    </row>
    <row r="552" spans="33:36" x14ac:dyDescent="0.25">
      <c r="AG552" s="366"/>
      <c r="AH552" s="366"/>
      <c r="AI552" s="366"/>
      <c r="AJ552" s="366"/>
    </row>
    <row r="553" spans="33:36" x14ac:dyDescent="0.25">
      <c r="AG553" s="366"/>
      <c r="AH553" s="366"/>
      <c r="AI553" s="366"/>
      <c r="AJ553" s="366"/>
    </row>
    <row r="554" spans="33:36" x14ac:dyDescent="0.25">
      <c r="AG554" s="366"/>
      <c r="AH554" s="366"/>
      <c r="AI554" s="366"/>
      <c r="AJ554" s="366"/>
    </row>
    <row r="555" spans="33:36" x14ac:dyDescent="0.25">
      <c r="AG555" s="366"/>
      <c r="AH555" s="366"/>
      <c r="AI555" s="366"/>
      <c r="AJ555" s="366"/>
    </row>
    <row r="556" spans="33:36" x14ac:dyDescent="0.25">
      <c r="AG556" s="366"/>
      <c r="AH556" s="366"/>
      <c r="AI556" s="366"/>
      <c r="AJ556" s="366"/>
    </row>
    <row r="557" spans="33:36" x14ac:dyDescent="0.25">
      <c r="AG557" s="366"/>
      <c r="AH557" s="366"/>
      <c r="AI557" s="366"/>
      <c r="AJ557" s="366"/>
    </row>
    <row r="558" spans="33:36" x14ac:dyDescent="0.25">
      <c r="AG558" s="366"/>
      <c r="AH558" s="366"/>
      <c r="AI558" s="366"/>
      <c r="AJ558" s="366"/>
    </row>
    <row r="559" spans="33:36" x14ac:dyDescent="0.25">
      <c r="AG559" s="366"/>
      <c r="AH559" s="366"/>
      <c r="AI559" s="366"/>
      <c r="AJ559" s="366"/>
    </row>
    <row r="560" spans="33:36" x14ac:dyDescent="0.25">
      <c r="AG560" s="366"/>
      <c r="AH560" s="366"/>
      <c r="AI560" s="366"/>
      <c r="AJ560" s="366"/>
    </row>
    <row r="561" spans="33:36" x14ac:dyDescent="0.25">
      <c r="AG561" s="366"/>
      <c r="AH561" s="366"/>
      <c r="AI561" s="366"/>
      <c r="AJ561" s="366"/>
    </row>
    <row r="562" spans="33:36" x14ac:dyDescent="0.25">
      <c r="AG562" s="366"/>
      <c r="AH562" s="366"/>
      <c r="AI562" s="366"/>
      <c r="AJ562" s="366"/>
    </row>
    <row r="563" spans="33:36" x14ac:dyDescent="0.25">
      <c r="AG563" s="366"/>
      <c r="AH563" s="366"/>
      <c r="AI563" s="366"/>
      <c r="AJ563" s="366"/>
    </row>
    <row r="564" spans="33:36" x14ac:dyDescent="0.25">
      <c r="AG564" s="366"/>
      <c r="AH564" s="366"/>
      <c r="AI564" s="366"/>
      <c r="AJ564" s="366"/>
    </row>
    <row r="565" spans="33:36" x14ac:dyDescent="0.25">
      <c r="AG565" s="366"/>
      <c r="AH565" s="366"/>
      <c r="AI565" s="366"/>
      <c r="AJ565" s="366"/>
    </row>
    <row r="566" spans="33:36" x14ac:dyDescent="0.25">
      <c r="AG566" s="366"/>
      <c r="AH566" s="366"/>
      <c r="AI566" s="366"/>
      <c r="AJ566" s="366"/>
    </row>
    <row r="567" spans="33:36" x14ac:dyDescent="0.25">
      <c r="AG567" s="366"/>
      <c r="AH567" s="366"/>
      <c r="AI567" s="366"/>
      <c r="AJ567" s="366"/>
    </row>
    <row r="568" spans="33:36" x14ac:dyDescent="0.25">
      <c r="AG568" s="366"/>
      <c r="AH568" s="366"/>
      <c r="AI568" s="366"/>
      <c r="AJ568" s="366"/>
    </row>
    <row r="569" spans="33:36" x14ac:dyDescent="0.25">
      <c r="AG569" s="366"/>
      <c r="AH569" s="366"/>
      <c r="AI569" s="366"/>
      <c r="AJ569" s="366"/>
    </row>
    <row r="570" spans="33:36" x14ac:dyDescent="0.25">
      <c r="AG570" s="366"/>
      <c r="AH570" s="366"/>
      <c r="AI570" s="366"/>
      <c r="AJ570" s="366"/>
    </row>
    <row r="571" spans="33:36" x14ac:dyDescent="0.25">
      <c r="AG571" s="366"/>
      <c r="AH571" s="366"/>
      <c r="AI571" s="366"/>
      <c r="AJ571" s="366"/>
    </row>
    <row r="572" spans="33:36" x14ac:dyDescent="0.25">
      <c r="AG572" s="366"/>
      <c r="AH572" s="366"/>
      <c r="AI572" s="366"/>
      <c r="AJ572" s="366"/>
    </row>
    <row r="573" spans="33:36" x14ac:dyDescent="0.25">
      <c r="AG573" s="366"/>
      <c r="AH573" s="366"/>
      <c r="AI573" s="366"/>
      <c r="AJ573" s="366"/>
    </row>
    <row r="574" spans="33:36" x14ac:dyDescent="0.25">
      <c r="AG574" s="366"/>
      <c r="AH574" s="366"/>
      <c r="AI574" s="366"/>
      <c r="AJ574" s="366"/>
    </row>
    <row r="575" spans="33:36" x14ac:dyDescent="0.25">
      <c r="AG575" s="366"/>
      <c r="AH575" s="366"/>
      <c r="AI575" s="366"/>
      <c r="AJ575" s="366"/>
    </row>
    <row r="576" spans="33:36" x14ac:dyDescent="0.25">
      <c r="AG576" s="366"/>
      <c r="AH576" s="366"/>
      <c r="AI576" s="366"/>
      <c r="AJ576" s="366"/>
    </row>
    <row r="577" spans="33:36" x14ac:dyDescent="0.25">
      <c r="AG577" s="366"/>
      <c r="AH577" s="366"/>
      <c r="AI577" s="366"/>
      <c r="AJ577" s="366"/>
    </row>
    <row r="578" spans="33:36" x14ac:dyDescent="0.25">
      <c r="AG578" s="366"/>
      <c r="AH578" s="366"/>
      <c r="AI578" s="366"/>
      <c r="AJ578" s="366"/>
    </row>
    <row r="579" spans="33:36" x14ac:dyDescent="0.25">
      <c r="AG579" s="366"/>
      <c r="AH579" s="366"/>
      <c r="AI579" s="366"/>
      <c r="AJ579" s="366"/>
    </row>
    <row r="580" spans="33:36" x14ac:dyDescent="0.25">
      <c r="AG580" s="366"/>
      <c r="AH580" s="366"/>
      <c r="AI580" s="366"/>
      <c r="AJ580" s="366"/>
    </row>
    <row r="581" spans="33:36" x14ac:dyDescent="0.25">
      <c r="AG581" s="366"/>
      <c r="AH581" s="366"/>
      <c r="AI581" s="366"/>
      <c r="AJ581" s="366"/>
    </row>
    <row r="582" spans="33:36" x14ac:dyDescent="0.25">
      <c r="AG582" s="366"/>
      <c r="AH582" s="366"/>
      <c r="AI582" s="366"/>
      <c r="AJ582" s="366"/>
    </row>
    <row r="583" spans="33:36" x14ac:dyDescent="0.25">
      <c r="AG583" s="366"/>
      <c r="AH583" s="366"/>
      <c r="AI583" s="366"/>
      <c r="AJ583" s="366"/>
    </row>
    <row r="584" spans="33:36" x14ac:dyDescent="0.25">
      <c r="AG584" s="366"/>
      <c r="AH584" s="366"/>
      <c r="AI584" s="366"/>
      <c r="AJ584" s="366"/>
    </row>
    <row r="585" spans="33:36" x14ac:dyDescent="0.25">
      <c r="AG585" s="366"/>
      <c r="AH585" s="366"/>
      <c r="AI585" s="366"/>
      <c r="AJ585" s="366"/>
    </row>
    <row r="586" spans="33:36" x14ac:dyDescent="0.25">
      <c r="AG586" s="366"/>
      <c r="AH586" s="366"/>
      <c r="AI586" s="366"/>
      <c r="AJ586" s="366"/>
    </row>
    <row r="587" spans="33:36" x14ac:dyDescent="0.25">
      <c r="AG587" s="366"/>
      <c r="AH587" s="366"/>
      <c r="AI587" s="366"/>
      <c r="AJ587" s="366"/>
    </row>
    <row r="588" spans="33:36" x14ac:dyDescent="0.25">
      <c r="AG588" s="366"/>
      <c r="AH588" s="366"/>
      <c r="AI588" s="366"/>
      <c r="AJ588" s="366"/>
    </row>
    <row r="589" spans="33:36" x14ac:dyDescent="0.25">
      <c r="AG589" s="366"/>
      <c r="AH589" s="366"/>
      <c r="AI589" s="366"/>
      <c r="AJ589" s="366"/>
    </row>
    <row r="590" spans="33:36" x14ac:dyDescent="0.25">
      <c r="AG590" s="366"/>
      <c r="AH590" s="366"/>
      <c r="AI590" s="366"/>
      <c r="AJ590" s="366"/>
    </row>
    <row r="591" spans="33:36" x14ac:dyDescent="0.25">
      <c r="AG591" s="366"/>
      <c r="AH591" s="366"/>
      <c r="AI591" s="366"/>
      <c r="AJ591" s="366"/>
    </row>
    <row r="592" spans="33:36" x14ac:dyDescent="0.25">
      <c r="AG592" s="366"/>
      <c r="AH592" s="366"/>
      <c r="AI592" s="366"/>
      <c r="AJ592" s="366"/>
    </row>
    <row r="593" spans="33:36" x14ac:dyDescent="0.25">
      <c r="AG593" s="366"/>
      <c r="AH593" s="366"/>
      <c r="AI593" s="366"/>
      <c r="AJ593" s="366"/>
    </row>
    <row r="594" spans="33:36" x14ac:dyDescent="0.25">
      <c r="AG594" s="366"/>
      <c r="AH594" s="366"/>
      <c r="AI594" s="366"/>
      <c r="AJ594" s="366"/>
    </row>
    <row r="595" spans="33:36" x14ac:dyDescent="0.25">
      <c r="AG595" s="366"/>
      <c r="AH595" s="366"/>
      <c r="AI595" s="366"/>
      <c r="AJ595" s="366"/>
    </row>
    <row r="596" spans="33:36" x14ac:dyDescent="0.25">
      <c r="AG596" s="366"/>
      <c r="AH596" s="366"/>
      <c r="AI596" s="366"/>
      <c r="AJ596" s="366"/>
    </row>
    <row r="597" spans="33:36" x14ac:dyDescent="0.25">
      <c r="AG597" s="366"/>
      <c r="AH597" s="366"/>
      <c r="AI597" s="366"/>
      <c r="AJ597" s="366"/>
    </row>
    <row r="598" spans="33:36" x14ac:dyDescent="0.25">
      <c r="AG598" s="366"/>
      <c r="AH598" s="366"/>
      <c r="AI598" s="366"/>
      <c r="AJ598" s="366"/>
    </row>
    <row r="599" spans="33:36" x14ac:dyDescent="0.25">
      <c r="AG599" s="366"/>
      <c r="AH599" s="366"/>
      <c r="AI599" s="366"/>
      <c r="AJ599" s="366"/>
    </row>
    <row r="600" spans="33:36" x14ac:dyDescent="0.25">
      <c r="AG600" s="366"/>
      <c r="AH600" s="366"/>
      <c r="AI600" s="366"/>
      <c r="AJ600" s="366"/>
    </row>
    <row r="601" spans="33:36" x14ac:dyDescent="0.25">
      <c r="AG601" s="366"/>
      <c r="AH601" s="366"/>
      <c r="AI601" s="366"/>
      <c r="AJ601" s="366"/>
    </row>
    <row r="602" spans="33:36" x14ac:dyDescent="0.25">
      <c r="AG602" s="366"/>
      <c r="AH602" s="366"/>
      <c r="AI602" s="366"/>
      <c r="AJ602" s="366"/>
    </row>
    <row r="603" spans="33:36" x14ac:dyDescent="0.25">
      <c r="AG603" s="366"/>
      <c r="AH603" s="366"/>
      <c r="AI603" s="366"/>
      <c r="AJ603" s="366"/>
    </row>
    <row r="604" spans="33:36" x14ac:dyDescent="0.25">
      <c r="AG604" s="366"/>
      <c r="AH604" s="366"/>
      <c r="AI604" s="366"/>
      <c r="AJ604" s="366"/>
    </row>
    <row r="605" spans="33:36" x14ac:dyDescent="0.25">
      <c r="AG605" s="366"/>
      <c r="AH605" s="366"/>
      <c r="AI605" s="366"/>
      <c r="AJ605" s="366"/>
    </row>
    <row r="606" spans="33:36" x14ac:dyDescent="0.25">
      <c r="AG606" s="366"/>
      <c r="AH606" s="366"/>
      <c r="AI606" s="366"/>
      <c r="AJ606" s="366"/>
    </row>
    <row r="607" spans="33:36" x14ac:dyDescent="0.25">
      <c r="AG607" s="366"/>
      <c r="AH607" s="366"/>
      <c r="AI607" s="366"/>
      <c r="AJ607" s="366"/>
    </row>
    <row r="608" spans="33:36" x14ac:dyDescent="0.25">
      <c r="AG608" s="366"/>
      <c r="AH608" s="366"/>
      <c r="AI608" s="366"/>
      <c r="AJ608" s="366"/>
    </row>
    <row r="609" spans="33:36" x14ac:dyDescent="0.25">
      <c r="AG609" s="366"/>
      <c r="AH609" s="366"/>
      <c r="AI609" s="366"/>
      <c r="AJ609" s="366"/>
    </row>
    <row r="610" spans="33:36" x14ac:dyDescent="0.25">
      <c r="AG610" s="366"/>
      <c r="AH610" s="366"/>
      <c r="AI610" s="366"/>
      <c r="AJ610" s="366"/>
    </row>
    <row r="611" spans="33:36" x14ac:dyDescent="0.25">
      <c r="AG611" s="366"/>
      <c r="AH611" s="366"/>
      <c r="AI611" s="366"/>
      <c r="AJ611" s="366"/>
    </row>
    <row r="612" spans="33:36" x14ac:dyDescent="0.25">
      <c r="AG612" s="366"/>
      <c r="AH612" s="366"/>
      <c r="AI612" s="366"/>
      <c r="AJ612" s="366"/>
    </row>
    <row r="613" spans="33:36" x14ac:dyDescent="0.25">
      <c r="AG613" s="366"/>
      <c r="AH613" s="366"/>
      <c r="AI613" s="366"/>
      <c r="AJ613" s="366"/>
    </row>
    <row r="614" spans="33:36" x14ac:dyDescent="0.25">
      <c r="AG614" s="366"/>
      <c r="AH614" s="366"/>
      <c r="AI614" s="366"/>
      <c r="AJ614" s="366"/>
    </row>
    <row r="615" spans="33:36" x14ac:dyDescent="0.25">
      <c r="AG615" s="366"/>
      <c r="AH615" s="366"/>
      <c r="AI615" s="366"/>
      <c r="AJ615" s="366"/>
    </row>
    <row r="616" spans="33:36" x14ac:dyDescent="0.25">
      <c r="AG616" s="366"/>
      <c r="AH616" s="366"/>
      <c r="AI616" s="366"/>
      <c r="AJ616" s="366"/>
    </row>
    <row r="617" spans="33:36" x14ac:dyDescent="0.25">
      <c r="AG617" s="366"/>
      <c r="AH617" s="366"/>
      <c r="AI617" s="366"/>
      <c r="AJ617" s="366"/>
    </row>
    <row r="618" spans="33:36" x14ac:dyDescent="0.25">
      <c r="AG618" s="366"/>
      <c r="AH618" s="366"/>
      <c r="AI618" s="366"/>
      <c r="AJ618" s="366"/>
    </row>
    <row r="619" spans="33:36" x14ac:dyDescent="0.25">
      <c r="AG619" s="366"/>
      <c r="AH619" s="366"/>
      <c r="AI619" s="366"/>
      <c r="AJ619" s="366"/>
    </row>
    <row r="620" spans="33:36" x14ac:dyDescent="0.25">
      <c r="AG620" s="366"/>
      <c r="AH620" s="366"/>
      <c r="AI620" s="366"/>
      <c r="AJ620" s="366"/>
    </row>
    <row r="621" spans="33:36" x14ac:dyDescent="0.25">
      <c r="AG621" s="366"/>
      <c r="AH621" s="366"/>
      <c r="AI621" s="366"/>
      <c r="AJ621" s="366"/>
    </row>
    <row r="622" spans="33:36" x14ac:dyDescent="0.25">
      <c r="AG622" s="366"/>
      <c r="AH622" s="366"/>
      <c r="AI622" s="366"/>
      <c r="AJ622" s="366"/>
    </row>
    <row r="623" spans="33:36" x14ac:dyDescent="0.25">
      <c r="AG623" s="366"/>
      <c r="AH623" s="366"/>
      <c r="AI623" s="366"/>
      <c r="AJ623" s="366"/>
    </row>
    <row r="624" spans="33:36" x14ac:dyDescent="0.25">
      <c r="AG624" s="366"/>
      <c r="AH624" s="366"/>
      <c r="AI624" s="366"/>
      <c r="AJ624" s="366"/>
    </row>
    <row r="625" spans="33:36" x14ac:dyDescent="0.25">
      <c r="AG625" s="366"/>
      <c r="AH625" s="366"/>
      <c r="AI625" s="366"/>
      <c r="AJ625" s="366"/>
    </row>
    <row r="626" spans="33:36" x14ac:dyDescent="0.25">
      <c r="AG626" s="366"/>
      <c r="AH626" s="366"/>
      <c r="AI626" s="366"/>
      <c r="AJ626" s="366"/>
    </row>
    <row r="627" spans="33:36" x14ac:dyDescent="0.25">
      <c r="AG627" s="366"/>
      <c r="AH627" s="366"/>
      <c r="AI627" s="366"/>
      <c r="AJ627" s="366"/>
    </row>
    <row r="628" spans="33:36" x14ac:dyDescent="0.25">
      <c r="AG628" s="366"/>
      <c r="AH628" s="366"/>
      <c r="AI628" s="366"/>
      <c r="AJ628" s="366"/>
    </row>
    <row r="629" spans="33:36" x14ac:dyDescent="0.25">
      <c r="AG629" s="366"/>
      <c r="AH629" s="366"/>
      <c r="AI629" s="366"/>
      <c r="AJ629" s="366"/>
    </row>
    <row r="630" spans="33:36" x14ac:dyDescent="0.25">
      <c r="AG630" s="366"/>
      <c r="AH630" s="366"/>
      <c r="AI630" s="366"/>
      <c r="AJ630" s="366"/>
    </row>
    <row r="631" spans="33:36" x14ac:dyDescent="0.25">
      <c r="AG631" s="366"/>
      <c r="AH631" s="366"/>
      <c r="AI631" s="366"/>
      <c r="AJ631" s="366"/>
    </row>
    <row r="632" spans="33:36" x14ac:dyDescent="0.25">
      <c r="AG632" s="366"/>
      <c r="AH632" s="366"/>
      <c r="AI632" s="366"/>
      <c r="AJ632" s="366"/>
    </row>
    <row r="633" spans="33:36" x14ac:dyDescent="0.25">
      <c r="AG633" s="366"/>
      <c r="AH633" s="366"/>
      <c r="AI633" s="366"/>
      <c r="AJ633" s="366"/>
    </row>
    <row r="634" spans="33:36" x14ac:dyDescent="0.25">
      <c r="AG634" s="366"/>
      <c r="AH634" s="366"/>
      <c r="AI634" s="366"/>
      <c r="AJ634" s="366"/>
    </row>
    <row r="635" spans="33:36" x14ac:dyDescent="0.25">
      <c r="AG635" s="366"/>
      <c r="AH635" s="366"/>
      <c r="AI635" s="366"/>
      <c r="AJ635" s="366"/>
    </row>
    <row r="636" spans="33:36" x14ac:dyDescent="0.25">
      <c r="AG636" s="366"/>
      <c r="AH636" s="366"/>
      <c r="AI636" s="366"/>
      <c r="AJ636" s="366"/>
    </row>
    <row r="637" spans="33:36" x14ac:dyDescent="0.25">
      <c r="AG637" s="366"/>
      <c r="AH637" s="366"/>
      <c r="AI637" s="366"/>
      <c r="AJ637" s="366"/>
    </row>
    <row r="638" spans="33:36" x14ac:dyDescent="0.25">
      <c r="AG638" s="366"/>
      <c r="AH638" s="366"/>
      <c r="AI638" s="366"/>
      <c r="AJ638" s="366"/>
    </row>
    <row r="639" spans="33:36" x14ac:dyDescent="0.25">
      <c r="AG639" s="366"/>
      <c r="AH639" s="366"/>
      <c r="AI639" s="366"/>
      <c r="AJ639" s="366"/>
    </row>
    <row r="640" spans="33:36" x14ac:dyDescent="0.25">
      <c r="AG640" s="366"/>
      <c r="AH640" s="366"/>
      <c r="AI640" s="366"/>
      <c r="AJ640" s="366"/>
    </row>
    <row r="641" spans="33:36" x14ac:dyDescent="0.25">
      <c r="AG641" s="366"/>
      <c r="AH641" s="366"/>
      <c r="AI641" s="366"/>
      <c r="AJ641" s="366"/>
    </row>
    <row r="642" spans="33:36" x14ac:dyDescent="0.25">
      <c r="AG642" s="366"/>
      <c r="AH642" s="366"/>
      <c r="AI642" s="366"/>
      <c r="AJ642" s="366"/>
    </row>
    <row r="643" spans="33:36" x14ac:dyDescent="0.25">
      <c r="AG643" s="366"/>
      <c r="AH643" s="366"/>
      <c r="AI643" s="366"/>
      <c r="AJ643" s="366"/>
    </row>
    <row r="644" spans="33:36" x14ac:dyDescent="0.25">
      <c r="AG644" s="366"/>
      <c r="AH644" s="366"/>
      <c r="AI644" s="366"/>
      <c r="AJ644" s="366"/>
    </row>
    <row r="645" spans="33:36" x14ac:dyDescent="0.25">
      <c r="AG645" s="366"/>
      <c r="AH645" s="366"/>
      <c r="AI645" s="366"/>
      <c r="AJ645" s="366"/>
    </row>
    <row r="646" spans="33:36" x14ac:dyDescent="0.25">
      <c r="AG646" s="366"/>
      <c r="AH646" s="366"/>
      <c r="AI646" s="366"/>
      <c r="AJ646" s="366"/>
    </row>
    <row r="647" spans="33:36" x14ac:dyDescent="0.25">
      <c r="AG647" s="366"/>
      <c r="AH647" s="366"/>
      <c r="AI647" s="366"/>
      <c r="AJ647" s="366"/>
    </row>
    <row r="648" spans="33:36" x14ac:dyDescent="0.25">
      <c r="AG648" s="366"/>
      <c r="AH648" s="366"/>
      <c r="AI648" s="366"/>
      <c r="AJ648" s="366"/>
    </row>
    <row r="649" spans="33:36" x14ac:dyDescent="0.25">
      <c r="AG649" s="366"/>
      <c r="AH649" s="366"/>
      <c r="AI649" s="366"/>
      <c r="AJ649" s="366"/>
    </row>
    <row r="650" spans="33:36" x14ac:dyDescent="0.25">
      <c r="AG650" s="366"/>
      <c r="AH650" s="366"/>
      <c r="AI650" s="366"/>
      <c r="AJ650" s="366"/>
    </row>
    <row r="651" spans="33:36" x14ac:dyDescent="0.25">
      <c r="AG651" s="366"/>
      <c r="AH651" s="366"/>
      <c r="AI651" s="366"/>
      <c r="AJ651" s="366"/>
    </row>
    <row r="652" spans="33:36" x14ac:dyDescent="0.25">
      <c r="AG652" s="366"/>
      <c r="AH652" s="366"/>
      <c r="AI652" s="366"/>
      <c r="AJ652" s="366"/>
    </row>
    <row r="653" spans="33:36" x14ac:dyDescent="0.25">
      <c r="AG653" s="366"/>
      <c r="AH653" s="366"/>
      <c r="AI653" s="366"/>
      <c r="AJ653" s="366"/>
    </row>
    <row r="654" spans="33:36" x14ac:dyDescent="0.25">
      <c r="AG654" s="366"/>
      <c r="AH654" s="366"/>
      <c r="AI654" s="366"/>
      <c r="AJ654" s="366"/>
    </row>
    <row r="655" spans="33:36" x14ac:dyDescent="0.25">
      <c r="AG655" s="366"/>
      <c r="AH655" s="366"/>
      <c r="AI655" s="366"/>
      <c r="AJ655" s="366"/>
    </row>
    <row r="656" spans="33:36" x14ac:dyDescent="0.25">
      <c r="AG656" s="366"/>
      <c r="AH656" s="366"/>
      <c r="AI656" s="366"/>
      <c r="AJ656" s="366"/>
    </row>
    <row r="657" spans="33:36" x14ac:dyDescent="0.25">
      <c r="AG657" s="366"/>
      <c r="AH657" s="366"/>
      <c r="AI657" s="366"/>
      <c r="AJ657" s="366"/>
    </row>
    <row r="658" spans="33:36" x14ac:dyDescent="0.25">
      <c r="AG658" s="366"/>
      <c r="AH658" s="366"/>
      <c r="AI658" s="366"/>
      <c r="AJ658" s="366"/>
    </row>
    <row r="659" spans="33:36" x14ac:dyDescent="0.25">
      <c r="AG659" s="366"/>
      <c r="AH659" s="366"/>
      <c r="AI659" s="366"/>
      <c r="AJ659" s="366"/>
    </row>
    <row r="660" spans="33:36" x14ac:dyDescent="0.25">
      <c r="AG660" s="366"/>
      <c r="AH660" s="366"/>
      <c r="AI660" s="366"/>
      <c r="AJ660" s="366"/>
    </row>
    <row r="661" spans="33:36" x14ac:dyDescent="0.25">
      <c r="AG661" s="366"/>
      <c r="AH661" s="366"/>
      <c r="AI661" s="366"/>
      <c r="AJ661" s="366"/>
    </row>
    <row r="662" spans="33:36" x14ac:dyDescent="0.25">
      <c r="AG662" s="366"/>
      <c r="AH662" s="366"/>
      <c r="AI662" s="366"/>
      <c r="AJ662" s="366"/>
    </row>
    <row r="663" spans="33:36" x14ac:dyDescent="0.25">
      <c r="AG663" s="366"/>
      <c r="AH663" s="366"/>
      <c r="AI663" s="366"/>
      <c r="AJ663" s="366"/>
    </row>
    <row r="664" spans="33:36" x14ac:dyDescent="0.25">
      <c r="AG664" s="366"/>
      <c r="AH664" s="366"/>
      <c r="AI664" s="366"/>
      <c r="AJ664" s="366"/>
    </row>
    <row r="665" spans="33:36" x14ac:dyDescent="0.25">
      <c r="AG665" s="366"/>
      <c r="AH665" s="366"/>
      <c r="AI665" s="366"/>
      <c r="AJ665" s="366"/>
    </row>
    <row r="666" spans="33:36" x14ac:dyDescent="0.25">
      <c r="AG666" s="366"/>
      <c r="AH666" s="366"/>
      <c r="AI666" s="366"/>
      <c r="AJ666" s="366"/>
    </row>
    <row r="667" spans="33:36" x14ac:dyDescent="0.25">
      <c r="AG667" s="366"/>
      <c r="AH667" s="366"/>
      <c r="AI667" s="366"/>
      <c r="AJ667" s="366"/>
    </row>
    <row r="668" spans="33:36" x14ac:dyDescent="0.25">
      <c r="AG668" s="366"/>
      <c r="AH668" s="366"/>
      <c r="AI668" s="366"/>
      <c r="AJ668" s="366"/>
    </row>
    <row r="669" spans="33:36" x14ac:dyDescent="0.25">
      <c r="AG669" s="366"/>
      <c r="AH669" s="366"/>
      <c r="AI669" s="366"/>
      <c r="AJ669" s="366"/>
    </row>
    <row r="670" spans="33:36" x14ac:dyDescent="0.25">
      <c r="AG670" s="366"/>
      <c r="AH670" s="366"/>
      <c r="AI670" s="366"/>
      <c r="AJ670" s="366"/>
    </row>
    <row r="671" spans="33:36" x14ac:dyDescent="0.25">
      <c r="AG671" s="366"/>
      <c r="AH671" s="366"/>
      <c r="AI671" s="366"/>
      <c r="AJ671" s="366"/>
    </row>
    <row r="672" spans="33:36" x14ac:dyDescent="0.25">
      <c r="AG672" s="366"/>
      <c r="AH672" s="366"/>
      <c r="AI672" s="366"/>
      <c r="AJ672" s="366"/>
    </row>
    <row r="673" spans="33:36" x14ac:dyDescent="0.25">
      <c r="AG673" s="366"/>
      <c r="AH673" s="366"/>
      <c r="AI673" s="366"/>
      <c r="AJ673" s="366"/>
    </row>
    <row r="674" spans="33:36" x14ac:dyDescent="0.25">
      <c r="AG674" s="366"/>
      <c r="AH674" s="366"/>
      <c r="AI674" s="366"/>
      <c r="AJ674" s="366"/>
    </row>
    <row r="675" spans="33:36" x14ac:dyDescent="0.25">
      <c r="AG675" s="366"/>
      <c r="AH675" s="366"/>
      <c r="AI675" s="366"/>
      <c r="AJ675" s="366"/>
    </row>
    <row r="676" spans="33:36" x14ac:dyDescent="0.25">
      <c r="AG676" s="366"/>
      <c r="AH676" s="366"/>
      <c r="AI676" s="366"/>
      <c r="AJ676" s="366"/>
    </row>
    <row r="677" spans="33:36" x14ac:dyDescent="0.25">
      <c r="AG677" s="366"/>
      <c r="AH677" s="366"/>
      <c r="AI677" s="366"/>
      <c r="AJ677" s="366"/>
    </row>
    <row r="678" spans="33:36" x14ac:dyDescent="0.25">
      <c r="AG678" s="366"/>
      <c r="AH678" s="366"/>
      <c r="AI678" s="366"/>
      <c r="AJ678" s="366"/>
    </row>
    <row r="679" spans="33:36" x14ac:dyDescent="0.25">
      <c r="AG679" s="366"/>
      <c r="AH679" s="366"/>
      <c r="AI679" s="366"/>
      <c r="AJ679" s="366"/>
    </row>
    <row r="680" spans="33:36" x14ac:dyDescent="0.25">
      <c r="AG680" s="366"/>
      <c r="AH680" s="366"/>
      <c r="AI680" s="366"/>
      <c r="AJ680" s="366"/>
    </row>
    <row r="681" spans="33:36" x14ac:dyDescent="0.25">
      <c r="AG681" s="366"/>
      <c r="AH681" s="366"/>
      <c r="AI681" s="366"/>
      <c r="AJ681" s="366"/>
    </row>
    <row r="682" spans="33:36" x14ac:dyDescent="0.25">
      <c r="AG682" s="366"/>
      <c r="AH682" s="366"/>
      <c r="AI682" s="366"/>
      <c r="AJ682" s="366"/>
    </row>
    <row r="683" spans="33:36" x14ac:dyDescent="0.25">
      <c r="AG683" s="366"/>
      <c r="AH683" s="366"/>
      <c r="AI683" s="366"/>
      <c r="AJ683" s="366"/>
    </row>
    <row r="684" spans="33:36" x14ac:dyDescent="0.25">
      <c r="AG684" s="366"/>
      <c r="AH684" s="366"/>
      <c r="AI684" s="366"/>
      <c r="AJ684" s="366"/>
    </row>
    <row r="685" spans="33:36" x14ac:dyDescent="0.25">
      <c r="AG685" s="366"/>
      <c r="AH685" s="366"/>
      <c r="AI685" s="366"/>
      <c r="AJ685" s="366"/>
    </row>
    <row r="686" spans="33:36" x14ac:dyDescent="0.25">
      <c r="AG686" s="366"/>
      <c r="AH686" s="366"/>
      <c r="AI686" s="366"/>
      <c r="AJ686" s="366"/>
    </row>
    <row r="687" spans="33:36" x14ac:dyDescent="0.25">
      <c r="AG687" s="366"/>
      <c r="AH687" s="366"/>
      <c r="AI687" s="366"/>
      <c r="AJ687" s="366"/>
    </row>
    <row r="688" spans="33:36" x14ac:dyDescent="0.25">
      <c r="AG688" s="366"/>
      <c r="AH688" s="366"/>
      <c r="AI688" s="366"/>
      <c r="AJ688" s="366"/>
    </row>
    <row r="689" spans="33:36" x14ac:dyDescent="0.25">
      <c r="AG689" s="366"/>
      <c r="AH689" s="366"/>
      <c r="AI689" s="366"/>
      <c r="AJ689" s="366"/>
    </row>
    <row r="690" spans="33:36" x14ac:dyDescent="0.25">
      <c r="AG690" s="366"/>
      <c r="AH690" s="366"/>
      <c r="AI690" s="366"/>
      <c r="AJ690" s="366"/>
    </row>
    <row r="691" spans="33:36" x14ac:dyDescent="0.25">
      <c r="AG691" s="366"/>
      <c r="AH691" s="366"/>
      <c r="AI691" s="366"/>
      <c r="AJ691" s="366"/>
    </row>
    <row r="692" spans="33:36" x14ac:dyDescent="0.25">
      <c r="AG692" s="366"/>
      <c r="AH692" s="366"/>
      <c r="AI692" s="366"/>
      <c r="AJ692" s="366"/>
    </row>
    <row r="693" spans="33:36" x14ac:dyDescent="0.25">
      <c r="AG693" s="366"/>
      <c r="AH693" s="366"/>
      <c r="AI693" s="366"/>
      <c r="AJ693" s="366"/>
    </row>
    <row r="694" spans="33:36" x14ac:dyDescent="0.25">
      <c r="AG694" s="366"/>
      <c r="AH694" s="366"/>
      <c r="AI694" s="366"/>
      <c r="AJ694" s="366"/>
    </row>
    <row r="695" spans="33:36" x14ac:dyDescent="0.25">
      <c r="AG695" s="366"/>
      <c r="AH695" s="366"/>
      <c r="AI695" s="366"/>
      <c r="AJ695" s="366"/>
    </row>
    <row r="696" spans="33:36" x14ac:dyDescent="0.25">
      <c r="AG696" s="366"/>
      <c r="AH696" s="366"/>
      <c r="AI696" s="366"/>
      <c r="AJ696" s="366"/>
    </row>
    <row r="697" spans="33:36" x14ac:dyDescent="0.25">
      <c r="AG697" s="366"/>
      <c r="AH697" s="366"/>
      <c r="AI697" s="366"/>
      <c r="AJ697" s="366"/>
    </row>
    <row r="698" spans="33:36" x14ac:dyDescent="0.25">
      <c r="AG698" s="366"/>
      <c r="AH698" s="366"/>
      <c r="AI698" s="366"/>
      <c r="AJ698" s="366"/>
    </row>
    <row r="699" spans="33:36" x14ac:dyDescent="0.25">
      <c r="AG699" s="366"/>
      <c r="AH699" s="366"/>
      <c r="AI699" s="366"/>
      <c r="AJ699" s="366"/>
    </row>
    <row r="700" spans="33:36" x14ac:dyDescent="0.25">
      <c r="AG700" s="366"/>
      <c r="AH700" s="366"/>
      <c r="AI700" s="366"/>
      <c r="AJ700" s="366"/>
    </row>
    <row r="701" spans="33:36" x14ac:dyDescent="0.25">
      <c r="AG701" s="366"/>
      <c r="AH701" s="366"/>
      <c r="AI701" s="366"/>
      <c r="AJ701" s="366"/>
    </row>
    <row r="702" spans="33:36" x14ac:dyDescent="0.25">
      <c r="AG702" s="366"/>
      <c r="AH702" s="366"/>
      <c r="AI702" s="366"/>
      <c r="AJ702" s="366"/>
    </row>
    <row r="703" spans="33:36" x14ac:dyDescent="0.25">
      <c r="AG703" s="366"/>
      <c r="AH703" s="366"/>
      <c r="AI703" s="366"/>
      <c r="AJ703" s="366"/>
    </row>
    <row r="704" spans="33:36" x14ac:dyDescent="0.25">
      <c r="AG704" s="366"/>
      <c r="AH704" s="366"/>
      <c r="AI704" s="366"/>
      <c r="AJ704" s="366"/>
    </row>
    <row r="705" spans="33:36" x14ac:dyDescent="0.25">
      <c r="AG705" s="366"/>
      <c r="AH705" s="366"/>
      <c r="AI705" s="366"/>
      <c r="AJ705" s="366"/>
    </row>
    <row r="706" spans="33:36" x14ac:dyDescent="0.25">
      <c r="AG706" s="366"/>
      <c r="AH706" s="366"/>
      <c r="AI706" s="366"/>
      <c r="AJ706" s="366"/>
    </row>
    <row r="707" spans="33:36" x14ac:dyDescent="0.25">
      <c r="AG707" s="366"/>
      <c r="AH707" s="366"/>
      <c r="AI707" s="366"/>
      <c r="AJ707" s="366"/>
    </row>
    <row r="708" spans="33:36" x14ac:dyDescent="0.25">
      <c r="AG708" s="366"/>
      <c r="AH708" s="366"/>
      <c r="AI708" s="366"/>
      <c r="AJ708" s="366"/>
    </row>
    <row r="709" spans="33:36" x14ac:dyDescent="0.25">
      <c r="AG709" s="366"/>
      <c r="AH709" s="366"/>
      <c r="AI709" s="366"/>
      <c r="AJ709" s="366"/>
    </row>
    <row r="710" spans="33:36" x14ac:dyDescent="0.25">
      <c r="AG710" s="366"/>
      <c r="AH710" s="366"/>
      <c r="AI710" s="366"/>
      <c r="AJ710" s="366"/>
    </row>
    <row r="711" spans="33:36" x14ac:dyDescent="0.25">
      <c r="AG711" s="366"/>
      <c r="AH711" s="366"/>
      <c r="AI711" s="366"/>
      <c r="AJ711" s="366"/>
    </row>
    <row r="712" spans="33:36" x14ac:dyDescent="0.25">
      <c r="AG712" s="366"/>
      <c r="AH712" s="366"/>
      <c r="AI712" s="366"/>
      <c r="AJ712" s="366"/>
    </row>
    <row r="713" spans="33:36" x14ac:dyDescent="0.25">
      <c r="AG713" s="366"/>
      <c r="AH713" s="366"/>
      <c r="AI713" s="366"/>
      <c r="AJ713" s="366"/>
    </row>
    <row r="714" spans="33:36" x14ac:dyDescent="0.25">
      <c r="AG714" s="366"/>
      <c r="AH714" s="366"/>
      <c r="AI714" s="366"/>
      <c r="AJ714" s="366"/>
    </row>
    <row r="715" spans="33:36" x14ac:dyDescent="0.25">
      <c r="AG715" s="366"/>
      <c r="AH715" s="366"/>
      <c r="AI715" s="366"/>
      <c r="AJ715" s="366"/>
    </row>
    <row r="716" spans="33:36" x14ac:dyDescent="0.25">
      <c r="AG716" s="366"/>
      <c r="AH716" s="366"/>
      <c r="AI716" s="366"/>
      <c r="AJ716" s="366"/>
    </row>
    <row r="717" spans="33:36" x14ac:dyDescent="0.25">
      <c r="AG717" s="366"/>
      <c r="AH717" s="366"/>
      <c r="AI717" s="366"/>
      <c r="AJ717" s="366"/>
    </row>
    <row r="718" spans="33:36" x14ac:dyDescent="0.25">
      <c r="AG718" s="366"/>
      <c r="AH718" s="366"/>
      <c r="AI718" s="366"/>
      <c r="AJ718" s="366"/>
    </row>
    <row r="719" spans="33:36" x14ac:dyDescent="0.25">
      <c r="AG719" s="366"/>
      <c r="AH719" s="366"/>
      <c r="AI719" s="366"/>
      <c r="AJ719" s="366"/>
    </row>
    <row r="720" spans="33:36" x14ac:dyDescent="0.25">
      <c r="AG720" s="366"/>
      <c r="AH720" s="366"/>
      <c r="AI720" s="366"/>
      <c r="AJ720" s="366"/>
    </row>
    <row r="721" spans="33:36" x14ac:dyDescent="0.25">
      <c r="AG721" s="366"/>
      <c r="AH721" s="366"/>
      <c r="AI721" s="366"/>
      <c r="AJ721" s="366"/>
    </row>
    <row r="722" spans="33:36" x14ac:dyDescent="0.25">
      <c r="AG722" s="366"/>
      <c r="AH722" s="366"/>
      <c r="AI722" s="366"/>
      <c r="AJ722" s="366"/>
    </row>
    <row r="723" spans="33:36" x14ac:dyDescent="0.25">
      <c r="AG723" s="366"/>
      <c r="AH723" s="366"/>
      <c r="AI723" s="366"/>
      <c r="AJ723" s="366"/>
    </row>
    <row r="724" spans="33:36" x14ac:dyDescent="0.25">
      <c r="AG724" s="366"/>
      <c r="AH724" s="366"/>
      <c r="AI724" s="366"/>
      <c r="AJ724" s="366"/>
    </row>
    <row r="725" spans="33:36" x14ac:dyDescent="0.25">
      <c r="AG725" s="366"/>
      <c r="AH725" s="366"/>
      <c r="AI725" s="366"/>
      <c r="AJ725" s="366"/>
    </row>
    <row r="726" spans="33:36" x14ac:dyDescent="0.25">
      <c r="AG726" s="366"/>
      <c r="AH726" s="366"/>
      <c r="AI726" s="366"/>
      <c r="AJ726" s="366"/>
    </row>
    <row r="727" spans="33:36" x14ac:dyDescent="0.25">
      <c r="AG727" s="366"/>
      <c r="AH727" s="366"/>
      <c r="AI727" s="366"/>
      <c r="AJ727" s="366"/>
    </row>
    <row r="728" spans="33:36" x14ac:dyDescent="0.25">
      <c r="AG728" s="366"/>
      <c r="AH728" s="366"/>
      <c r="AI728" s="366"/>
      <c r="AJ728" s="366"/>
    </row>
    <row r="729" spans="33:36" x14ac:dyDescent="0.25">
      <c r="AG729" s="366"/>
      <c r="AH729" s="366"/>
      <c r="AI729" s="366"/>
      <c r="AJ729" s="366"/>
    </row>
    <row r="730" spans="33:36" x14ac:dyDescent="0.25">
      <c r="AG730" s="366"/>
      <c r="AH730" s="366"/>
      <c r="AI730" s="366"/>
      <c r="AJ730" s="366"/>
    </row>
    <row r="731" spans="33:36" x14ac:dyDescent="0.25">
      <c r="AG731" s="366"/>
      <c r="AH731" s="366"/>
      <c r="AI731" s="366"/>
      <c r="AJ731" s="366"/>
    </row>
    <row r="732" spans="33:36" x14ac:dyDescent="0.25">
      <c r="AG732" s="366"/>
      <c r="AH732" s="366"/>
      <c r="AI732" s="366"/>
      <c r="AJ732" s="366"/>
    </row>
    <row r="733" spans="33:36" x14ac:dyDescent="0.25">
      <c r="AG733" s="366"/>
      <c r="AH733" s="366"/>
      <c r="AI733" s="366"/>
      <c r="AJ733" s="366"/>
    </row>
    <row r="734" spans="33:36" x14ac:dyDescent="0.25">
      <c r="AG734" s="366"/>
      <c r="AH734" s="366"/>
      <c r="AI734" s="366"/>
      <c r="AJ734" s="366"/>
    </row>
    <row r="735" spans="33:36" x14ac:dyDescent="0.25">
      <c r="AG735" s="366"/>
      <c r="AH735" s="366"/>
      <c r="AI735" s="366"/>
      <c r="AJ735" s="366"/>
    </row>
    <row r="736" spans="33:36" x14ac:dyDescent="0.25">
      <c r="AG736" s="366"/>
      <c r="AH736" s="366"/>
      <c r="AI736" s="366"/>
      <c r="AJ736" s="366"/>
    </row>
    <row r="737" spans="33:36" x14ac:dyDescent="0.25">
      <c r="AG737" s="366"/>
      <c r="AH737" s="366"/>
      <c r="AI737" s="366"/>
      <c r="AJ737" s="366"/>
    </row>
    <row r="738" spans="33:36" x14ac:dyDescent="0.25">
      <c r="AG738" s="366"/>
      <c r="AH738" s="366"/>
      <c r="AI738" s="366"/>
      <c r="AJ738" s="366"/>
    </row>
    <row r="739" spans="33:36" x14ac:dyDescent="0.25">
      <c r="AG739" s="366"/>
      <c r="AH739" s="366"/>
      <c r="AI739" s="366"/>
      <c r="AJ739" s="366"/>
    </row>
    <row r="740" spans="33:36" x14ac:dyDescent="0.25">
      <c r="AG740" s="366"/>
      <c r="AH740" s="366"/>
      <c r="AI740" s="366"/>
      <c r="AJ740" s="366"/>
    </row>
    <row r="741" spans="33:36" x14ac:dyDescent="0.25">
      <c r="AG741" s="366"/>
      <c r="AH741" s="366"/>
      <c r="AI741" s="366"/>
      <c r="AJ741" s="366"/>
    </row>
    <row r="742" spans="33:36" x14ac:dyDescent="0.25">
      <c r="AG742" s="366"/>
      <c r="AH742" s="366"/>
      <c r="AI742" s="366"/>
      <c r="AJ742" s="366"/>
    </row>
    <row r="743" spans="33:36" x14ac:dyDescent="0.25">
      <c r="AG743" s="366"/>
      <c r="AH743" s="366"/>
      <c r="AI743" s="366"/>
      <c r="AJ743" s="366"/>
    </row>
    <row r="744" spans="33:36" x14ac:dyDescent="0.25">
      <c r="AG744" s="366"/>
      <c r="AH744" s="366"/>
      <c r="AI744" s="366"/>
      <c r="AJ744" s="366"/>
    </row>
    <row r="745" spans="33:36" x14ac:dyDescent="0.25">
      <c r="AG745" s="366"/>
      <c r="AH745" s="366"/>
      <c r="AI745" s="366"/>
      <c r="AJ745" s="366"/>
    </row>
    <row r="746" spans="33:36" x14ac:dyDescent="0.25">
      <c r="AG746" s="366"/>
      <c r="AH746" s="366"/>
      <c r="AI746" s="366"/>
      <c r="AJ746" s="366"/>
    </row>
    <row r="747" spans="33:36" x14ac:dyDescent="0.25">
      <c r="AG747" s="366"/>
      <c r="AH747" s="366"/>
      <c r="AI747" s="366"/>
      <c r="AJ747" s="366"/>
    </row>
    <row r="748" spans="33:36" x14ac:dyDescent="0.25">
      <c r="AG748" s="366"/>
      <c r="AH748" s="366"/>
      <c r="AI748" s="366"/>
      <c r="AJ748" s="366"/>
    </row>
    <row r="749" spans="33:36" x14ac:dyDescent="0.25">
      <c r="AG749" s="366"/>
      <c r="AH749" s="366"/>
      <c r="AI749" s="366"/>
      <c r="AJ749" s="366"/>
    </row>
    <row r="750" spans="33:36" x14ac:dyDescent="0.25">
      <c r="AG750" s="366"/>
      <c r="AH750" s="366"/>
      <c r="AI750" s="366"/>
      <c r="AJ750" s="366"/>
    </row>
    <row r="751" spans="33:36" x14ac:dyDescent="0.25">
      <c r="AG751" s="366"/>
      <c r="AH751" s="366"/>
      <c r="AI751" s="366"/>
      <c r="AJ751" s="366"/>
    </row>
    <row r="752" spans="33:36" x14ac:dyDescent="0.25">
      <c r="AG752" s="366"/>
      <c r="AH752" s="366"/>
      <c r="AI752" s="366"/>
      <c r="AJ752" s="366"/>
    </row>
    <row r="753" spans="33:36" x14ac:dyDescent="0.25">
      <c r="AG753" s="366"/>
      <c r="AH753" s="366"/>
      <c r="AI753" s="366"/>
      <c r="AJ753" s="366"/>
    </row>
    <row r="754" spans="33:36" x14ac:dyDescent="0.25">
      <c r="AG754" s="366"/>
      <c r="AH754" s="366"/>
      <c r="AI754" s="366"/>
      <c r="AJ754" s="366"/>
    </row>
    <row r="755" spans="33:36" x14ac:dyDescent="0.25">
      <c r="AG755" s="366"/>
      <c r="AH755" s="366"/>
      <c r="AI755" s="366"/>
      <c r="AJ755" s="366"/>
    </row>
    <row r="756" spans="33:36" x14ac:dyDescent="0.25">
      <c r="AG756" s="366"/>
      <c r="AH756" s="366"/>
      <c r="AI756" s="366"/>
      <c r="AJ756" s="366"/>
    </row>
    <row r="757" spans="33:36" x14ac:dyDescent="0.25">
      <c r="AG757" s="366"/>
      <c r="AH757" s="366"/>
      <c r="AI757" s="366"/>
      <c r="AJ757" s="366"/>
    </row>
    <row r="758" spans="33:36" x14ac:dyDescent="0.25">
      <c r="AG758" s="366"/>
      <c r="AH758" s="366"/>
      <c r="AI758" s="366"/>
      <c r="AJ758" s="366"/>
    </row>
    <row r="759" spans="33:36" x14ac:dyDescent="0.25">
      <c r="AG759" s="366"/>
      <c r="AH759" s="366"/>
      <c r="AI759" s="366"/>
      <c r="AJ759" s="366"/>
    </row>
    <row r="760" spans="33:36" x14ac:dyDescent="0.25">
      <c r="AG760" s="366"/>
      <c r="AH760" s="366"/>
      <c r="AI760" s="366"/>
      <c r="AJ760" s="366"/>
    </row>
    <row r="761" spans="33:36" x14ac:dyDescent="0.25">
      <c r="AG761" s="366"/>
      <c r="AH761" s="366"/>
      <c r="AI761" s="366"/>
      <c r="AJ761" s="366"/>
    </row>
    <row r="762" spans="33:36" x14ac:dyDescent="0.25">
      <c r="AG762" s="366"/>
      <c r="AH762" s="366"/>
      <c r="AI762" s="366"/>
      <c r="AJ762" s="366"/>
    </row>
    <row r="763" spans="33:36" x14ac:dyDescent="0.25">
      <c r="AG763" s="366"/>
      <c r="AH763" s="366"/>
      <c r="AI763" s="366"/>
      <c r="AJ763" s="366"/>
    </row>
    <row r="764" spans="33:36" x14ac:dyDescent="0.25">
      <c r="AG764" s="366"/>
      <c r="AH764" s="366"/>
      <c r="AI764" s="366"/>
      <c r="AJ764" s="366"/>
    </row>
    <row r="765" spans="33:36" x14ac:dyDescent="0.25">
      <c r="AG765" s="366"/>
      <c r="AH765" s="366"/>
      <c r="AI765" s="366"/>
      <c r="AJ765" s="366"/>
    </row>
    <row r="766" spans="33:36" x14ac:dyDescent="0.25">
      <c r="AG766" s="366"/>
      <c r="AH766" s="366"/>
      <c r="AI766" s="366"/>
      <c r="AJ766" s="366"/>
    </row>
    <row r="767" spans="33:36" x14ac:dyDescent="0.25">
      <c r="AG767" s="366"/>
      <c r="AH767" s="366"/>
      <c r="AI767" s="366"/>
      <c r="AJ767" s="366"/>
    </row>
    <row r="768" spans="33:36" x14ac:dyDescent="0.25">
      <c r="AG768" s="366"/>
      <c r="AH768" s="366"/>
      <c r="AI768" s="366"/>
      <c r="AJ768" s="366"/>
    </row>
    <row r="769" spans="33:36" x14ac:dyDescent="0.25">
      <c r="AG769" s="366"/>
      <c r="AH769" s="366"/>
      <c r="AI769" s="366"/>
      <c r="AJ769" s="366"/>
    </row>
    <row r="770" spans="33:36" x14ac:dyDescent="0.25">
      <c r="AG770" s="366"/>
      <c r="AH770" s="366"/>
      <c r="AI770" s="366"/>
      <c r="AJ770" s="366"/>
    </row>
    <row r="771" spans="33:36" x14ac:dyDescent="0.25">
      <c r="AG771" s="366"/>
      <c r="AH771" s="366"/>
      <c r="AI771" s="366"/>
      <c r="AJ771" s="366"/>
    </row>
    <row r="772" spans="33:36" x14ac:dyDescent="0.25">
      <c r="AG772" s="366"/>
      <c r="AH772" s="366"/>
      <c r="AI772" s="366"/>
      <c r="AJ772" s="366"/>
    </row>
    <row r="773" spans="33:36" x14ac:dyDescent="0.25">
      <c r="AG773" s="366"/>
      <c r="AH773" s="366"/>
      <c r="AI773" s="366"/>
      <c r="AJ773" s="366"/>
    </row>
    <row r="774" spans="33:36" x14ac:dyDescent="0.25">
      <c r="AG774" s="366"/>
      <c r="AH774" s="366"/>
      <c r="AI774" s="366"/>
      <c r="AJ774" s="366"/>
    </row>
    <row r="775" spans="33:36" x14ac:dyDescent="0.25">
      <c r="AG775" s="366"/>
      <c r="AH775" s="366"/>
      <c r="AI775" s="366"/>
      <c r="AJ775" s="366"/>
    </row>
    <row r="776" spans="33:36" x14ac:dyDescent="0.25">
      <c r="AG776" s="366"/>
      <c r="AH776" s="366"/>
      <c r="AI776" s="366"/>
      <c r="AJ776" s="366"/>
    </row>
    <row r="777" spans="33:36" x14ac:dyDescent="0.25">
      <c r="AG777" s="366"/>
      <c r="AH777" s="366"/>
      <c r="AI777" s="366"/>
      <c r="AJ777" s="366"/>
    </row>
    <row r="778" spans="33:36" x14ac:dyDescent="0.25">
      <c r="AG778" s="366"/>
      <c r="AH778" s="366"/>
      <c r="AI778" s="366"/>
      <c r="AJ778" s="366"/>
    </row>
    <row r="779" spans="33:36" x14ac:dyDescent="0.25">
      <c r="AG779" s="366"/>
      <c r="AH779" s="366"/>
      <c r="AI779" s="366"/>
      <c r="AJ779" s="366"/>
    </row>
    <row r="780" spans="33:36" x14ac:dyDescent="0.25">
      <c r="AG780" s="366"/>
      <c r="AH780" s="366"/>
      <c r="AI780" s="366"/>
      <c r="AJ780" s="366"/>
    </row>
    <row r="781" spans="33:36" x14ac:dyDescent="0.25">
      <c r="AG781" s="366"/>
      <c r="AH781" s="366"/>
      <c r="AI781" s="366"/>
      <c r="AJ781" s="366"/>
    </row>
    <row r="782" spans="33:36" x14ac:dyDescent="0.25">
      <c r="AG782" s="366"/>
      <c r="AH782" s="366"/>
      <c r="AI782" s="366"/>
      <c r="AJ782" s="366"/>
    </row>
    <row r="783" spans="33:36" x14ac:dyDescent="0.25">
      <c r="AG783" s="366"/>
      <c r="AH783" s="366"/>
      <c r="AI783" s="366"/>
      <c r="AJ783" s="366"/>
    </row>
    <row r="784" spans="33:36" x14ac:dyDescent="0.25">
      <c r="AG784" s="366"/>
      <c r="AH784" s="366"/>
      <c r="AI784" s="366"/>
      <c r="AJ784" s="366"/>
    </row>
    <row r="785" spans="33:36" x14ac:dyDescent="0.25">
      <c r="AG785" s="366"/>
      <c r="AH785" s="366"/>
      <c r="AI785" s="366"/>
      <c r="AJ785" s="366"/>
    </row>
    <row r="786" spans="33:36" x14ac:dyDescent="0.25">
      <c r="AG786" s="366"/>
      <c r="AH786" s="366"/>
      <c r="AI786" s="366"/>
      <c r="AJ786" s="366"/>
    </row>
    <row r="787" spans="33:36" x14ac:dyDescent="0.25">
      <c r="AG787" s="366"/>
      <c r="AH787" s="366"/>
      <c r="AI787" s="366"/>
      <c r="AJ787" s="366"/>
    </row>
    <row r="788" spans="33:36" x14ac:dyDescent="0.25">
      <c r="AG788" s="366"/>
      <c r="AH788" s="366"/>
      <c r="AI788" s="366"/>
      <c r="AJ788" s="366"/>
    </row>
    <row r="789" spans="33:36" x14ac:dyDescent="0.25">
      <c r="AG789" s="366"/>
      <c r="AH789" s="366"/>
      <c r="AI789" s="366"/>
      <c r="AJ789" s="366"/>
    </row>
    <row r="790" spans="33:36" x14ac:dyDescent="0.25">
      <c r="AG790" s="366"/>
      <c r="AH790" s="366"/>
      <c r="AI790" s="366"/>
      <c r="AJ790" s="366"/>
    </row>
    <row r="791" spans="33:36" x14ac:dyDescent="0.25">
      <c r="AG791" s="366"/>
      <c r="AH791" s="366"/>
      <c r="AI791" s="366"/>
      <c r="AJ791" s="366"/>
    </row>
    <row r="792" spans="33:36" x14ac:dyDescent="0.25">
      <c r="AG792" s="366"/>
      <c r="AH792" s="366"/>
      <c r="AI792" s="366"/>
      <c r="AJ792" s="366"/>
    </row>
    <row r="793" spans="33:36" x14ac:dyDescent="0.25">
      <c r="AG793" s="366"/>
      <c r="AH793" s="366"/>
      <c r="AI793" s="366"/>
      <c r="AJ793" s="366"/>
    </row>
    <row r="794" spans="33:36" x14ac:dyDescent="0.25">
      <c r="AG794" s="366"/>
      <c r="AH794" s="366"/>
      <c r="AI794" s="366"/>
      <c r="AJ794" s="366"/>
    </row>
    <row r="795" spans="33:36" x14ac:dyDescent="0.25">
      <c r="AG795" s="366"/>
      <c r="AH795" s="366"/>
      <c r="AI795" s="366"/>
      <c r="AJ795" s="366"/>
    </row>
    <row r="796" spans="33:36" x14ac:dyDescent="0.25">
      <c r="AG796" s="366"/>
      <c r="AH796" s="366"/>
      <c r="AI796" s="366"/>
      <c r="AJ796" s="366"/>
    </row>
    <row r="797" spans="33:36" x14ac:dyDescent="0.25">
      <c r="AG797" s="366"/>
      <c r="AH797" s="366"/>
      <c r="AI797" s="366"/>
      <c r="AJ797" s="366"/>
    </row>
    <row r="798" spans="33:36" x14ac:dyDescent="0.25">
      <c r="AG798" s="366"/>
      <c r="AH798" s="366"/>
      <c r="AI798" s="366"/>
      <c r="AJ798" s="366"/>
    </row>
    <row r="799" spans="33:36" x14ac:dyDescent="0.25">
      <c r="AG799" s="366"/>
      <c r="AH799" s="366"/>
      <c r="AI799" s="366"/>
      <c r="AJ799" s="366"/>
    </row>
    <row r="800" spans="33:36" x14ac:dyDescent="0.25">
      <c r="AG800" s="366"/>
      <c r="AH800" s="366"/>
      <c r="AI800" s="366"/>
      <c r="AJ800" s="366"/>
    </row>
    <row r="801" spans="33:36" x14ac:dyDescent="0.25">
      <c r="AG801" s="366"/>
      <c r="AH801" s="366"/>
      <c r="AI801" s="366"/>
      <c r="AJ801" s="366"/>
    </row>
    <row r="802" spans="33:36" x14ac:dyDescent="0.25">
      <c r="AG802" s="366"/>
      <c r="AH802" s="366"/>
      <c r="AI802" s="366"/>
      <c r="AJ802" s="366"/>
    </row>
    <row r="803" spans="33:36" x14ac:dyDescent="0.25">
      <c r="AG803" s="366"/>
      <c r="AH803" s="366"/>
      <c r="AI803" s="366"/>
      <c r="AJ803" s="366"/>
    </row>
    <row r="804" spans="33:36" x14ac:dyDescent="0.25">
      <c r="AG804" s="366"/>
      <c r="AH804" s="366"/>
      <c r="AI804" s="366"/>
      <c r="AJ804" s="366"/>
    </row>
    <row r="805" spans="33:36" x14ac:dyDescent="0.25">
      <c r="AG805" s="366"/>
      <c r="AH805" s="366"/>
      <c r="AI805" s="366"/>
      <c r="AJ805" s="366"/>
    </row>
    <row r="806" spans="33:36" x14ac:dyDescent="0.25">
      <c r="AG806" s="366"/>
      <c r="AH806" s="366"/>
      <c r="AI806" s="366"/>
      <c r="AJ806" s="366"/>
    </row>
    <row r="807" spans="33:36" x14ac:dyDescent="0.25">
      <c r="AG807" s="366"/>
      <c r="AH807" s="366"/>
      <c r="AI807" s="366"/>
      <c r="AJ807" s="366"/>
    </row>
    <row r="808" spans="33:36" x14ac:dyDescent="0.25">
      <c r="AG808" s="366"/>
      <c r="AH808" s="366"/>
      <c r="AI808" s="366"/>
      <c r="AJ808" s="366"/>
    </row>
    <row r="809" spans="33:36" x14ac:dyDescent="0.25">
      <c r="AG809" s="366"/>
      <c r="AH809" s="366"/>
      <c r="AI809" s="366"/>
      <c r="AJ809" s="366"/>
    </row>
    <row r="810" spans="33:36" x14ac:dyDescent="0.25">
      <c r="AG810" s="366"/>
      <c r="AH810" s="366"/>
      <c r="AI810" s="366"/>
      <c r="AJ810" s="366"/>
    </row>
    <row r="811" spans="33:36" x14ac:dyDescent="0.25">
      <c r="AG811" s="366"/>
      <c r="AH811" s="366"/>
      <c r="AI811" s="366"/>
      <c r="AJ811" s="366"/>
    </row>
    <row r="812" spans="33:36" x14ac:dyDescent="0.25">
      <c r="AG812" s="366"/>
      <c r="AH812" s="366"/>
      <c r="AI812" s="366"/>
      <c r="AJ812" s="366"/>
    </row>
    <row r="813" spans="33:36" x14ac:dyDescent="0.25">
      <c r="AG813" s="366"/>
      <c r="AH813" s="366"/>
      <c r="AI813" s="366"/>
      <c r="AJ813" s="366"/>
    </row>
    <row r="814" spans="33:36" x14ac:dyDescent="0.25">
      <c r="AG814" s="366"/>
      <c r="AH814" s="366"/>
      <c r="AI814" s="366"/>
      <c r="AJ814" s="366"/>
    </row>
    <row r="815" spans="33:36" x14ac:dyDescent="0.25">
      <c r="AG815" s="366"/>
      <c r="AH815" s="366"/>
      <c r="AI815" s="366"/>
      <c r="AJ815" s="366"/>
    </row>
    <row r="816" spans="33:36" x14ac:dyDescent="0.25">
      <c r="AG816" s="366"/>
      <c r="AH816" s="366"/>
      <c r="AI816" s="366"/>
      <c r="AJ816" s="366"/>
    </row>
    <row r="817" spans="33:36" x14ac:dyDescent="0.25">
      <c r="AG817" s="366"/>
      <c r="AH817" s="366"/>
      <c r="AI817" s="366"/>
      <c r="AJ817" s="366"/>
    </row>
    <row r="818" spans="33:36" x14ac:dyDescent="0.25">
      <c r="AG818" s="366"/>
      <c r="AH818" s="366"/>
      <c r="AI818" s="366"/>
      <c r="AJ818" s="366"/>
    </row>
    <row r="819" spans="33:36" x14ac:dyDescent="0.25">
      <c r="AG819" s="366"/>
      <c r="AH819" s="366"/>
      <c r="AI819" s="366"/>
      <c r="AJ819" s="366"/>
    </row>
    <row r="820" spans="33:36" x14ac:dyDescent="0.25">
      <c r="AG820" s="366"/>
      <c r="AH820" s="366"/>
      <c r="AI820" s="366"/>
      <c r="AJ820" s="366"/>
    </row>
    <row r="821" spans="33:36" x14ac:dyDescent="0.25">
      <c r="AG821" s="366"/>
      <c r="AH821" s="366"/>
      <c r="AI821" s="366"/>
      <c r="AJ821" s="366"/>
    </row>
    <row r="822" spans="33:36" x14ac:dyDescent="0.25">
      <c r="AG822" s="366"/>
      <c r="AH822" s="366"/>
      <c r="AI822" s="366"/>
      <c r="AJ822" s="366"/>
    </row>
    <row r="823" spans="33:36" x14ac:dyDescent="0.25">
      <c r="AG823" s="366"/>
      <c r="AH823" s="366"/>
      <c r="AI823" s="366"/>
      <c r="AJ823" s="366"/>
    </row>
    <row r="824" spans="33:36" x14ac:dyDescent="0.25">
      <c r="AG824" s="366"/>
      <c r="AH824" s="366"/>
      <c r="AI824" s="366"/>
      <c r="AJ824" s="366"/>
    </row>
    <row r="825" spans="33:36" x14ac:dyDescent="0.25">
      <c r="AG825" s="366"/>
      <c r="AH825" s="366"/>
      <c r="AI825" s="366"/>
      <c r="AJ825" s="366"/>
    </row>
    <row r="826" spans="33:36" x14ac:dyDescent="0.25">
      <c r="AG826" s="366"/>
      <c r="AH826" s="366"/>
      <c r="AI826" s="366"/>
      <c r="AJ826" s="366"/>
    </row>
    <row r="827" spans="33:36" x14ac:dyDescent="0.25">
      <c r="AG827" s="366"/>
      <c r="AH827" s="366"/>
      <c r="AI827" s="366"/>
      <c r="AJ827" s="366"/>
    </row>
    <row r="828" spans="33:36" x14ac:dyDescent="0.25">
      <c r="AG828" s="366"/>
      <c r="AH828" s="366"/>
      <c r="AI828" s="366"/>
      <c r="AJ828" s="366"/>
    </row>
    <row r="829" spans="33:36" x14ac:dyDescent="0.25">
      <c r="AG829" s="366"/>
      <c r="AH829" s="366"/>
      <c r="AI829" s="366"/>
      <c r="AJ829" s="366"/>
    </row>
    <row r="830" spans="33:36" x14ac:dyDescent="0.25">
      <c r="AG830" s="366"/>
      <c r="AH830" s="366"/>
      <c r="AI830" s="366"/>
      <c r="AJ830" s="366"/>
    </row>
    <row r="831" spans="33:36" x14ac:dyDescent="0.25">
      <c r="AG831" s="366"/>
      <c r="AH831" s="366"/>
      <c r="AI831" s="366"/>
      <c r="AJ831" s="366"/>
    </row>
    <row r="832" spans="33:36" x14ac:dyDescent="0.25">
      <c r="AG832" s="366"/>
      <c r="AH832" s="366"/>
      <c r="AI832" s="366"/>
      <c r="AJ832" s="366"/>
    </row>
    <row r="833" spans="33:36" x14ac:dyDescent="0.25">
      <c r="AG833" s="366"/>
      <c r="AH833" s="366"/>
      <c r="AI833" s="366"/>
      <c r="AJ833" s="366"/>
    </row>
    <row r="834" spans="33:36" x14ac:dyDescent="0.25">
      <c r="AG834" s="366"/>
      <c r="AH834" s="366"/>
      <c r="AI834" s="366"/>
      <c r="AJ834" s="366"/>
    </row>
    <row r="835" spans="33:36" x14ac:dyDescent="0.25">
      <c r="AG835" s="366"/>
      <c r="AH835" s="366"/>
      <c r="AI835" s="366"/>
      <c r="AJ835" s="366"/>
    </row>
    <row r="836" spans="33:36" x14ac:dyDescent="0.25">
      <c r="AG836" s="366"/>
      <c r="AH836" s="366"/>
      <c r="AI836" s="366"/>
      <c r="AJ836" s="366"/>
    </row>
    <row r="837" spans="33:36" x14ac:dyDescent="0.25">
      <c r="AG837" s="366"/>
      <c r="AH837" s="366"/>
      <c r="AI837" s="366"/>
      <c r="AJ837" s="366"/>
    </row>
    <row r="838" spans="33:36" x14ac:dyDescent="0.25">
      <c r="AG838" s="366"/>
      <c r="AH838" s="366"/>
      <c r="AI838" s="366"/>
      <c r="AJ838" s="366"/>
    </row>
    <row r="839" spans="33:36" x14ac:dyDescent="0.25">
      <c r="AG839" s="366"/>
      <c r="AH839" s="366"/>
      <c r="AI839" s="366"/>
      <c r="AJ839" s="366"/>
    </row>
    <row r="840" spans="33:36" x14ac:dyDescent="0.25">
      <c r="AG840" s="366"/>
      <c r="AH840" s="366"/>
      <c r="AI840" s="366"/>
      <c r="AJ840" s="366"/>
    </row>
    <row r="841" spans="33:36" x14ac:dyDescent="0.25">
      <c r="AG841" s="366"/>
      <c r="AH841" s="366"/>
      <c r="AI841" s="366"/>
      <c r="AJ841" s="366"/>
    </row>
    <row r="842" spans="33:36" x14ac:dyDescent="0.25">
      <c r="AG842" s="366"/>
      <c r="AH842" s="366"/>
      <c r="AI842" s="366"/>
      <c r="AJ842" s="366"/>
    </row>
    <row r="843" spans="33:36" x14ac:dyDescent="0.25">
      <c r="AG843" s="366"/>
      <c r="AH843" s="366"/>
      <c r="AI843" s="366"/>
      <c r="AJ843" s="366"/>
    </row>
    <row r="844" spans="33:36" x14ac:dyDescent="0.25">
      <c r="AG844" s="366"/>
      <c r="AH844" s="366"/>
      <c r="AI844" s="366"/>
      <c r="AJ844" s="366"/>
    </row>
    <row r="845" spans="33:36" x14ac:dyDescent="0.25">
      <c r="AG845" s="366"/>
      <c r="AH845" s="366"/>
      <c r="AI845" s="366"/>
      <c r="AJ845" s="366"/>
    </row>
    <row r="846" spans="33:36" x14ac:dyDescent="0.25">
      <c r="AG846" s="366"/>
      <c r="AH846" s="366"/>
      <c r="AI846" s="366"/>
      <c r="AJ846" s="366"/>
    </row>
    <row r="847" spans="33:36" x14ac:dyDescent="0.25">
      <c r="AG847" s="366"/>
      <c r="AH847" s="366"/>
      <c r="AI847" s="366"/>
      <c r="AJ847" s="366"/>
    </row>
    <row r="848" spans="33:36" x14ac:dyDescent="0.25">
      <c r="AG848" s="366"/>
      <c r="AH848" s="366"/>
      <c r="AI848" s="366"/>
      <c r="AJ848" s="366"/>
    </row>
    <row r="849" spans="33:36" x14ac:dyDescent="0.25">
      <c r="AG849" s="366"/>
      <c r="AH849" s="366"/>
      <c r="AI849" s="366"/>
      <c r="AJ849" s="366"/>
    </row>
    <row r="850" spans="33:36" x14ac:dyDescent="0.25">
      <c r="AG850" s="366"/>
      <c r="AH850" s="366"/>
      <c r="AI850" s="366"/>
      <c r="AJ850" s="366"/>
    </row>
    <row r="851" spans="33:36" x14ac:dyDescent="0.25">
      <c r="AG851" s="366"/>
      <c r="AH851" s="366"/>
      <c r="AI851" s="366"/>
      <c r="AJ851" s="366"/>
    </row>
    <row r="852" spans="33:36" x14ac:dyDescent="0.25">
      <c r="AG852" s="366"/>
      <c r="AH852" s="366"/>
      <c r="AI852" s="366"/>
      <c r="AJ852" s="366"/>
    </row>
    <row r="853" spans="33:36" x14ac:dyDescent="0.25">
      <c r="AG853" s="366"/>
      <c r="AH853" s="366"/>
      <c r="AI853" s="366"/>
      <c r="AJ853" s="366"/>
    </row>
    <row r="854" spans="33:36" x14ac:dyDescent="0.25">
      <c r="AG854" s="366"/>
      <c r="AH854" s="366"/>
      <c r="AI854" s="366"/>
      <c r="AJ854" s="366"/>
    </row>
    <row r="855" spans="33:36" x14ac:dyDescent="0.25">
      <c r="AG855" s="366"/>
      <c r="AH855" s="366"/>
      <c r="AI855" s="366"/>
      <c r="AJ855" s="366"/>
    </row>
    <row r="856" spans="33:36" x14ac:dyDescent="0.25">
      <c r="AG856" s="366"/>
      <c r="AH856" s="366"/>
      <c r="AI856" s="366"/>
      <c r="AJ856" s="366"/>
    </row>
    <row r="857" spans="33:36" x14ac:dyDescent="0.25">
      <c r="AG857" s="366"/>
      <c r="AH857" s="366"/>
      <c r="AI857" s="366"/>
      <c r="AJ857" s="366"/>
    </row>
    <row r="858" spans="33:36" x14ac:dyDescent="0.25">
      <c r="AG858" s="366"/>
      <c r="AH858" s="366"/>
      <c r="AI858" s="366"/>
      <c r="AJ858" s="366"/>
    </row>
    <row r="859" spans="33:36" x14ac:dyDescent="0.25">
      <c r="AG859" s="366"/>
      <c r="AH859" s="366"/>
      <c r="AI859" s="366"/>
      <c r="AJ859" s="366"/>
    </row>
    <row r="860" spans="33:36" x14ac:dyDescent="0.25">
      <c r="AG860" s="366"/>
      <c r="AH860" s="366"/>
      <c r="AI860" s="366"/>
      <c r="AJ860" s="366"/>
    </row>
    <row r="861" spans="33:36" x14ac:dyDescent="0.25">
      <c r="AG861" s="366"/>
      <c r="AH861" s="366"/>
      <c r="AI861" s="366"/>
      <c r="AJ861" s="366"/>
    </row>
    <row r="862" spans="33:36" x14ac:dyDescent="0.25">
      <c r="AG862" s="366"/>
      <c r="AH862" s="366"/>
      <c r="AI862" s="366"/>
      <c r="AJ862" s="366"/>
    </row>
    <row r="863" spans="33:36" x14ac:dyDescent="0.25">
      <c r="AG863" s="366"/>
      <c r="AH863" s="366"/>
      <c r="AI863" s="366"/>
      <c r="AJ863" s="366"/>
    </row>
    <row r="864" spans="33:36" x14ac:dyDescent="0.25">
      <c r="AG864" s="366"/>
      <c r="AH864" s="366"/>
      <c r="AI864" s="366"/>
      <c r="AJ864" s="366"/>
    </row>
    <row r="865" spans="33:36" x14ac:dyDescent="0.25">
      <c r="AG865" s="366"/>
      <c r="AH865" s="366"/>
      <c r="AI865" s="366"/>
      <c r="AJ865" s="366"/>
    </row>
    <row r="866" spans="33:36" x14ac:dyDescent="0.25">
      <c r="AG866" s="366"/>
      <c r="AH866" s="366"/>
      <c r="AI866" s="366"/>
      <c r="AJ866" s="366"/>
    </row>
    <row r="867" spans="33:36" x14ac:dyDescent="0.25">
      <c r="AG867" s="366"/>
      <c r="AH867" s="366"/>
      <c r="AI867" s="366"/>
      <c r="AJ867" s="366"/>
    </row>
    <row r="868" spans="33:36" x14ac:dyDescent="0.25">
      <c r="AG868" s="366"/>
      <c r="AH868" s="366"/>
      <c r="AI868" s="366"/>
      <c r="AJ868" s="366"/>
    </row>
    <row r="869" spans="33:36" x14ac:dyDescent="0.25">
      <c r="AG869" s="366"/>
      <c r="AH869" s="366"/>
      <c r="AI869" s="366"/>
      <c r="AJ869" s="366"/>
    </row>
    <row r="870" spans="33:36" x14ac:dyDescent="0.25">
      <c r="AG870" s="366"/>
      <c r="AH870" s="366"/>
      <c r="AI870" s="366"/>
      <c r="AJ870" s="366"/>
    </row>
    <row r="871" spans="33:36" x14ac:dyDescent="0.25">
      <c r="AG871" s="366"/>
      <c r="AH871" s="366"/>
      <c r="AI871" s="366"/>
      <c r="AJ871" s="366"/>
    </row>
    <row r="872" spans="33:36" x14ac:dyDescent="0.25">
      <c r="AG872" s="366"/>
      <c r="AH872" s="366"/>
      <c r="AI872" s="366"/>
      <c r="AJ872" s="366"/>
    </row>
    <row r="873" spans="33:36" x14ac:dyDescent="0.25">
      <c r="AG873" s="366"/>
      <c r="AH873" s="366"/>
      <c r="AI873" s="366"/>
      <c r="AJ873" s="366"/>
    </row>
    <row r="874" spans="33:36" x14ac:dyDescent="0.25">
      <c r="AG874" s="366"/>
      <c r="AH874" s="366"/>
      <c r="AI874" s="366"/>
      <c r="AJ874" s="366"/>
    </row>
    <row r="875" spans="33:36" x14ac:dyDescent="0.25">
      <c r="AG875" s="366"/>
      <c r="AH875" s="366"/>
      <c r="AI875" s="366"/>
      <c r="AJ875" s="366"/>
    </row>
    <row r="876" spans="33:36" x14ac:dyDescent="0.25">
      <c r="AG876" s="366"/>
      <c r="AH876" s="366"/>
      <c r="AI876" s="366"/>
      <c r="AJ876" s="366"/>
    </row>
    <row r="877" spans="33:36" x14ac:dyDescent="0.25">
      <c r="AG877" s="366"/>
      <c r="AH877" s="366"/>
      <c r="AI877" s="366"/>
      <c r="AJ877" s="366"/>
    </row>
    <row r="878" spans="33:36" x14ac:dyDescent="0.25">
      <c r="AG878" s="366"/>
      <c r="AH878" s="366"/>
      <c r="AI878" s="366"/>
      <c r="AJ878" s="366"/>
    </row>
    <row r="879" spans="33:36" x14ac:dyDescent="0.25">
      <c r="AG879" s="366"/>
      <c r="AH879" s="366"/>
      <c r="AI879" s="366"/>
      <c r="AJ879" s="366"/>
    </row>
    <row r="880" spans="33:36" x14ac:dyDescent="0.25">
      <c r="AG880" s="366"/>
      <c r="AH880" s="366"/>
      <c r="AI880" s="366"/>
      <c r="AJ880" s="366"/>
    </row>
    <row r="881" spans="33:36" x14ac:dyDescent="0.25">
      <c r="AG881" s="366"/>
      <c r="AH881" s="366"/>
      <c r="AI881" s="366"/>
      <c r="AJ881" s="366"/>
    </row>
    <row r="882" spans="33:36" x14ac:dyDescent="0.25">
      <c r="AG882" s="366"/>
      <c r="AH882" s="366"/>
      <c r="AI882" s="366"/>
      <c r="AJ882" s="366"/>
    </row>
    <row r="883" spans="33:36" x14ac:dyDescent="0.25">
      <c r="AG883" s="366"/>
      <c r="AH883" s="366"/>
      <c r="AI883" s="366"/>
      <c r="AJ883" s="366"/>
    </row>
    <row r="884" spans="33:36" x14ac:dyDescent="0.25">
      <c r="AG884" s="366"/>
      <c r="AH884" s="366"/>
      <c r="AI884" s="366"/>
      <c r="AJ884" s="366"/>
    </row>
    <row r="885" spans="33:36" x14ac:dyDescent="0.25">
      <c r="AG885" s="366"/>
      <c r="AH885" s="366"/>
      <c r="AI885" s="366"/>
      <c r="AJ885" s="366"/>
    </row>
    <row r="886" spans="33:36" x14ac:dyDescent="0.25">
      <c r="AG886" s="366"/>
      <c r="AH886" s="366"/>
      <c r="AI886" s="366"/>
      <c r="AJ886" s="366"/>
    </row>
    <row r="887" spans="33:36" x14ac:dyDescent="0.25">
      <c r="AG887" s="366"/>
      <c r="AH887" s="366"/>
      <c r="AI887" s="366"/>
      <c r="AJ887" s="366"/>
    </row>
    <row r="888" spans="33:36" x14ac:dyDescent="0.25">
      <c r="AG888" s="366"/>
      <c r="AH888" s="366"/>
      <c r="AI888" s="366"/>
      <c r="AJ888" s="366"/>
    </row>
    <row r="889" spans="33:36" x14ac:dyDescent="0.25">
      <c r="AG889" s="366"/>
      <c r="AH889" s="366"/>
      <c r="AI889" s="366"/>
      <c r="AJ889" s="366"/>
    </row>
    <row r="890" spans="33:36" x14ac:dyDescent="0.25">
      <c r="AG890" s="366"/>
      <c r="AH890" s="366"/>
      <c r="AI890" s="366"/>
      <c r="AJ890" s="366"/>
    </row>
    <row r="891" spans="33:36" x14ac:dyDescent="0.25">
      <c r="AG891" s="366"/>
      <c r="AH891" s="366"/>
      <c r="AI891" s="366"/>
      <c r="AJ891" s="366"/>
    </row>
    <row r="892" spans="33:36" x14ac:dyDescent="0.25">
      <c r="AG892" s="366"/>
      <c r="AH892" s="366"/>
      <c r="AI892" s="366"/>
      <c r="AJ892" s="366"/>
    </row>
    <row r="893" spans="33:36" x14ac:dyDescent="0.25">
      <c r="AG893" s="366"/>
      <c r="AH893" s="366"/>
      <c r="AI893" s="366"/>
      <c r="AJ893" s="366"/>
    </row>
    <row r="894" spans="33:36" x14ac:dyDescent="0.25">
      <c r="AG894" s="366"/>
      <c r="AH894" s="366"/>
      <c r="AI894" s="366"/>
      <c r="AJ894" s="366"/>
    </row>
    <row r="895" spans="33:36" x14ac:dyDescent="0.25">
      <c r="AG895" s="366"/>
      <c r="AH895" s="366"/>
      <c r="AI895" s="366"/>
      <c r="AJ895" s="366"/>
    </row>
    <row r="896" spans="33:36" x14ac:dyDescent="0.25">
      <c r="AG896" s="366"/>
      <c r="AH896" s="366"/>
      <c r="AI896" s="366"/>
      <c r="AJ896" s="366"/>
    </row>
    <row r="897" spans="33:36" x14ac:dyDescent="0.25">
      <c r="AG897" s="366"/>
      <c r="AH897" s="366"/>
      <c r="AI897" s="366"/>
      <c r="AJ897" s="366"/>
    </row>
    <row r="898" spans="33:36" x14ac:dyDescent="0.25">
      <c r="AG898" s="366"/>
      <c r="AH898" s="366"/>
      <c r="AI898" s="366"/>
      <c r="AJ898" s="366"/>
    </row>
    <row r="899" spans="33:36" x14ac:dyDescent="0.25">
      <c r="AG899" s="366"/>
      <c r="AH899" s="366"/>
      <c r="AI899" s="366"/>
      <c r="AJ899" s="366"/>
    </row>
    <row r="900" spans="33:36" x14ac:dyDescent="0.25">
      <c r="AG900" s="366"/>
      <c r="AH900" s="366"/>
      <c r="AI900" s="366"/>
      <c r="AJ900" s="366"/>
    </row>
    <row r="901" spans="33:36" x14ac:dyDescent="0.25">
      <c r="AG901" s="366"/>
      <c r="AH901" s="366"/>
      <c r="AI901" s="366"/>
      <c r="AJ901" s="366"/>
    </row>
    <row r="902" spans="33:36" x14ac:dyDescent="0.25">
      <c r="AG902" s="366"/>
      <c r="AH902" s="366"/>
      <c r="AI902" s="366"/>
      <c r="AJ902" s="366"/>
    </row>
    <row r="903" spans="33:36" x14ac:dyDescent="0.25">
      <c r="AG903" s="366"/>
      <c r="AH903" s="366"/>
      <c r="AI903" s="366"/>
      <c r="AJ903" s="366"/>
    </row>
    <row r="904" spans="33:36" x14ac:dyDescent="0.25">
      <c r="AG904" s="366"/>
      <c r="AH904" s="366"/>
      <c r="AI904" s="366"/>
      <c r="AJ904" s="366"/>
    </row>
    <row r="905" spans="33:36" x14ac:dyDescent="0.25">
      <c r="AG905" s="366"/>
      <c r="AH905" s="366"/>
      <c r="AI905" s="366"/>
      <c r="AJ905" s="366"/>
    </row>
    <row r="906" spans="33:36" x14ac:dyDescent="0.25">
      <c r="AG906" s="366"/>
      <c r="AH906" s="366"/>
      <c r="AI906" s="366"/>
      <c r="AJ906" s="366"/>
    </row>
    <row r="907" spans="33:36" x14ac:dyDescent="0.25">
      <c r="AG907" s="366"/>
      <c r="AH907" s="366"/>
      <c r="AI907" s="366"/>
      <c r="AJ907" s="366"/>
    </row>
    <row r="908" spans="33:36" x14ac:dyDescent="0.25">
      <c r="AG908" s="366"/>
      <c r="AH908" s="366"/>
      <c r="AI908" s="366"/>
      <c r="AJ908" s="366"/>
    </row>
    <row r="909" spans="33:36" x14ac:dyDescent="0.25">
      <c r="AG909" s="366"/>
      <c r="AH909" s="366"/>
      <c r="AI909" s="366"/>
      <c r="AJ909" s="366"/>
    </row>
    <row r="910" spans="33:36" x14ac:dyDescent="0.25">
      <c r="AG910" s="366"/>
      <c r="AH910" s="366"/>
      <c r="AI910" s="366"/>
      <c r="AJ910" s="366"/>
    </row>
    <row r="911" spans="33:36" x14ac:dyDescent="0.25">
      <c r="AG911" s="366"/>
      <c r="AH911" s="366"/>
      <c r="AI911" s="366"/>
      <c r="AJ911" s="366"/>
    </row>
    <row r="912" spans="33:36" x14ac:dyDescent="0.25">
      <c r="AG912" s="366"/>
      <c r="AH912" s="366"/>
      <c r="AI912" s="366"/>
      <c r="AJ912" s="366"/>
    </row>
    <row r="913" spans="33:36" x14ac:dyDescent="0.25">
      <c r="AG913" s="366"/>
      <c r="AH913" s="366"/>
      <c r="AI913" s="366"/>
      <c r="AJ913" s="366"/>
    </row>
    <row r="914" spans="33:36" x14ac:dyDescent="0.25">
      <c r="AG914" s="366"/>
      <c r="AH914" s="366"/>
      <c r="AI914" s="366"/>
      <c r="AJ914" s="366"/>
    </row>
    <row r="915" spans="33:36" x14ac:dyDescent="0.25">
      <c r="AG915" s="366"/>
      <c r="AH915" s="366"/>
      <c r="AI915" s="366"/>
      <c r="AJ915" s="366"/>
    </row>
    <row r="916" spans="33:36" x14ac:dyDescent="0.25">
      <c r="AG916" s="366"/>
      <c r="AH916" s="366"/>
      <c r="AI916" s="366"/>
      <c r="AJ916" s="366"/>
    </row>
    <row r="917" spans="33:36" x14ac:dyDescent="0.25">
      <c r="AG917" s="366"/>
      <c r="AH917" s="366"/>
      <c r="AI917" s="366"/>
      <c r="AJ917" s="366"/>
    </row>
    <row r="918" spans="33:36" x14ac:dyDescent="0.25">
      <c r="AG918" s="366"/>
      <c r="AH918" s="366"/>
      <c r="AI918" s="366"/>
      <c r="AJ918" s="366"/>
    </row>
    <row r="919" spans="33:36" x14ac:dyDescent="0.25">
      <c r="AG919" s="366"/>
      <c r="AH919" s="366"/>
      <c r="AI919" s="366"/>
      <c r="AJ919" s="366"/>
    </row>
    <row r="920" spans="33:36" x14ac:dyDescent="0.25">
      <c r="AG920" s="366"/>
      <c r="AH920" s="366"/>
      <c r="AI920" s="366"/>
      <c r="AJ920" s="366"/>
    </row>
    <row r="921" spans="33:36" x14ac:dyDescent="0.25">
      <c r="AG921" s="366"/>
      <c r="AH921" s="366"/>
      <c r="AI921" s="366"/>
      <c r="AJ921" s="366"/>
    </row>
    <row r="922" spans="33:36" x14ac:dyDescent="0.25">
      <c r="AG922" s="366"/>
      <c r="AH922" s="366"/>
      <c r="AI922" s="366"/>
      <c r="AJ922" s="366"/>
    </row>
    <row r="923" spans="33:36" x14ac:dyDescent="0.25">
      <c r="AG923" s="366"/>
      <c r="AH923" s="366"/>
      <c r="AI923" s="366"/>
      <c r="AJ923" s="366"/>
    </row>
    <row r="924" spans="33:36" x14ac:dyDescent="0.25">
      <c r="AG924" s="366"/>
      <c r="AH924" s="366"/>
      <c r="AI924" s="366"/>
      <c r="AJ924" s="366"/>
    </row>
    <row r="925" spans="33:36" x14ac:dyDescent="0.25">
      <c r="AG925" s="366"/>
      <c r="AH925" s="366"/>
      <c r="AI925" s="366"/>
      <c r="AJ925" s="366"/>
    </row>
    <row r="926" spans="33:36" x14ac:dyDescent="0.25">
      <c r="AG926" s="366"/>
      <c r="AH926" s="366"/>
      <c r="AI926" s="366"/>
      <c r="AJ926" s="366"/>
    </row>
    <row r="927" spans="33:36" x14ac:dyDescent="0.25">
      <c r="AG927" s="366"/>
      <c r="AH927" s="366"/>
      <c r="AI927" s="366"/>
      <c r="AJ927" s="366"/>
    </row>
    <row r="928" spans="33:36" x14ac:dyDescent="0.25">
      <c r="AG928" s="366"/>
      <c r="AH928" s="366"/>
      <c r="AI928" s="366"/>
      <c r="AJ928" s="366"/>
    </row>
    <row r="929" spans="33:36" x14ac:dyDescent="0.25">
      <c r="AG929" s="366"/>
      <c r="AH929" s="366"/>
      <c r="AI929" s="366"/>
      <c r="AJ929" s="366"/>
    </row>
    <row r="930" spans="33:36" x14ac:dyDescent="0.25">
      <c r="AG930" s="366"/>
      <c r="AH930" s="366"/>
      <c r="AI930" s="366"/>
      <c r="AJ930" s="366"/>
    </row>
    <row r="931" spans="33:36" x14ac:dyDescent="0.25">
      <c r="AG931" s="366"/>
      <c r="AH931" s="366"/>
      <c r="AI931" s="366"/>
      <c r="AJ931" s="366"/>
    </row>
    <row r="932" spans="33:36" x14ac:dyDescent="0.25">
      <c r="AG932" s="366"/>
      <c r="AH932" s="366"/>
      <c r="AI932" s="366"/>
      <c r="AJ932" s="366"/>
    </row>
    <row r="933" spans="33:36" x14ac:dyDescent="0.25">
      <c r="AG933" s="366"/>
      <c r="AH933" s="366"/>
      <c r="AI933" s="366"/>
      <c r="AJ933" s="366"/>
    </row>
    <row r="934" spans="33:36" x14ac:dyDescent="0.25">
      <c r="AG934" s="366"/>
      <c r="AH934" s="366"/>
      <c r="AI934" s="366"/>
      <c r="AJ934" s="366"/>
    </row>
    <row r="935" spans="33:36" x14ac:dyDescent="0.25">
      <c r="AG935" s="366"/>
      <c r="AH935" s="366"/>
      <c r="AI935" s="366"/>
      <c r="AJ935" s="366"/>
    </row>
    <row r="936" spans="33:36" x14ac:dyDescent="0.25">
      <c r="AG936" s="366"/>
      <c r="AH936" s="366"/>
      <c r="AI936" s="366"/>
      <c r="AJ936" s="366"/>
    </row>
    <row r="937" spans="33:36" x14ac:dyDescent="0.25">
      <c r="AG937" s="366"/>
      <c r="AH937" s="366"/>
      <c r="AI937" s="366"/>
      <c r="AJ937" s="366"/>
    </row>
    <row r="938" spans="33:36" x14ac:dyDescent="0.25">
      <c r="AG938" s="366"/>
      <c r="AH938" s="366"/>
      <c r="AI938" s="366"/>
      <c r="AJ938" s="366"/>
    </row>
    <row r="939" spans="33:36" x14ac:dyDescent="0.25">
      <c r="AG939" s="366"/>
      <c r="AH939" s="366"/>
      <c r="AI939" s="366"/>
      <c r="AJ939" s="366"/>
    </row>
    <row r="940" spans="33:36" x14ac:dyDescent="0.25">
      <c r="AG940" s="366"/>
      <c r="AH940" s="366"/>
      <c r="AI940" s="366"/>
      <c r="AJ940" s="366"/>
    </row>
    <row r="941" spans="33:36" x14ac:dyDescent="0.25">
      <c r="AG941" s="366"/>
      <c r="AH941" s="366"/>
      <c r="AI941" s="366"/>
      <c r="AJ941" s="366"/>
    </row>
    <row r="942" spans="33:36" x14ac:dyDescent="0.25">
      <c r="AG942" s="366"/>
      <c r="AH942" s="366"/>
      <c r="AI942" s="366"/>
      <c r="AJ942" s="366"/>
    </row>
    <row r="943" spans="33:36" x14ac:dyDescent="0.25">
      <c r="AG943" s="366"/>
      <c r="AH943" s="366"/>
      <c r="AI943" s="366"/>
      <c r="AJ943" s="366"/>
    </row>
    <row r="944" spans="33:36" x14ac:dyDescent="0.25">
      <c r="AG944" s="366"/>
      <c r="AH944" s="366"/>
      <c r="AI944" s="366"/>
      <c r="AJ944" s="366"/>
    </row>
    <row r="945" spans="33:36" x14ac:dyDescent="0.25">
      <c r="AG945" s="366"/>
      <c r="AH945" s="366"/>
      <c r="AI945" s="366"/>
      <c r="AJ945" s="366"/>
    </row>
    <row r="946" spans="33:36" x14ac:dyDescent="0.25">
      <c r="AG946" s="366"/>
      <c r="AH946" s="366"/>
      <c r="AI946" s="366"/>
      <c r="AJ946" s="366"/>
    </row>
    <row r="947" spans="33:36" x14ac:dyDescent="0.25">
      <c r="AG947" s="366"/>
      <c r="AH947" s="366"/>
      <c r="AI947" s="366"/>
      <c r="AJ947" s="366"/>
    </row>
    <row r="948" spans="33:36" x14ac:dyDescent="0.25">
      <c r="AG948" s="366"/>
      <c r="AH948" s="366"/>
      <c r="AI948" s="366"/>
      <c r="AJ948" s="366"/>
    </row>
    <row r="949" spans="33:36" x14ac:dyDescent="0.25">
      <c r="AG949" s="366"/>
      <c r="AH949" s="366"/>
      <c r="AI949" s="366"/>
      <c r="AJ949" s="366"/>
    </row>
    <row r="950" spans="33:36" x14ac:dyDescent="0.25">
      <c r="AG950" s="366"/>
      <c r="AH950" s="366"/>
      <c r="AI950" s="366"/>
      <c r="AJ950" s="366"/>
    </row>
    <row r="951" spans="33:36" x14ac:dyDescent="0.25">
      <c r="AG951" s="366"/>
      <c r="AH951" s="366"/>
      <c r="AI951" s="366"/>
      <c r="AJ951" s="366"/>
    </row>
    <row r="952" spans="33:36" x14ac:dyDescent="0.25">
      <c r="AG952" s="366"/>
      <c r="AH952" s="366"/>
      <c r="AI952" s="366"/>
      <c r="AJ952" s="366"/>
    </row>
    <row r="953" spans="33:36" x14ac:dyDescent="0.25">
      <c r="AG953" s="366"/>
      <c r="AH953" s="366"/>
      <c r="AI953" s="366"/>
      <c r="AJ953" s="366"/>
    </row>
    <row r="954" spans="33:36" x14ac:dyDescent="0.25">
      <c r="AG954" s="366"/>
      <c r="AH954" s="366"/>
      <c r="AI954" s="366"/>
      <c r="AJ954" s="366"/>
    </row>
    <row r="955" spans="33:36" x14ac:dyDescent="0.25">
      <c r="AG955" s="366"/>
      <c r="AH955" s="366"/>
      <c r="AI955" s="366"/>
      <c r="AJ955" s="366"/>
    </row>
    <row r="956" spans="33:36" x14ac:dyDescent="0.25">
      <c r="AG956" s="366"/>
      <c r="AH956" s="366"/>
      <c r="AI956" s="366"/>
      <c r="AJ956" s="366"/>
    </row>
    <row r="957" spans="33:36" x14ac:dyDescent="0.25">
      <c r="AG957" s="366"/>
      <c r="AH957" s="366"/>
      <c r="AI957" s="366"/>
      <c r="AJ957" s="366"/>
    </row>
    <row r="958" spans="33:36" x14ac:dyDescent="0.25">
      <c r="AG958" s="366"/>
      <c r="AH958" s="366"/>
      <c r="AI958" s="366"/>
      <c r="AJ958" s="366"/>
    </row>
    <row r="959" spans="33:36" x14ac:dyDescent="0.25">
      <c r="AG959" s="366"/>
      <c r="AH959" s="366"/>
      <c r="AI959" s="366"/>
      <c r="AJ959" s="366"/>
    </row>
    <row r="960" spans="33:36" x14ac:dyDescent="0.25">
      <c r="AG960" s="366"/>
      <c r="AH960" s="366"/>
      <c r="AI960" s="366"/>
      <c r="AJ960" s="366"/>
    </row>
    <row r="961" spans="33:36" x14ac:dyDescent="0.25">
      <c r="AG961" s="366"/>
      <c r="AH961" s="366"/>
      <c r="AI961" s="366"/>
      <c r="AJ961" s="366"/>
    </row>
    <row r="962" spans="33:36" x14ac:dyDescent="0.25">
      <c r="AG962" s="366"/>
      <c r="AH962" s="366"/>
      <c r="AI962" s="366"/>
      <c r="AJ962" s="366"/>
    </row>
    <row r="963" spans="33:36" x14ac:dyDescent="0.25">
      <c r="AG963" s="366"/>
      <c r="AH963" s="366"/>
      <c r="AI963" s="366"/>
      <c r="AJ963" s="366"/>
    </row>
    <row r="964" spans="33:36" x14ac:dyDescent="0.25">
      <c r="AG964" s="366"/>
      <c r="AH964" s="366"/>
      <c r="AI964" s="366"/>
      <c r="AJ964" s="366"/>
    </row>
    <row r="965" spans="33:36" x14ac:dyDescent="0.25">
      <c r="AG965" s="366"/>
      <c r="AH965" s="366"/>
      <c r="AI965" s="366"/>
      <c r="AJ965" s="366"/>
    </row>
    <row r="966" spans="33:36" x14ac:dyDescent="0.25">
      <c r="AG966" s="366"/>
      <c r="AH966" s="366"/>
      <c r="AI966" s="366"/>
      <c r="AJ966" s="366"/>
    </row>
    <row r="967" spans="33:36" x14ac:dyDescent="0.25">
      <c r="AG967" s="366"/>
      <c r="AH967" s="366"/>
      <c r="AI967" s="366"/>
      <c r="AJ967" s="366"/>
    </row>
    <row r="968" spans="33:36" x14ac:dyDescent="0.25">
      <c r="AG968" s="366"/>
      <c r="AH968" s="366"/>
      <c r="AI968" s="366"/>
      <c r="AJ968" s="366"/>
    </row>
    <row r="969" spans="33:36" x14ac:dyDescent="0.25">
      <c r="AG969" s="366"/>
      <c r="AH969" s="366"/>
      <c r="AI969" s="366"/>
      <c r="AJ969" s="366"/>
    </row>
    <row r="970" spans="33:36" x14ac:dyDescent="0.25">
      <c r="AG970" s="366"/>
      <c r="AH970" s="366"/>
      <c r="AI970" s="366"/>
      <c r="AJ970" s="366"/>
    </row>
    <row r="971" spans="33:36" x14ac:dyDescent="0.25">
      <c r="AG971" s="366"/>
      <c r="AH971" s="366"/>
      <c r="AI971" s="366"/>
      <c r="AJ971" s="366"/>
    </row>
    <row r="972" spans="33:36" x14ac:dyDescent="0.25">
      <c r="AG972" s="366"/>
      <c r="AH972" s="366"/>
      <c r="AI972" s="366"/>
      <c r="AJ972" s="366"/>
    </row>
    <row r="973" spans="33:36" x14ac:dyDescent="0.25">
      <c r="AG973" s="366"/>
      <c r="AH973" s="366"/>
      <c r="AI973" s="366"/>
      <c r="AJ973" s="366"/>
    </row>
    <row r="974" spans="33:36" x14ac:dyDescent="0.25">
      <c r="AG974" s="366"/>
      <c r="AH974" s="366"/>
      <c r="AI974" s="366"/>
      <c r="AJ974" s="366"/>
    </row>
    <row r="975" spans="33:36" x14ac:dyDescent="0.25">
      <c r="AG975" s="366"/>
      <c r="AH975" s="366"/>
      <c r="AI975" s="366"/>
      <c r="AJ975" s="366"/>
    </row>
    <row r="976" spans="33:36" x14ac:dyDescent="0.25">
      <c r="AG976" s="366"/>
      <c r="AH976" s="366"/>
      <c r="AI976" s="366"/>
      <c r="AJ976" s="366"/>
    </row>
    <row r="977" spans="33:36" x14ac:dyDescent="0.25">
      <c r="AG977" s="366"/>
      <c r="AH977" s="366"/>
      <c r="AI977" s="366"/>
      <c r="AJ977" s="366"/>
    </row>
    <row r="978" spans="33:36" x14ac:dyDescent="0.25">
      <c r="AG978" s="366"/>
      <c r="AH978" s="366"/>
      <c r="AI978" s="366"/>
      <c r="AJ978" s="366"/>
    </row>
    <row r="979" spans="33:36" x14ac:dyDescent="0.25">
      <c r="AG979" s="366"/>
      <c r="AH979" s="366"/>
      <c r="AI979" s="366"/>
      <c r="AJ979" s="366"/>
    </row>
    <row r="980" spans="33:36" x14ac:dyDescent="0.25">
      <c r="AG980" s="366"/>
      <c r="AH980" s="366"/>
      <c r="AI980" s="366"/>
      <c r="AJ980" s="366"/>
    </row>
    <row r="981" spans="33:36" x14ac:dyDescent="0.25">
      <c r="AG981" s="366"/>
      <c r="AH981" s="366"/>
      <c r="AI981" s="366"/>
      <c r="AJ981" s="366"/>
    </row>
    <row r="982" spans="33:36" x14ac:dyDescent="0.25">
      <c r="AG982" s="366"/>
      <c r="AH982" s="366"/>
      <c r="AI982" s="366"/>
      <c r="AJ982" s="366"/>
    </row>
    <row r="983" spans="33:36" x14ac:dyDescent="0.25">
      <c r="AG983" s="366"/>
      <c r="AH983" s="366"/>
      <c r="AI983" s="366"/>
      <c r="AJ983" s="366"/>
    </row>
    <row r="984" spans="33:36" x14ac:dyDescent="0.25">
      <c r="AG984" s="366"/>
      <c r="AH984" s="366"/>
      <c r="AI984" s="366"/>
      <c r="AJ984" s="366"/>
    </row>
    <row r="985" spans="33:36" x14ac:dyDescent="0.25">
      <c r="AG985" s="366"/>
      <c r="AH985" s="366"/>
      <c r="AI985" s="366"/>
      <c r="AJ985" s="366"/>
    </row>
    <row r="986" spans="33:36" x14ac:dyDescent="0.25">
      <c r="AG986" s="366"/>
      <c r="AH986" s="366"/>
      <c r="AI986" s="366"/>
      <c r="AJ986" s="366"/>
    </row>
    <row r="987" spans="33:36" x14ac:dyDescent="0.25">
      <c r="AG987" s="366"/>
      <c r="AH987" s="366"/>
      <c r="AI987" s="366"/>
      <c r="AJ987" s="366"/>
    </row>
    <row r="988" spans="33:36" x14ac:dyDescent="0.25">
      <c r="AG988" s="366"/>
      <c r="AH988" s="366"/>
      <c r="AI988" s="366"/>
      <c r="AJ988" s="366"/>
    </row>
    <row r="989" spans="33:36" x14ac:dyDescent="0.25">
      <c r="AG989" s="366"/>
      <c r="AH989" s="366"/>
      <c r="AI989" s="366"/>
      <c r="AJ989" s="366"/>
    </row>
    <row r="990" spans="33:36" x14ac:dyDescent="0.25">
      <c r="AG990" s="366"/>
      <c r="AH990" s="366"/>
      <c r="AI990" s="366"/>
      <c r="AJ990" s="366"/>
    </row>
    <row r="991" spans="33:36" x14ac:dyDescent="0.25">
      <c r="AG991" s="366"/>
      <c r="AH991" s="366"/>
      <c r="AI991" s="366"/>
      <c r="AJ991" s="366"/>
    </row>
    <row r="992" spans="33:36" x14ac:dyDescent="0.25">
      <c r="AG992" s="366"/>
      <c r="AH992" s="366"/>
      <c r="AI992" s="366"/>
      <c r="AJ992" s="366"/>
    </row>
    <row r="993" spans="33:36" x14ac:dyDescent="0.25">
      <c r="AG993" s="366"/>
      <c r="AH993" s="366"/>
      <c r="AI993" s="366"/>
      <c r="AJ993" s="366"/>
    </row>
    <row r="994" spans="33:36" x14ac:dyDescent="0.25">
      <c r="AG994" s="366"/>
      <c r="AH994" s="366"/>
      <c r="AI994" s="366"/>
      <c r="AJ994" s="366"/>
    </row>
    <row r="995" spans="33:36" x14ac:dyDescent="0.25">
      <c r="AG995" s="366"/>
      <c r="AH995" s="366"/>
      <c r="AI995" s="366"/>
      <c r="AJ995" s="366"/>
    </row>
    <row r="996" spans="33:36" x14ac:dyDescent="0.25">
      <c r="AG996" s="366"/>
      <c r="AH996" s="366"/>
      <c r="AI996" s="366"/>
      <c r="AJ996" s="366"/>
    </row>
    <row r="997" spans="33:36" x14ac:dyDescent="0.25">
      <c r="AG997" s="366"/>
      <c r="AH997" s="366"/>
      <c r="AI997" s="366"/>
      <c r="AJ997" s="366"/>
    </row>
    <row r="998" spans="33:36" x14ac:dyDescent="0.25">
      <c r="AG998" s="366"/>
      <c r="AH998" s="366"/>
      <c r="AI998" s="366"/>
      <c r="AJ998" s="366"/>
    </row>
    <row r="999" spans="33:36" x14ac:dyDescent="0.25">
      <c r="AG999" s="366"/>
      <c r="AH999" s="366"/>
      <c r="AI999" s="366"/>
      <c r="AJ999" s="366"/>
    </row>
    <row r="1000" spans="33:36" x14ac:dyDescent="0.25">
      <c r="AG1000" s="366"/>
      <c r="AH1000" s="366"/>
      <c r="AI1000" s="366"/>
      <c r="AJ1000" s="366"/>
    </row>
    <row r="1001" spans="33:36" x14ac:dyDescent="0.25">
      <c r="AG1001" s="366"/>
      <c r="AH1001" s="366"/>
      <c r="AI1001" s="366"/>
      <c r="AJ1001" s="366"/>
    </row>
    <row r="1002" spans="33:36" x14ac:dyDescent="0.25">
      <c r="AG1002" s="366"/>
      <c r="AH1002" s="366"/>
      <c r="AI1002" s="366"/>
      <c r="AJ1002" s="366"/>
    </row>
    <row r="1003" spans="33:36" x14ac:dyDescent="0.25">
      <c r="AG1003" s="366"/>
      <c r="AH1003" s="366"/>
      <c r="AI1003" s="366"/>
      <c r="AJ1003" s="366"/>
    </row>
    <row r="1004" spans="33:36" x14ac:dyDescent="0.25">
      <c r="AG1004" s="366"/>
      <c r="AH1004" s="366"/>
      <c r="AI1004" s="366"/>
      <c r="AJ1004" s="366"/>
    </row>
    <row r="1005" spans="33:36" x14ac:dyDescent="0.25">
      <c r="AG1005" s="366"/>
      <c r="AH1005" s="366"/>
      <c r="AI1005" s="366"/>
      <c r="AJ1005" s="366"/>
    </row>
    <row r="1006" spans="33:36" x14ac:dyDescent="0.25">
      <c r="AG1006" s="366"/>
      <c r="AH1006" s="366"/>
      <c r="AI1006" s="366"/>
      <c r="AJ1006" s="366"/>
    </row>
    <row r="1007" spans="33:36" x14ac:dyDescent="0.25">
      <c r="AG1007" s="366"/>
      <c r="AH1007" s="366"/>
      <c r="AI1007" s="366"/>
      <c r="AJ1007" s="366"/>
    </row>
    <row r="1008" spans="33:36" x14ac:dyDescent="0.25">
      <c r="AG1008" s="366"/>
      <c r="AH1008" s="366"/>
      <c r="AI1008" s="366"/>
      <c r="AJ1008" s="366"/>
    </row>
    <row r="1009" spans="33:36" x14ac:dyDescent="0.25">
      <c r="AG1009" s="366"/>
      <c r="AH1009" s="366"/>
      <c r="AI1009" s="366"/>
      <c r="AJ1009" s="366"/>
    </row>
    <row r="1010" spans="33:36" x14ac:dyDescent="0.25">
      <c r="AG1010" s="366"/>
      <c r="AH1010" s="366"/>
      <c r="AI1010" s="366"/>
      <c r="AJ1010" s="366"/>
    </row>
    <row r="1011" spans="33:36" x14ac:dyDescent="0.25">
      <c r="AG1011" s="366"/>
      <c r="AH1011" s="366"/>
      <c r="AI1011" s="366"/>
      <c r="AJ1011" s="366"/>
    </row>
    <row r="1012" spans="33:36" x14ac:dyDescent="0.25">
      <c r="AG1012" s="366"/>
      <c r="AH1012" s="366"/>
      <c r="AI1012" s="366"/>
      <c r="AJ1012" s="366"/>
    </row>
    <row r="1013" spans="33:36" x14ac:dyDescent="0.25">
      <c r="AG1013" s="366"/>
      <c r="AH1013" s="366"/>
      <c r="AI1013" s="366"/>
      <c r="AJ1013" s="366"/>
    </row>
    <row r="1014" spans="33:36" x14ac:dyDescent="0.25">
      <c r="AG1014" s="366"/>
      <c r="AH1014" s="366"/>
      <c r="AI1014" s="366"/>
      <c r="AJ1014" s="366"/>
    </row>
    <row r="1015" spans="33:36" x14ac:dyDescent="0.25">
      <c r="AG1015" s="366"/>
      <c r="AH1015" s="366"/>
      <c r="AI1015" s="366"/>
      <c r="AJ1015" s="366"/>
    </row>
    <row r="1016" spans="33:36" x14ac:dyDescent="0.25">
      <c r="AG1016" s="366"/>
      <c r="AH1016" s="366"/>
      <c r="AI1016" s="366"/>
      <c r="AJ1016" s="366"/>
    </row>
    <row r="1017" spans="33:36" x14ac:dyDescent="0.25">
      <c r="AG1017" s="366"/>
      <c r="AH1017" s="366"/>
      <c r="AI1017" s="366"/>
      <c r="AJ1017" s="366"/>
    </row>
    <row r="1018" spans="33:36" x14ac:dyDescent="0.25">
      <c r="AG1018" s="366"/>
      <c r="AH1018" s="366"/>
      <c r="AI1018" s="366"/>
      <c r="AJ1018" s="366"/>
    </row>
    <row r="1019" spans="33:36" x14ac:dyDescent="0.25">
      <c r="AG1019" s="366"/>
      <c r="AH1019" s="366"/>
      <c r="AI1019" s="366"/>
      <c r="AJ1019" s="366"/>
    </row>
    <row r="1020" spans="33:36" x14ac:dyDescent="0.25">
      <c r="AG1020" s="366"/>
      <c r="AH1020" s="366"/>
      <c r="AI1020" s="366"/>
      <c r="AJ1020" s="366"/>
    </row>
    <row r="1021" spans="33:36" x14ac:dyDescent="0.25">
      <c r="AG1021" s="366"/>
      <c r="AH1021" s="366"/>
      <c r="AI1021" s="366"/>
      <c r="AJ1021" s="366"/>
    </row>
    <row r="1022" spans="33:36" x14ac:dyDescent="0.25">
      <c r="AG1022" s="366"/>
      <c r="AH1022" s="366"/>
      <c r="AI1022" s="366"/>
      <c r="AJ1022" s="366"/>
    </row>
    <row r="1023" spans="33:36" x14ac:dyDescent="0.25">
      <c r="AG1023" s="366"/>
      <c r="AH1023" s="366"/>
      <c r="AI1023" s="366"/>
      <c r="AJ1023" s="366"/>
    </row>
    <row r="1024" spans="33:36" x14ac:dyDescent="0.25">
      <c r="AG1024" s="366"/>
      <c r="AH1024" s="366"/>
      <c r="AI1024" s="366"/>
      <c r="AJ1024" s="366"/>
    </row>
    <row r="1025" spans="33:36" x14ac:dyDescent="0.25">
      <c r="AG1025" s="366"/>
      <c r="AH1025" s="366"/>
      <c r="AI1025" s="366"/>
      <c r="AJ1025" s="366"/>
    </row>
    <row r="1026" spans="33:36" x14ac:dyDescent="0.25">
      <c r="AG1026" s="366"/>
      <c r="AH1026" s="366"/>
      <c r="AI1026" s="366"/>
      <c r="AJ1026" s="366"/>
    </row>
    <row r="1027" spans="33:36" x14ac:dyDescent="0.25">
      <c r="AG1027" s="366"/>
      <c r="AH1027" s="366"/>
      <c r="AI1027" s="366"/>
      <c r="AJ1027" s="366"/>
    </row>
    <row r="1028" spans="33:36" x14ac:dyDescent="0.25">
      <c r="AG1028" s="366"/>
      <c r="AH1028" s="366"/>
      <c r="AI1028" s="366"/>
      <c r="AJ1028" s="366"/>
    </row>
    <row r="1029" spans="33:36" x14ac:dyDescent="0.25">
      <c r="AG1029" s="366"/>
      <c r="AH1029" s="366"/>
      <c r="AI1029" s="366"/>
      <c r="AJ1029" s="366"/>
    </row>
    <row r="1030" spans="33:36" x14ac:dyDescent="0.25">
      <c r="AG1030" s="366"/>
      <c r="AH1030" s="366"/>
      <c r="AI1030" s="366"/>
      <c r="AJ1030" s="366"/>
    </row>
    <row r="1031" spans="33:36" x14ac:dyDescent="0.25">
      <c r="AG1031" s="366"/>
      <c r="AH1031" s="366"/>
      <c r="AI1031" s="366"/>
      <c r="AJ1031" s="366"/>
    </row>
    <row r="1032" spans="33:36" x14ac:dyDescent="0.25">
      <c r="AG1032" s="366"/>
      <c r="AH1032" s="366"/>
      <c r="AI1032" s="366"/>
      <c r="AJ1032" s="366"/>
    </row>
    <row r="1033" spans="33:36" x14ac:dyDescent="0.25">
      <c r="AG1033" s="366"/>
      <c r="AH1033" s="366"/>
      <c r="AI1033" s="366"/>
      <c r="AJ1033" s="366"/>
    </row>
    <row r="1034" spans="33:36" x14ac:dyDescent="0.25">
      <c r="AG1034" s="366"/>
      <c r="AH1034" s="366"/>
      <c r="AI1034" s="366"/>
      <c r="AJ1034" s="366"/>
    </row>
    <row r="1035" spans="33:36" x14ac:dyDescent="0.25">
      <c r="AG1035" s="366"/>
      <c r="AH1035" s="366"/>
      <c r="AI1035" s="366"/>
      <c r="AJ1035" s="366"/>
    </row>
    <row r="1036" spans="33:36" x14ac:dyDescent="0.25">
      <c r="AG1036" s="366"/>
      <c r="AH1036" s="366"/>
      <c r="AI1036" s="366"/>
      <c r="AJ1036" s="366"/>
    </row>
    <row r="1037" spans="33:36" x14ac:dyDescent="0.25">
      <c r="AG1037" s="366"/>
      <c r="AH1037" s="366"/>
      <c r="AI1037" s="366"/>
      <c r="AJ1037" s="366"/>
    </row>
    <row r="1038" spans="33:36" x14ac:dyDescent="0.25">
      <c r="AG1038" s="366"/>
      <c r="AH1038" s="366"/>
      <c r="AI1038" s="366"/>
      <c r="AJ1038" s="366"/>
    </row>
    <row r="1039" spans="33:36" x14ac:dyDescent="0.25">
      <c r="AG1039" s="366"/>
      <c r="AH1039" s="366"/>
      <c r="AI1039" s="366"/>
      <c r="AJ1039" s="366"/>
    </row>
    <row r="1040" spans="33:36" x14ac:dyDescent="0.25">
      <c r="AG1040" s="366"/>
      <c r="AH1040" s="366"/>
      <c r="AI1040" s="366"/>
      <c r="AJ1040" s="366"/>
    </row>
    <row r="1041" spans="33:36" x14ac:dyDescent="0.25">
      <c r="AG1041" s="366"/>
      <c r="AH1041" s="366"/>
      <c r="AI1041" s="366"/>
      <c r="AJ1041" s="366"/>
    </row>
    <row r="1042" spans="33:36" x14ac:dyDescent="0.25">
      <c r="AG1042" s="366"/>
      <c r="AH1042" s="366"/>
      <c r="AI1042" s="366"/>
      <c r="AJ1042" s="366"/>
    </row>
    <row r="1043" spans="33:36" x14ac:dyDescent="0.25">
      <c r="AG1043" s="366"/>
      <c r="AH1043" s="366"/>
      <c r="AI1043" s="366"/>
      <c r="AJ1043" s="366"/>
    </row>
    <row r="1044" spans="33:36" x14ac:dyDescent="0.25">
      <c r="AG1044" s="366"/>
      <c r="AH1044" s="366"/>
      <c r="AI1044" s="366"/>
      <c r="AJ1044" s="366"/>
    </row>
    <row r="1045" spans="33:36" x14ac:dyDescent="0.25">
      <c r="AG1045" s="366"/>
      <c r="AH1045" s="366"/>
      <c r="AI1045" s="366"/>
      <c r="AJ1045" s="366"/>
    </row>
    <row r="1046" spans="33:36" x14ac:dyDescent="0.25">
      <c r="AG1046" s="366"/>
      <c r="AH1046" s="366"/>
      <c r="AI1046" s="366"/>
      <c r="AJ1046" s="366"/>
    </row>
    <row r="1047" spans="33:36" x14ac:dyDescent="0.25">
      <c r="AG1047" s="366"/>
      <c r="AH1047" s="366"/>
      <c r="AI1047" s="366"/>
      <c r="AJ1047" s="366"/>
    </row>
    <row r="1048" spans="33:36" x14ac:dyDescent="0.25">
      <c r="AG1048" s="366"/>
      <c r="AH1048" s="366"/>
      <c r="AI1048" s="366"/>
      <c r="AJ1048" s="366"/>
    </row>
    <row r="1049" spans="33:36" x14ac:dyDescent="0.25">
      <c r="AG1049" s="366"/>
      <c r="AH1049" s="366"/>
      <c r="AI1049" s="366"/>
      <c r="AJ1049" s="366"/>
    </row>
    <row r="1050" spans="33:36" x14ac:dyDescent="0.25">
      <c r="AG1050" s="366"/>
      <c r="AH1050" s="366"/>
      <c r="AI1050" s="366"/>
      <c r="AJ1050" s="366"/>
    </row>
    <row r="1051" spans="33:36" x14ac:dyDescent="0.25">
      <c r="AG1051" s="366"/>
      <c r="AH1051" s="366"/>
      <c r="AI1051" s="366"/>
      <c r="AJ1051" s="366"/>
    </row>
    <row r="1052" spans="33:36" x14ac:dyDescent="0.25">
      <c r="AG1052" s="366"/>
      <c r="AH1052" s="366"/>
      <c r="AI1052" s="366"/>
      <c r="AJ1052" s="366"/>
    </row>
    <row r="1053" spans="33:36" x14ac:dyDescent="0.25">
      <c r="AG1053" s="366"/>
      <c r="AH1053" s="366"/>
      <c r="AI1053" s="366"/>
      <c r="AJ1053" s="366"/>
    </row>
    <row r="1054" spans="33:36" x14ac:dyDescent="0.25">
      <c r="AG1054" s="366"/>
      <c r="AH1054" s="366"/>
      <c r="AI1054" s="366"/>
      <c r="AJ1054" s="366"/>
    </row>
    <row r="1055" spans="33:36" x14ac:dyDescent="0.25">
      <c r="AG1055" s="366"/>
      <c r="AH1055" s="366"/>
      <c r="AI1055" s="366"/>
      <c r="AJ1055" s="366"/>
    </row>
    <row r="1056" spans="33:36" x14ac:dyDescent="0.25">
      <c r="AG1056" s="366"/>
      <c r="AH1056" s="366"/>
      <c r="AI1056" s="366"/>
      <c r="AJ1056" s="366"/>
    </row>
    <row r="1057" spans="33:36" x14ac:dyDescent="0.25">
      <c r="AG1057" s="366"/>
      <c r="AH1057" s="366"/>
      <c r="AI1057" s="366"/>
      <c r="AJ1057" s="366"/>
    </row>
    <row r="1058" spans="33:36" x14ac:dyDescent="0.25">
      <c r="AG1058" s="366"/>
      <c r="AH1058" s="366"/>
      <c r="AI1058" s="366"/>
      <c r="AJ1058" s="366"/>
    </row>
    <row r="1059" spans="33:36" x14ac:dyDescent="0.25">
      <c r="AG1059" s="366"/>
      <c r="AH1059" s="366"/>
      <c r="AI1059" s="366"/>
      <c r="AJ1059" s="366"/>
    </row>
    <row r="1060" spans="33:36" x14ac:dyDescent="0.25">
      <c r="AG1060" s="366"/>
      <c r="AH1060" s="366"/>
      <c r="AI1060" s="366"/>
      <c r="AJ1060" s="366"/>
    </row>
    <row r="1061" spans="33:36" x14ac:dyDescent="0.25">
      <c r="AG1061" s="366"/>
      <c r="AH1061" s="366"/>
      <c r="AI1061" s="366"/>
      <c r="AJ1061" s="366"/>
    </row>
    <row r="1062" spans="33:36" x14ac:dyDescent="0.25">
      <c r="AG1062" s="366"/>
      <c r="AH1062" s="366"/>
      <c r="AI1062" s="366"/>
      <c r="AJ1062" s="366"/>
    </row>
    <row r="1063" spans="33:36" x14ac:dyDescent="0.25">
      <c r="AG1063" s="366"/>
      <c r="AH1063" s="366"/>
      <c r="AI1063" s="366"/>
      <c r="AJ1063" s="366"/>
    </row>
    <row r="1064" spans="33:36" x14ac:dyDescent="0.25">
      <c r="AG1064" s="366"/>
      <c r="AH1064" s="366"/>
      <c r="AI1064" s="366"/>
      <c r="AJ1064" s="366"/>
    </row>
    <row r="1065" spans="33:36" x14ac:dyDescent="0.25">
      <c r="AG1065" s="366"/>
      <c r="AH1065" s="366"/>
      <c r="AI1065" s="366"/>
      <c r="AJ1065" s="366"/>
    </row>
    <row r="1066" spans="33:36" x14ac:dyDescent="0.25">
      <c r="AG1066" s="366"/>
      <c r="AH1066" s="366"/>
      <c r="AI1066" s="366"/>
      <c r="AJ1066" s="366"/>
    </row>
    <row r="1067" spans="33:36" x14ac:dyDescent="0.25">
      <c r="AG1067" s="366"/>
      <c r="AH1067" s="366"/>
      <c r="AI1067" s="366"/>
      <c r="AJ1067" s="366"/>
    </row>
    <row r="1068" spans="33:36" x14ac:dyDescent="0.25">
      <c r="AG1068" s="366"/>
      <c r="AH1068" s="366"/>
      <c r="AI1068" s="366"/>
      <c r="AJ1068" s="366"/>
    </row>
    <row r="1069" spans="33:36" x14ac:dyDescent="0.25">
      <c r="AG1069" s="366"/>
      <c r="AH1069" s="366"/>
      <c r="AI1069" s="366"/>
      <c r="AJ1069" s="366"/>
    </row>
    <row r="1070" spans="33:36" x14ac:dyDescent="0.25">
      <c r="AG1070" s="366"/>
      <c r="AH1070" s="366"/>
      <c r="AI1070" s="366"/>
      <c r="AJ1070" s="366"/>
    </row>
    <row r="1071" spans="33:36" x14ac:dyDescent="0.25">
      <c r="AG1071" s="366"/>
      <c r="AH1071" s="366"/>
      <c r="AI1071" s="366"/>
      <c r="AJ1071" s="366"/>
    </row>
    <row r="1072" spans="33:36" x14ac:dyDescent="0.25">
      <c r="AG1072" s="366"/>
      <c r="AH1072" s="366"/>
      <c r="AI1072" s="366"/>
      <c r="AJ1072" s="366"/>
    </row>
    <row r="1073" spans="33:36" x14ac:dyDescent="0.25">
      <c r="AG1073" s="366"/>
      <c r="AH1073" s="366"/>
      <c r="AI1073" s="366"/>
      <c r="AJ1073" s="366"/>
    </row>
    <row r="1074" spans="33:36" x14ac:dyDescent="0.25">
      <c r="AG1074" s="366"/>
      <c r="AH1074" s="366"/>
      <c r="AI1074" s="366"/>
      <c r="AJ1074" s="366"/>
    </row>
    <row r="1075" spans="33:36" x14ac:dyDescent="0.25">
      <c r="AG1075" s="366"/>
      <c r="AH1075" s="366"/>
      <c r="AI1075" s="366"/>
      <c r="AJ1075" s="366"/>
    </row>
    <row r="1076" spans="33:36" x14ac:dyDescent="0.25">
      <c r="AG1076" s="366"/>
      <c r="AH1076" s="366"/>
      <c r="AI1076" s="366"/>
      <c r="AJ1076" s="366"/>
    </row>
    <row r="1077" spans="33:36" x14ac:dyDescent="0.25">
      <c r="AG1077" s="366"/>
      <c r="AH1077" s="366"/>
      <c r="AI1077" s="366"/>
      <c r="AJ1077" s="366"/>
    </row>
    <row r="1078" spans="33:36" x14ac:dyDescent="0.25">
      <c r="AG1078" s="366"/>
      <c r="AH1078" s="366"/>
      <c r="AI1078" s="366"/>
      <c r="AJ1078" s="366"/>
    </row>
    <row r="1079" spans="33:36" x14ac:dyDescent="0.25">
      <c r="AG1079" s="366"/>
      <c r="AH1079" s="366"/>
      <c r="AI1079" s="366"/>
      <c r="AJ1079" s="366"/>
    </row>
    <row r="1080" spans="33:36" x14ac:dyDescent="0.25">
      <c r="AG1080" s="366"/>
      <c r="AH1080" s="366"/>
      <c r="AI1080" s="366"/>
      <c r="AJ1080" s="366"/>
    </row>
    <row r="1081" spans="33:36" x14ac:dyDescent="0.25">
      <c r="AG1081" s="366"/>
      <c r="AH1081" s="366"/>
      <c r="AI1081" s="366"/>
      <c r="AJ1081" s="366"/>
    </row>
    <row r="1082" spans="33:36" x14ac:dyDescent="0.25">
      <c r="AG1082" s="366"/>
      <c r="AH1082" s="366"/>
      <c r="AI1082" s="366"/>
      <c r="AJ1082" s="366"/>
    </row>
    <row r="1083" spans="33:36" x14ac:dyDescent="0.25">
      <c r="AG1083" s="366"/>
      <c r="AH1083" s="366"/>
      <c r="AI1083" s="366"/>
      <c r="AJ1083" s="366"/>
    </row>
    <row r="1084" spans="33:36" x14ac:dyDescent="0.25">
      <c r="AG1084" s="366"/>
      <c r="AH1084" s="366"/>
      <c r="AI1084" s="366"/>
      <c r="AJ1084" s="366"/>
    </row>
    <row r="1085" spans="33:36" x14ac:dyDescent="0.25">
      <c r="AG1085" s="366"/>
      <c r="AH1085" s="366"/>
      <c r="AI1085" s="366"/>
      <c r="AJ1085" s="366"/>
    </row>
    <row r="1086" spans="33:36" x14ac:dyDescent="0.25">
      <c r="AG1086" s="366"/>
      <c r="AH1086" s="366"/>
      <c r="AI1086" s="366"/>
      <c r="AJ1086" s="366"/>
    </row>
    <row r="1087" spans="33:36" x14ac:dyDescent="0.25">
      <c r="AG1087" s="366"/>
      <c r="AH1087" s="366"/>
      <c r="AI1087" s="366"/>
      <c r="AJ1087" s="366"/>
    </row>
    <row r="1088" spans="33:36" x14ac:dyDescent="0.25">
      <c r="AG1088" s="366"/>
      <c r="AH1088" s="366"/>
      <c r="AI1088" s="366"/>
      <c r="AJ1088" s="366"/>
    </row>
    <row r="1089" spans="33:36" x14ac:dyDescent="0.25">
      <c r="AG1089" s="366"/>
      <c r="AH1089" s="366"/>
      <c r="AI1089" s="366"/>
      <c r="AJ1089" s="366"/>
    </row>
    <row r="1090" spans="33:36" x14ac:dyDescent="0.25">
      <c r="AG1090" s="366"/>
      <c r="AH1090" s="366"/>
      <c r="AI1090" s="366"/>
      <c r="AJ1090" s="366"/>
    </row>
    <row r="1091" spans="33:36" x14ac:dyDescent="0.25">
      <c r="AG1091" s="366"/>
      <c r="AH1091" s="366"/>
      <c r="AI1091" s="366"/>
      <c r="AJ1091" s="366"/>
    </row>
    <row r="1092" spans="33:36" x14ac:dyDescent="0.25">
      <c r="AG1092" s="366"/>
      <c r="AH1092" s="366"/>
      <c r="AI1092" s="366"/>
      <c r="AJ1092" s="366"/>
    </row>
    <row r="1093" spans="33:36" x14ac:dyDescent="0.25">
      <c r="AG1093" s="366"/>
      <c r="AH1093" s="366"/>
      <c r="AI1093" s="366"/>
      <c r="AJ1093" s="366"/>
    </row>
    <row r="1094" spans="33:36" x14ac:dyDescent="0.25">
      <c r="AG1094" s="366"/>
      <c r="AH1094" s="366"/>
      <c r="AI1094" s="366"/>
      <c r="AJ1094" s="366"/>
    </row>
    <row r="1095" spans="33:36" x14ac:dyDescent="0.25">
      <c r="AG1095" s="366"/>
      <c r="AH1095" s="366"/>
      <c r="AI1095" s="366"/>
      <c r="AJ1095" s="366"/>
    </row>
    <row r="1096" spans="33:36" x14ac:dyDescent="0.25">
      <c r="AG1096" s="366"/>
      <c r="AH1096" s="366"/>
      <c r="AI1096" s="366"/>
      <c r="AJ1096" s="366"/>
    </row>
    <row r="1097" spans="33:36" x14ac:dyDescent="0.25">
      <c r="AG1097" s="366"/>
      <c r="AH1097" s="366"/>
      <c r="AI1097" s="366"/>
      <c r="AJ1097" s="366"/>
    </row>
    <row r="1098" spans="33:36" x14ac:dyDescent="0.25">
      <c r="AG1098" s="366"/>
      <c r="AH1098" s="366"/>
      <c r="AI1098" s="366"/>
      <c r="AJ1098" s="366"/>
    </row>
    <row r="1099" spans="33:36" x14ac:dyDescent="0.25">
      <c r="AG1099" s="366"/>
      <c r="AH1099" s="366"/>
      <c r="AI1099" s="366"/>
      <c r="AJ1099" s="366"/>
    </row>
    <row r="1100" spans="33:36" x14ac:dyDescent="0.25">
      <c r="AG1100" s="366"/>
      <c r="AH1100" s="366"/>
      <c r="AI1100" s="366"/>
      <c r="AJ1100" s="366"/>
    </row>
    <row r="1101" spans="33:36" x14ac:dyDescent="0.25">
      <c r="AG1101" s="366"/>
      <c r="AH1101" s="366"/>
      <c r="AI1101" s="366"/>
      <c r="AJ1101" s="366"/>
    </row>
    <row r="1102" spans="33:36" x14ac:dyDescent="0.25">
      <c r="AG1102" s="366"/>
      <c r="AH1102" s="366"/>
      <c r="AI1102" s="366"/>
      <c r="AJ1102" s="366"/>
    </row>
    <row r="1103" spans="33:36" x14ac:dyDescent="0.25">
      <c r="AG1103" s="366"/>
      <c r="AH1103" s="366"/>
      <c r="AI1103" s="366"/>
      <c r="AJ1103" s="366"/>
    </row>
    <row r="1104" spans="33:36" x14ac:dyDescent="0.25">
      <c r="AG1104" s="366"/>
      <c r="AH1104" s="366"/>
      <c r="AI1104" s="366"/>
      <c r="AJ1104" s="366"/>
    </row>
    <row r="1105" spans="33:36" x14ac:dyDescent="0.25">
      <c r="AG1105" s="366"/>
      <c r="AH1105" s="366"/>
      <c r="AI1105" s="366"/>
      <c r="AJ1105" s="366"/>
    </row>
    <row r="1106" spans="33:36" x14ac:dyDescent="0.25">
      <c r="AG1106" s="366"/>
      <c r="AH1106" s="366"/>
      <c r="AI1106" s="366"/>
      <c r="AJ1106" s="366"/>
    </row>
    <row r="1107" spans="33:36" x14ac:dyDescent="0.25">
      <c r="AG1107" s="366"/>
      <c r="AH1107" s="366"/>
      <c r="AI1107" s="366"/>
      <c r="AJ1107" s="366"/>
    </row>
    <row r="1108" spans="33:36" x14ac:dyDescent="0.25">
      <c r="AG1108" s="366"/>
      <c r="AH1108" s="366"/>
      <c r="AI1108" s="366"/>
      <c r="AJ1108" s="366"/>
    </row>
    <row r="1109" spans="33:36" x14ac:dyDescent="0.25">
      <c r="AG1109" s="366"/>
      <c r="AH1109" s="366"/>
      <c r="AI1109" s="366"/>
      <c r="AJ1109" s="366"/>
    </row>
    <row r="1110" spans="33:36" x14ac:dyDescent="0.25">
      <c r="AG1110" s="366"/>
      <c r="AH1110" s="366"/>
      <c r="AI1110" s="366"/>
      <c r="AJ1110" s="366"/>
    </row>
    <row r="1111" spans="33:36" x14ac:dyDescent="0.25">
      <c r="AG1111" s="366"/>
      <c r="AH1111" s="366"/>
      <c r="AI1111" s="366"/>
      <c r="AJ1111" s="366"/>
    </row>
    <row r="1112" spans="33:36" x14ac:dyDescent="0.25">
      <c r="AG1112" s="366"/>
      <c r="AH1112" s="366"/>
      <c r="AI1112" s="366"/>
      <c r="AJ1112" s="366"/>
    </row>
    <row r="1113" spans="33:36" x14ac:dyDescent="0.25">
      <c r="AG1113" s="366"/>
      <c r="AH1113" s="366"/>
      <c r="AI1113" s="366"/>
      <c r="AJ1113" s="366"/>
    </row>
    <row r="1114" spans="33:36" x14ac:dyDescent="0.25">
      <c r="AG1114" s="366"/>
      <c r="AH1114" s="366"/>
      <c r="AI1114" s="366"/>
      <c r="AJ1114" s="366"/>
    </row>
    <row r="1115" spans="33:36" x14ac:dyDescent="0.25">
      <c r="AG1115" s="366"/>
      <c r="AH1115" s="366"/>
      <c r="AI1115" s="366"/>
      <c r="AJ1115" s="366"/>
    </row>
    <row r="1116" spans="33:36" x14ac:dyDescent="0.25">
      <c r="AG1116" s="366"/>
      <c r="AH1116" s="366"/>
      <c r="AI1116" s="366"/>
      <c r="AJ1116" s="366"/>
    </row>
    <row r="1117" spans="33:36" x14ac:dyDescent="0.25">
      <c r="AG1117" s="366"/>
      <c r="AH1117" s="366"/>
      <c r="AI1117" s="366"/>
      <c r="AJ1117" s="366"/>
    </row>
    <row r="1118" spans="33:36" x14ac:dyDescent="0.25">
      <c r="AG1118" s="366"/>
      <c r="AH1118" s="366"/>
      <c r="AI1118" s="366"/>
      <c r="AJ1118" s="366"/>
    </row>
    <row r="1119" spans="33:36" x14ac:dyDescent="0.25">
      <c r="AG1119" s="366"/>
      <c r="AH1119" s="366"/>
      <c r="AI1119" s="366"/>
      <c r="AJ1119" s="366"/>
    </row>
    <row r="1120" spans="33:36" x14ac:dyDescent="0.25">
      <c r="AG1120" s="366"/>
      <c r="AH1120" s="366"/>
      <c r="AI1120" s="366"/>
      <c r="AJ1120" s="366"/>
    </row>
    <row r="1121" spans="33:36" x14ac:dyDescent="0.25">
      <c r="AG1121" s="366"/>
      <c r="AH1121" s="366"/>
      <c r="AI1121" s="366"/>
      <c r="AJ1121" s="366"/>
    </row>
    <row r="1122" spans="33:36" x14ac:dyDescent="0.25">
      <c r="AG1122" s="366"/>
      <c r="AH1122" s="366"/>
      <c r="AI1122" s="366"/>
      <c r="AJ1122" s="366"/>
    </row>
    <row r="1123" spans="33:36" x14ac:dyDescent="0.25">
      <c r="AG1123" s="366"/>
      <c r="AH1123" s="366"/>
      <c r="AI1123" s="366"/>
      <c r="AJ1123" s="366"/>
    </row>
    <row r="1124" spans="33:36" x14ac:dyDescent="0.25">
      <c r="AG1124" s="366"/>
      <c r="AH1124" s="366"/>
      <c r="AI1124" s="366"/>
      <c r="AJ1124" s="366"/>
    </row>
    <row r="1125" spans="33:36" x14ac:dyDescent="0.25">
      <c r="AG1125" s="366"/>
      <c r="AH1125" s="366"/>
      <c r="AI1125" s="366"/>
      <c r="AJ1125" s="366"/>
    </row>
    <row r="1126" spans="33:36" x14ac:dyDescent="0.25">
      <c r="AG1126" s="366"/>
      <c r="AH1126" s="366"/>
      <c r="AI1126" s="366"/>
      <c r="AJ1126" s="366"/>
    </row>
    <row r="1127" spans="33:36" x14ac:dyDescent="0.25">
      <c r="AG1127" s="366"/>
      <c r="AH1127" s="366"/>
      <c r="AI1127" s="366"/>
      <c r="AJ1127" s="366"/>
    </row>
    <row r="1128" spans="33:36" x14ac:dyDescent="0.25">
      <c r="AG1128" s="366"/>
      <c r="AH1128" s="366"/>
      <c r="AI1128" s="366"/>
      <c r="AJ1128" s="366"/>
    </row>
    <row r="1129" spans="33:36" x14ac:dyDescent="0.25">
      <c r="AG1129" s="366"/>
      <c r="AH1129" s="366"/>
      <c r="AI1129" s="366"/>
      <c r="AJ1129" s="366"/>
    </row>
    <row r="1130" spans="33:36" x14ac:dyDescent="0.25">
      <c r="AG1130" s="366"/>
      <c r="AH1130" s="366"/>
      <c r="AI1130" s="366"/>
      <c r="AJ1130" s="366"/>
    </row>
    <row r="1131" spans="33:36" x14ac:dyDescent="0.25">
      <c r="AG1131" s="366"/>
      <c r="AH1131" s="366"/>
      <c r="AI1131" s="366"/>
      <c r="AJ1131" s="366"/>
    </row>
    <row r="1132" spans="33:36" x14ac:dyDescent="0.25">
      <c r="AG1132" s="366"/>
      <c r="AH1132" s="366"/>
      <c r="AI1132" s="366"/>
      <c r="AJ1132" s="366"/>
    </row>
    <row r="1133" spans="33:36" x14ac:dyDescent="0.25">
      <c r="AG1133" s="366"/>
      <c r="AH1133" s="366"/>
      <c r="AI1133" s="366"/>
      <c r="AJ1133" s="366"/>
    </row>
    <row r="1134" spans="33:36" x14ac:dyDescent="0.25">
      <c r="AG1134" s="366"/>
      <c r="AH1134" s="366"/>
      <c r="AI1134" s="366"/>
      <c r="AJ1134" s="366"/>
    </row>
    <row r="1135" spans="33:36" x14ac:dyDescent="0.25">
      <c r="AG1135" s="366"/>
      <c r="AH1135" s="366"/>
      <c r="AI1135" s="366"/>
      <c r="AJ1135" s="366"/>
    </row>
    <row r="1136" spans="33:36" x14ac:dyDescent="0.25">
      <c r="AG1136" s="366"/>
      <c r="AH1136" s="366"/>
      <c r="AI1136" s="366"/>
      <c r="AJ1136" s="366"/>
    </row>
    <row r="1137" spans="33:36" x14ac:dyDescent="0.25">
      <c r="AG1137" s="366"/>
      <c r="AH1137" s="366"/>
      <c r="AI1137" s="366"/>
      <c r="AJ1137" s="366"/>
    </row>
    <row r="1138" spans="33:36" x14ac:dyDescent="0.25">
      <c r="AG1138" s="366"/>
      <c r="AH1138" s="366"/>
      <c r="AI1138" s="366"/>
      <c r="AJ1138" s="366"/>
    </row>
    <row r="1139" spans="33:36" x14ac:dyDescent="0.25">
      <c r="AG1139" s="366"/>
      <c r="AH1139" s="366"/>
      <c r="AI1139" s="366"/>
      <c r="AJ1139" s="366"/>
    </row>
    <row r="1140" spans="33:36" x14ac:dyDescent="0.25">
      <c r="AG1140" s="366"/>
      <c r="AH1140" s="366"/>
      <c r="AI1140" s="366"/>
      <c r="AJ1140" s="366"/>
    </row>
    <row r="1141" spans="33:36" x14ac:dyDescent="0.25">
      <c r="AG1141" s="366"/>
      <c r="AH1141" s="366"/>
      <c r="AI1141" s="366"/>
      <c r="AJ1141" s="366"/>
    </row>
    <row r="1142" spans="33:36" x14ac:dyDescent="0.25">
      <c r="AG1142" s="366"/>
      <c r="AH1142" s="366"/>
      <c r="AI1142" s="366"/>
      <c r="AJ1142" s="366"/>
    </row>
    <row r="1143" spans="33:36" x14ac:dyDescent="0.25">
      <c r="AG1143" s="366"/>
      <c r="AH1143" s="366"/>
      <c r="AI1143" s="366"/>
      <c r="AJ1143" s="366"/>
    </row>
    <row r="1144" spans="33:36" x14ac:dyDescent="0.25">
      <c r="AG1144" s="366"/>
      <c r="AH1144" s="366"/>
      <c r="AI1144" s="366"/>
      <c r="AJ1144" s="366"/>
    </row>
    <row r="1145" spans="33:36" x14ac:dyDescent="0.25">
      <c r="AG1145" s="366"/>
      <c r="AH1145" s="366"/>
      <c r="AI1145" s="366"/>
      <c r="AJ1145" s="366"/>
    </row>
    <row r="1146" spans="33:36" x14ac:dyDescent="0.25">
      <c r="AG1146" s="366"/>
      <c r="AH1146" s="366"/>
      <c r="AI1146" s="366"/>
      <c r="AJ1146" s="366"/>
    </row>
    <row r="1147" spans="33:36" x14ac:dyDescent="0.25">
      <c r="AG1147" s="366"/>
      <c r="AH1147" s="366"/>
      <c r="AI1147" s="366"/>
      <c r="AJ1147" s="366"/>
    </row>
    <row r="1148" spans="33:36" x14ac:dyDescent="0.25">
      <c r="AG1148" s="366"/>
      <c r="AH1148" s="366"/>
      <c r="AI1148" s="366"/>
      <c r="AJ1148" s="366"/>
    </row>
    <row r="1149" spans="33:36" x14ac:dyDescent="0.25">
      <c r="AG1149" s="366"/>
      <c r="AH1149" s="366"/>
      <c r="AI1149" s="366"/>
      <c r="AJ1149" s="366"/>
    </row>
    <row r="1150" spans="33:36" x14ac:dyDescent="0.25">
      <c r="AG1150" s="366"/>
      <c r="AH1150" s="366"/>
      <c r="AI1150" s="366"/>
      <c r="AJ1150" s="366"/>
    </row>
    <row r="1151" spans="33:36" x14ac:dyDescent="0.25">
      <c r="AG1151" s="366"/>
      <c r="AH1151" s="366"/>
      <c r="AI1151" s="366"/>
      <c r="AJ1151" s="366"/>
    </row>
    <row r="1152" spans="33:36" x14ac:dyDescent="0.25">
      <c r="AG1152" s="366"/>
      <c r="AH1152" s="366"/>
      <c r="AI1152" s="366"/>
      <c r="AJ1152" s="366"/>
    </row>
    <row r="1153" spans="33:36" x14ac:dyDescent="0.25">
      <c r="AG1153" s="366"/>
      <c r="AH1153" s="366"/>
      <c r="AI1153" s="366"/>
      <c r="AJ1153" s="366"/>
    </row>
    <row r="1154" spans="33:36" x14ac:dyDescent="0.25">
      <c r="AG1154" s="366"/>
      <c r="AH1154" s="366"/>
      <c r="AI1154" s="366"/>
      <c r="AJ1154" s="366"/>
    </row>
    <row r="1155" spans="33:36" x14ac:dyDescent="0.25">
      <c r="AG1155" s="366"/>
      <c r="AH1155" s="366"/>
      <c r="AI1155" s="366"/>
      <c r="AJ1155" s="366"/>
    </row>
    <row r="1156" spans="33:36" x14ac:dyDescent="0.25">
      <c r="AG1156" s="366"/>
      <c r="AH1156" s="366"/>
      <c r="AI1156" s="366"/>
      <c r="AJ1156" s="366"/>
    </row>
    <row r="1157" spans="33:36" x14ac:dyDescent="0.25">
      <c r="AG1157" s="366"/>
      <c r="AH1157" s="366"/>
      <c r="AI1157" s="366"/>
      <c r="AJ1157" s="366"/>
    </row>
    <row r="1158" spans="33:36" x14ac:dyDescent="0.25">
      <c r="AG1158" s="366"/>
      <c r="AH1158" s="366"/>
      <c r="AI1158" s="366"/>
      <c r="AJ1158" s="366"/>
    </row>
    <row r="1159" spans="33:36" x14ac:dyDescent="0.25">
      <c r="AG1159" s="366"/>
      <c r="AH1159" s="366"/>
      <c r="AI1159" s="366"/>
      <c r="AJ1159" s="366"/>
    </row>
    <row r="1160" spans="33:36" x14ac:dyDescent="0.25">
      <c r="AG1160" s="366"/>
      <c r="AH1160" s="366"/>
      <c r="AI1160" s="366"/>
      <c r="AJ1160" s="366"/>
    </row>
    <row r="1161" spans="33:36" x14ac:dyDescent="0.25">
      <c r="AG1161" s="366"/>
      <c r="AH1161" s="366"/>
      <c r="AI1161" s="366"/>
      <c r="AJ1161" s="366"/>
    </row>
    <row r="1162" spans="33:36" x14ac:dyDescent="0.25">
      <c r="AG1162" s="366"/>
      <c r="AH1162" s="366"/>
      <c r="AI1162" s="366"/>
      <c r="AJ1162" s="366"/>
    </row>
    <row r="1163" spans="33:36" x14ac:dyDescent="0.25">
      <c r="AG1163" s="366"/>
      <c r="AH1163" s="366"/>
      <c r="AI1163" s="366"/>
      <c r="AJ1163" s="366"/>
    </row>
    <row r="1164" spans="33:36" x14ac:dyDescent="0.25">
      <c r="AG1164" s="366"/>
      <c r="AH1164" s="366"/>
      <c r="AI1164" s="366"/>
      <c r="AJ1164" s="366"/>
    </row>
    <row r="1165" spans="33:36" x14ac:dyDescent="0.25">
      <c r="AG1165" s="366"/>
      <c r="AH1165" s="366"/>
      <c r="AI1165" s="366"/>
      <c r="AJ1165" s="366"/>
    </row>
    <row r="1166" spans="33:36" x14ac:dyDescent="0.25">
      <c r="AG1166" s="366"/>
      <c r="AH1166" s="366"/>
      <c r="AI1166" s="366"/>
      <c r="AJ1166" s="366"/>
    </row>
    <row r="1167" spans="33:36" x14ac:dyDescent="0.25">
      <c r="AG1167" s="366"/>
      <c r="AH1167" s="366"/>
      <c r="AI1167" s="366"/>
      <c r="AJ1167" s="366"/>
    </row>
    <row r="1168" spans="33:36" x14ac:dyDescent="0.25">
      <c r="AG1168" s="366"/>
      <c r="AH1168" s="366"/>
      <c r="AI1168" s="366"/>
      <c r="AJ1168" s="366"/>
    </row>
    <row r="1169" spans="33:36" x14ac:dyDescent="0.25">
      <c r="AG1169" s="366"/>
      <c r="AH1169" s="366"/>
      <c r="AI1169" s="366"/>
      <c r="AJ1169" s="366"/>
    </row>
    <row r="1170" spans="33:36" x14ac:dyDescent="0.25">
      <c r="AG1170" s="366"/>
      <c r="AH1170" s="366"/>
      <c r="AI1170" s="366"/>
      <c r="AJ1170" s="366"/>
    </row>
    <row r="1171" spans="33:36" x14ac:dyDescent="0.25">
      <c r="AG1171" s="366"/>
      <c r="AH1171" s="366"/>
      <c r="AI1171" s="366"/>
      <c r="AJ1171" s="366"/>
    </row>
    <row r="1172" spans="33:36" x14ac:dyDescent="0.25">
      <c r="AG1172" s="366"/>
      <c r="AH1172" s="366"/>
      <c r="AI1172" s="366"/>
      <c r="AJ1172" s="366"/>
    </row>
    <row r="1173" spans="33:36" x14ac:dyDescent="0.25">
      <c r="AG1173" s="366"/>
      <c r="AH1173" s="366"/>
      <c r="AI1173" s="366"/>
      <c r="AJ1173" s="366"/>
    </row>
    <row r="1174" spans="33:36" x14ac:dyDescent="0.25">
      <c r="AG1174" s="366"/>
      <c r="AH1174" s="366"/>
      <c r="AI1174" s="366"/>
      <c r="AJ1174" s="366"/>
    </row>
    <row r="1175" spans="33:36" x14ac:dyDescent="0.25">
      <c r="AG1175" s="366"/>
      <c r="AH1175" s="366"/>
      <c r="AI1175" s="366"/>
      <c r="AJ1175" s="366"/>
    </row>
    <row r="1176" spans="33:36" x14ac:dyDescent="0.25">
      <c r="AG1176" s="366"/>
      <c r="AH1176" s="366"/>
      <c r="AI1176" s="366"/>
      <c r="AJ1176" s="366"/>
    </row>
    <row r="1177" spans="33:36" x14ac:dyDescent="0.25">
      <c r="AG1177" s="366"/>
      <c r="AH1177" s="366"/>
      <c r="AI1177" s="366"/>
      <c r="AJ1177" s="366"/>
    </row>
    <row r="1178" spans="33:36" x14ac:dyDescent="0.25">
      <c r="AG1178" s="366"/>
      <c r="AH1178" s="366"/>
      <c r="AI1178" s="366"/>
      <c r="AJ1178" s="366"/>
    </row>
    <row r="1179" spans="33:36" x14ac:dyDescent="0.25">
      <c r="AG1179" s="366"/>
      <c r="AH1179" s="366"/>
      <c r="AI1179" s="366"/>
      <c r="AJ1179" s="366"/>
    </row>
    <row r="1180" spans="33:36" x14ac:dyDescent="0.25">
      <c r="AG1180" s="366"/>
      <c r="AH1180" s="366"/>
      <c r="AI1180" s="366"/>
      <c r="AJ1180" s="366"/>
    </row>
    <row r="1181" spans="33:36" x14ac:dyDescent="0.25">
      <c r="AG1181" s="366"/>
      <c r="AH1181" s="366"/>
      <c r="AI1181" s="366"/>
      <c r="AJ1181" s="366"/>
    </row>
    <row r="1182" spans="33:36" x14ac:dyDescent="0.25">
      <c r="AG1182" s="366"/>
      <c r="AH1182" s="366"/>
      <c r="AI1182" s="366"/>
      <c r="AJ1182" s="366"/>
    </row>
    <row r="1183" spans="33:36" x14ac:dyDescent="0.25">
      <c r="AG1183" s="366"/>
      <c r="AH1183" s="366"/>
      <c r="AI1183" s="366"/>
      <c r="AJ1183" s="366"/>
    </row>
    <row r="1184" spans="33:36" x14ac:dyDescent="0.25">
      <c r="AG1184" s="366"/>
      <c r="AH1184" s="366"/>
      <c r="AI1184" s="366"/>
      <c r="AJ1184" s="366"/>
    </row>
    <row r="1185" spans="33:36" x14ac:dyDescent="0.25">
      <c r="AG1185" s="366"/>
      <c r="AH1185" s="366"/>
      <c r="AI1185" s="366"/>
      <c r="AJ1185" s="366"/>
    </row>
    <row r="1186" spans="33:36" x14ac:dyDescent="0.25">
      <c r="AG1186" s="366"/>
      <c r="AH1186" s="366"/>
      <c r="AI1186" s="366"/>
      <c r="AJ1186" s="366"/>
    </row>
    <row r="1187" spans="33:36" x14ac:dyDescent="0.25">
      <c r="AG1187" s="366"/>
      <c r="AH1187" s="366"/>
      <c r="AI1187" s="366"/>
      <c r="AJ1187" s="366"/>
    </row>
    <row r="1188" spans="33:36" x14ac:dyDescent="0.25">
      <c r="AG1188" s="366"/>
      <c r="AH1188" s="366"/>
      <c r="AI1188" s="366"/>
      <c r="AJ1188" s="366"/>
    </row>
    <row r="1189" spans="33:36" x14ac:dyDescent="0.25">
      <c r="AG1189" s="366"/>
      <c r="AH1189" s="366"/>
      <c r="AI1189" s="366"/>
      <c r="AJ1189" s="366"/>
    </row>
    <row r="1190" spans="33:36" x14ac:dyDescent="0.25">
      <c r="AG1190" s="366"/>
      <c r="AH1190" s="366"/>
      <c r="AI1190" s="366"/>
      <c r="AJ1190" s="366"/>
    </row>
    <row r="1191" spans="33:36" x14ac:dyDescent="0.25">
      <c r="AG1191" s="366"/>
      <c r="AH1191" s="366"/>
      <c r="AI1191" s="366"/>
      <c r="AJ1191" s="366"/>
    </row>
    <row r="1192" spans="33:36" x14ac:dyDescent="0.25">
      <c r="AG1192" s="366"/>
      <c r="AH1192" s="366"/>
      <c r="AI1192" s="366"/>
      <c r="AJ1192" s="366"/>
    </row>
    <row r="1193" spans="33:36" x14ac:dyDescent="0.25">
      <c r="AG1193" s="366"/>
      <c r="AH1193" s="366"/>
      <c r="AI1193" s="366"/>
      <c r="AJ1193" s="366"/>
    </row>
    <row r="1194" spans="33:36" x14ac:dyDescent="0.25">
      <c r="AG1194" s="366"/>
      <c r="AH1194" s="366"/>
      <c r="AI1194" s="366"/>
      <c r="AJ1194" s="366"/>
    </row>
    <row r="1195" spans="33:36" x14ac:dyDescent="0.25">
      <c r="AG1195" s="366"/>
      <c r="AH1195" s="366"/>
      <c r="AI1195" s="366"/>
      <c r="AJ1195" s="366"/>
    </row>
    <row r="1196" spans="33:36" x14ac:dyDescent="0.25">
      <c r="AG1196" s="366"/>
      <c r="AH1196" s="366"/>
      <c r="AI1196" s="366"/>
      <c r="AJ1196" s="366"/>
    </row>
    <row r="1197" spans="33:36" x14ac:dyDescent="0.25">
      <c r="AG1197" s="366"/>
      <c r="AH1197" s="366"/>
      <c r="AI1197" s="366"/>
      <c r="AJ1197" s="366"/>
    </row>
    <row r="1198" spans="33:36" x14ac:dyDescent="0.25">
      <c r="AG1198" s="366"/>
      <c r="AH1198" s="366"/>
      <c r="AI1198" s="366"/>
      <c r="AJ1198" s="366"/>
    </row>
    <row r="1199" spans="33:36" x14ac:dyDescent="0.25">
      <c r="AG1199" s="366"/>
      <c r="AH1199" s="366"/>
      <c r="AI1199" s="366"/>
      <c r="AJ1199" s="366"/>
    </row>
    <row r="1200" spans="33:36" x14ac:dyDescent="0.25">
      <c r="AG1200" s="366"/>
      <c r="AH1200" s="366"/>
      <c r="AI1200" s="366"/>
      <c r="AJ1200" s="366"/>
    </row>
    <row r="1201" spans="33:36" x14ac:dyDescent="0.25">
      <c r="AG1201" s="366"/>
      <c r="AH1201" s="366"/>
      <c r="AI1201" s="366"/>
      <c r="AJ1201" s="366"/>
    </row>
    <row r="1202" spans="33:36" x14ac:dyDescent="0.25">
      <c r="AG1202" s="366"/>
      <c r="AH1202" s="366"/>
      <c r="AI1202" s="366"/>
      <c r="AJ1202" s="366"/>
    </row>
    <row r="1203" spans="33:36" x14ac:dyDescent="0.25">
      <c r="AG1203" s="366"/>
      <c r="AH1203" s="366"/>
      <c r="AI1203" s="366"/>
      <c r="AJ1203" s="366"/>
    </row>
    <row r="1204" spans="33:36" x14ac:dyDescent="0.25">
      <c r="AG1204" s="366"/>
      <c r="AH1204" s="366"/>
      <c r="AI1204" s="366"/>
      <c r="AJ1204" s="366"/>
    </row>
    <row r="1205" spans="33:36" x14ac:dyDescent="0.25">
      <c r="AG1205" s="366"/>
      <c r="AH1205" s="366"/>
      <c r="AI1205" s="366"/>
      <c r="AJ1205" s="366"/>
    </row>
    <row r="1206" spans="33:36" x14ac:dyDescent="0.25">
      <c r="AG1206" s="366"/>
      <c r="AH1206" s="366"/>
      <c r="AI1206" s="366"/>
      <c r="AJ1206" s="366"/>
    </row>
    <row r="1207" spans="33:36" x14ac:dyDescent="0.25">
      <c r="AG1207" s="366"/>
      <c r="AH1207" s="366"/>
      <c r="AI1207" s="366"/>
      <c r="AJ1207" s="366"/>
    </row>
    <row r="1208" spans="33:36" x14ac:dyDescent="0.25">
      <c r="AG1208" s="366"/>
      <c r="AH1208" s="366"/>
      <c r="AI1208" s="366"/>
      <c r="AJ1208" s="366"/>
    </row>
    <row r="1209" spans="33:36" x14ac:dyDescent="0.25">
      <c r="AG1209" s="366"/>
      <c r="AH1209" s="366"/>
      <c r="AI1209" s="366"/>
      <c r="AJ1209" s="366"/>
    </row>
    <row r="1210" spans="33:36" x14ac:dyDescent="0.25">
      <c r="AG1210" s="366"/>
      <c r="AH1210" s="366"/>
      <c r="AI1210" s="366"/>
      <c r="AJ1210" s="366"/>
    </row>
    <row r="1211" spans="33:36" x14ac:dyDescent="0.25">
      <c r="AG1211" s="366"/>
      <c r="AH1211" s="366"/>
      <c r="AI1211" s="366"/>
      <c r="AJ1211" s="366"/>
    </row>
    <row r="1212" spans="33:36" x14ac:dyDescent="0.25">
      <c r="AG1212" s="366"/>
      <c r="AH1212" s="366"/>
      <c r="AI1212" s="366"/>
      <c r="AJ1212" s="366"/>
    </row>
    <row r="1213" spans="33:36" x14ac:dyDescent="0.25">
      <c r="AG1213" s="366"/>
      <c r="AH1213" s="366"/>
      <c r="AI1213" s="366"/>
      <c r="AJ1213" s="366"/>
    </row>
    <row r="1214" spans="33:36" x14ac:dyDescent="0.25">
      <c r="AG1214" s="366"/>
      <c r="AH1214" s="366"/>
      <c r="AI1214" s="366"/>
      <c r="AJ1214" s="366"/>
    </row>
    <row r="1215" spans="33:36" x14ac:dyDescent="0.25">
      <c r="AG1215" s="366"/>
      <c r="AH1215" s="366"/>
      <c r="AI1215" s="366"/>
      <c r="AJ1215" s="366"/>
    </row>
    <row r="1216" spans="33:36" x14ac:dyDescent="0.25">
      <c r="AG1216" s="366"/>
      <c r="AH1216" s="366"/>
      <c r="AI1216" s="366"/>
      <c r="AJ1216" s="366"/>
    </row>
    <row r="1217" spans="33:36" x14ac:dyDescent="0.25">
      <c r="AG1217" s="366"/>
      <c r="AH1217" s="366"/>
      <c r="AI1217" s="366"/>
      <c r="AJ1217" s="366"/>
    </row>
    <row r="1218" spans="33:36" x14ac:dyDescent="0.25">
      <c r="AG1218" s="366"/>
      <c r="AH1218" s="366"/>
      <c r="AI1218" s="366"/>
      <c r="AJ1218" s="366"/>
    </row>
    <row r="1219" spans="33:36" x14ac:dyDescent="0.25">
      <c r="AG1219" s="366"/>
      <c r="AH1219" s="366"/>
      <c r="AI1219" s="366"/>
      <c r="AJ1219" s="366"/>
    </row>
    <row r="1220" spans="33:36" x14ac:dyDescent="0.25">
      <c r="AG1220" s="366"/>
      <c r="AH1220" s="366"/>
      <c r="AI1220" s="366"/>
      <c r="AJ1220" s="366"/>
    </row>
    <row r="1221" spans="33:36" x14ac:dyDescent="0.25">
      <c r="AG1221" s="366"/>
      <c r="AH1221" s="366"/>
      <c r="AI1221" s="366"/>
      <c r="AJ1221" s="366"/>
    </row>
    <row r="1222" spans="33:36" x14ac:dyDescent="0.25">
      <c r="AG1222" s="366"/>
      <c r="AH1222" s="366"/>
      <c r="AI1222" s="366"/>
      <c r="AJ1222" s="366"/>
    </row>
    <row r="1223" spans="33:36" x14ac:dyDescent="0.25">
      <c r="AG1223" s="366"/>
      <c r="AH1223" s="366"/>
      <c r="AI1223" s="366"/>
      <c r="AJ1223" s="366"/>
    </row>
    <row r="1224" spans="33:36" x14ac:dyDescent="0.25">
      <c r="AG1224" s="366"/>
      <c r="AH1224" s="366"/>
      <c r="AI1224" s="366"/>
      <c r="AJ1224" s="366"/>
    </row>
    <row r="1225" spans="33:36" x14ac:dyDescent="0.25">
      <c r="AG1225" s="366"/>
      <c r="AH1225" s="366"/>
      <c r="AI1225" s="366"/>
      <c r="AJ1225" s="366"/>
    </row>
    <row r="1226" spans="33:36" x14ac:dyDescent="0.25">
      <c r="AG1226" s="366"/>
      <c r="AH1226" s="366"/>
      <c r="AI1226" s="366"/>
      <c r="AJ1226" s="366"/>
    </row>
    <row r="1227" spans="33:36" x14ac:dyDescent="0.25">
      <c r="AG1227" s="366"/>
      <c r="AH1227" s="366"/>
      <c r="AI1227" s="366"/>
      <c r="AJ1227" s="366"/>
    </row>
    <row r="1228" spans="33:36" x14ac:dyDescent="0.25">
      <c r="AG1228" s="366"/>
      <c r="AH1228" s="366"/>
      <c r="AI1228" s="366"/>
      <c r="AJ1228" s="366"/>
    </row>
    <row r="1229" spans="33:36" x14ac:dyDescent="0.25">
      <c r="AG1229" s="366"/>
      <c r="AH1229" s="366"/>
      <c r="AI1229" s="366"/>
      <c r="AJ1229" s="366"/>
    </row>
    <row r="1230" spans="33:36" x14ac:dyDescent="0.25">
      <c r="AG1230" s="366"/>
      <c r="AH1230" s="366"/>
      <c r="AI1230" s="366"/>
      <c r="AJ1230" s="366"/>
    </row>
    <row r="1231" spans="33:36" x14ac:dyDescent="0.25">
      <c r="AG1231" s="366"/>
      <c r="AH1231" s="366"/>
      <c r="AI1231" s="366"/>
      <c r="AJ1231" s="366"/>
    </row>
    <row r="1232" spans="33:36" x14ac:dyDescent="0.25">
      <c r="AG1232" s="366"/>
      <c r="AH1232" s="366"/>
      <c r="AI1232" s="366"/>
      <c r="AJ1232" s="366"/>
    </row>
    <row r="1233" spans="33:36" x14ac:dyDescent="0.25">
      <c r="AG1233" s="366"/>
      <c r="AH1233" s="366"/>
      <c r="AI1233" s="366"/>
      <c r="AJ1233" s="366"/>
    </row>
    <row r="1234" spans="33:36" x14ac:dyDescent="0.25">
      <c r="AG1234" s="366"/>
      <c r="AH1234" s="366"/>
      <c r="AI1234" s="366"/>
      <c r="AJ1234" s="366"/>
    </row>
    <row r="1235" spans="33:36" x14ac:dyDescent="0.25">
      <c r="AG1235" s="366"/>
      <c r="AH1235" s="366"/>
      <c r="AI1235" s="366"/>
      <c r="AJ1235" s="366"/>
    </row>
    <row r="1236" spans="33:36" x14ac:dyDescent="0.25">
      <c r="AG1236" s="366"/>
      <c r="AH1236" s="366"/>
      <c r="AI1236" s="366"/>
      <c r="AJ1236" s="366"/>
    </row>
    <row r="1237" spans="33:36" x14ac:dyDescent="0.25">
      <c r="AG1237" s="366"/>
      <c r="AH1237" s="366"/>
      <c r="AI1237" s="366"/>
      <c r="AJ1237" s="366"/>
    </row>
    <row r="1238" spans="33:36" x14ac:dyDescent="0.25">
      <c r="AG1238" s="366"/>
      <c r="AH1238" s="366"/>
      <c r="AI1238" s="366"/>
      <c r="AJ1238" s="366"/>
    </row>
    <row r="1239" spans="33:36" x14ac:dyDescent="0.25">
      <c r="AG1239" s="366"/>
      <c r="AH1239" s="366"/>
      <c r="AI1239" s="366"/>
      <c r="AJ1239" s="366"/>
    </row>
    <row r="1240" spans="33:36" x14ac:dyDescent="0.25">
      <c r="AG1240" s="366"/>
      <c r="AH1240" s="366"/>
      <c r="AI1240" s="366"/>
      <c r="AJ1240" s="366"/>
    </row>
    <row r="1241" spans="33:36" x14ac:dyDescent="0.25">
      <c r="AG1241" s="366"/>
      <c r="AH1241" s="366"/>
      <c r="AI1241" s="366"/>
      <c r="AJ1241" s="366"/>
    </row>
    <row r="1242" spans="33:36" x14ac:dyDescent="0.25">
      <c r="AG1242" s="366"/>
      <c r="AH1242" s="366"/>
      <c r="AI1242" s="366"/>
      <c r="AJ1242" s="366"/>
    </row>
    <row r="1243" spans="33:36" x14ac:dyDescent="0.25">
      <c r="AG1243" s="366"/>
      <c r="AH1243" s="366"/>
      <c r="AI1243" s="366"/>
      <c r="AJ1243" s="366"/>
    </row>
    <row r="1244" spans="33:36" x14ac:dyDescent="0.25">
      <c r="AG1244" s="366"/>
      <c r="AH1244" s="366"/>
      <c r="AI1244" s="366"/>
      <c r="AJ1244" s="366"/>
    </row>
    <row r="1245" spans="33:36" x14ac:dyDescent="0.25">
      <c r="AG1245" s="366"/>
      <c r="AH1245" s="366"/>
      <c r="AI1245" s="366"/>
      <c r="AJ1245" s="366"/>
    </row>
    <row r="1246" spans="33:36" x14ac:dyDescent="0.25">
      <c r="AG1246" s="366"/>
      <c r="AH1246" s="366"/>
      <c r="AI1246" s="366"/>
      <c r="AJ1246" s="366"/>
    </row>
    <row r="1247" spans="33:36" x14ac:dyDescent="0.25">
      <c r="AG1247" s="366"/>
      <c r="AH1247" s="366"/>
      <c r="AI1247" s="366"/>
      <c r="AJ1247" s="366"/>
    </row>
    <row r="1248" spans="33:36" x14ac:dyDescent="0.25">
      <c r="AG1248" s="366"/>
      <c r="AH1248" s="366"/>
      <c r="AI1248" s="366"/>
      <c r="AJ1248" s="366"/>
    </row>
    <row r="1249" spans="33:36" x14ac:dyDescent="0.25">
      <c r="AG1249" s="366"/>
      <c r="AH1249" s="366"/>
      <c r="AI1249" s="366"/>
      <c r="AJ1249" s="366"/>
    </row>
    <row r="1250" spans="33:36" x14ac:dyDescent="0.25">
      <c r="AG1250" s="366"/>
      <c r="AH1250" s="366"/>
      <c r="AI1250" s="366"/>
      <c r="AJ1250" s="366"/>
    </row>
    <row r="1251" spans="33:36" x14ac:dyDescent="0.25">
      <c r="AG1251" s="366"/>
      <c r="AH1251" s="366"/>
      <c r="AI1251" s="366"/>
      <c r="AJ1251" s="366"/>
    </row>
    <row r="1252" spans="33:36" x14ac:dyDescent="0.25">
      <c r="AG1252" s="366"/>
      <c r="AH1252" s="366"/>
      <c r="AI1252" s="366"/>
      <c r="AJ1252" s="366"/>
    </row>
    <row r="1253" spans="33:36" x14ac:dyDescent="0.25">
      <c r="AG1253" s="366"/>
      <c r="AH1253" s="366"/>
      <c r="AI1253" s="366"/>
      <c r="AJ1253" s="366"/>
    </row>
    <row r="1254" spans="33:36" x14ac:dyDescent="0.25">
      <c r="AG1254" s="366"/>
      <c r="AH1254" s="366"/>
      <c r="AI1254" s="366"/>
      <c r="AJ1254" s="366"/>
    </row>
    <row r="1255" spans="33:36" x14ac:dyDescent="0.25">
      <c r="AG1255" s="366"/>
      <c r="AH1255" s="366"/>
      <c r="AI1255" s="366"/>
      <c r="AJ1255" s="366"/>
    </row>
    <row r="1256" spans="33:36" x14ac:dyDescent="0.25">
      <c r="AG1256" s="366"/>
      <c r="AH1256" s="366"/>
      <c r="AI1256" s="366"/>
      <c r="AJ1256" s="366"/>
    </row>
    <row r="1257" spans="33:36" x14ac:dyDescent="0.25">
      <c r="AG1257" s="366"/>
      <c r="AH1257" s="366"/>
      <c r="AI1257" s="366"/>
      <c r="AJ1257" s="366"/>
    </row>
    <row r="1258" spans="33:36" x14ac:dyDescent="0.25">
      <c r="AG1258" s="366"/>
      <c r="AH1258" s="366"/>
      <c r="AI1258" s="366"/>
      <c r="AJ1258" s="366"/>
    </row>
    <row r="1259" spans="33:36" x14ac:dyDescent="0.25">
      <c r="AG1259" s="366"/>
      <c r="AH1259" s="366"/>
      <c r="AI1259" s="366"/>
      <c r="AJ1259" s="366"/>
    </row>
    <row r="1260" spans="33:36" x14ac:dyDescent="0.25">
      <c r="AG1260" s="366"/>
      <c r="AH1260" s="366"/>
      <c r="AI1260" s="366"/>
      <c r="AJ1260" s="366"/>
    </row>
    <row r="1261" spans="33:36" x14ac:dyDescent="0.25">
      <c r="AG1261" s="366"/>
      <c r="AH1261" s="366"/>
      <c r="AI1261" s="366"/>
      <c r="AJ1261" s="366"/>
    </row>
    <row r="1262" spans="33:36" x14ac:dyDescent="0.25">
      <c r="AG1262" s="366"/>
      <c r="AH1262" s="366"/>
      <c r="AI1262" s="366"/>
      <c r="AJ1262" s="366"/>
    </row>
    <row r="1263" spans="33:36" x14ac:dyDescent="0.25">
      <c r="AG1263" s="366"/>
      <c r="AH1263" s="366"/>
      <c r="AI1263" s="366"/>
      <c r="AJ1263" s="366"/>
    </row>
    <row r="1264" spans="33:36" x14ac:dyDescent="0.25">
      <c r="AG1264" s="366"/>
      <c r="AH1264" s="366"/>
      <c r="AI1264" s="366"/>
      <c r="AJ1264" s="366"/>
    </row>
    <row r="1265" spans="33:36" x14ac:dyDescent="0.25">
      <c r="AG1265" s="366"/>
      <c r="AH1265" s="366"/>
      <c r="AI1265" s="366"/>
      <c r="AJ1265" s="366"/>
    </row>
    <row r="1266" spans="33:36" x14ac:dyDescent="0.25">
      <c r="AG1266" s="366"/>
      <c r="AH1266" s="366"/>
      <c r="AI1266" s="366"/>
      <c r="AJ1266" s="366"/>
    </row>
    <row r="1267" spans="33:36" x14ac:dyDescent="0.25">
      <c r="AG1267" s="366"/>
      <c r="AH1267" s="366"/>
      <c r="AI1267" s="366"/>
      <c r="AJ1267" s="366"/>
    </row>
    <row r="1268" spans="33:36" x14ac:dyDescent="0.25">
      <c r="AG1268" s="366"/>
      <c r="AH1268" s="366"/>
      <c r="AI1268" s="366"/>
      <c r="AJ1268" s="366"/>
    </row>
    <row r="1269" spans="33:36" x14ac:dyDescent="0.25">
      <c r="AG1269" s="366"/>
      <c r="AH1269" s="366"/>
      <c r="AI1269" s="366"/>
      <c r="AJ1269" s="366"/>
    </row>
    <row r="1270" spans="33:36" x14ac:dyDescent="0.25">
      <c r="AG1270" s="366"/>
      <c r="AH1270" s="366"/>
      <c r="AI1270" s="366"/>
      <c r="AJ1270" s="366"/>
    </row>
    <row r="1271" spans="33:36" x14ac:dyDescent="0.25">
      <c r="AG1271" s="366"/>
      <c r="AH1271" s="366"/>
      <c r="AI1271" s="366"/>
      <c r="AJ1271" s="366"/>
    </row>
    <row r="1272" spans="33:36" x14ac:dyDescent="0.25">
      <c r="AG1272" s="366"/>
      <c r="AH1272" s="366"/>
      <c r="AI1272" s="366"/>
      <c r="AJ1272" s="366"/>
    </row>
    <row r="1273" spans="33:36" x14ac:dyDescent="0.25">
      <c r="AG1273" s="366"/>
      <c r="AH1273" s="366"/>
      <c r="AI1273" s="366"/>
      <c r="AJ1273" s="366"/>
    </row>
    <row r="1274" spans="33:36" x14ac:dyDescent="0.25">
      <c r="AG1274" s="366"/>
      <c r="AH1274" s="366"/>
      <c r="AI1274" s="366"/>
      <c r="AJ1274" s="366"/>
    </row>
    <row r="1275" spans="33:36" x14ac:dyDescent="0.25">
      <c r="AG1275" s="366"/>
      <c r="AH1275" s="366"/>
      <c r="AI1275" s="366"/>
      <c r="AJ1275" s="366"/>
    </row>
    <row r="1276" spans="33:36" x14ac:dyDescent="0.25">
      <c r="AG1276" s="366"/>
      <c r="AH1276" s="366"/>
      <c r="AI1276" s="366"/>
      <c r="AJ1276" s="366"/>
    </row>
    <row r="1277" spans="33:36" x14ac:dyDescent="0.25">
      <c r="AG1277" s="366"/>
      <c r="AH1277" s="366"/>
      <c r="AI1277" s="366"/>
      <c r="AJ1277" s="366"/>
    </row>
    <row r="1278" spans="33:36" x14ac:dyDescent="0.25">
      <c r="AG1278" s="366"/>
      <c r="AH1278" s="366"/>
      <c r="AI1278" s="366"/>
      <c r="AJ1278" s="366"/>
    </row>
    <row r="1279" spans="33:36" x14ac:dyDescent="0.25">
      <c r="AG1279" s="366"/>
      <c r="AH1279" s="366"/>
      <c r="AI1279" s="366"/>
      <c r="AJ1279" s="366"/>
    </row>
    <row r="1280" spans="33:36" x14ac:dyDescent="0.25">
      <c r="AG1280" s="366"/>
      <c r="AH1280" s="366"/>
      <c r="AI1280" s="366"/>
      <c r="AJ1280" s="366"/>
    </row>
    <row r="1281" spans="33:36" x14ac:dyDescent="0.25">
      <c r="AG1281" s="366"/>
      <c r="AH1281" s="366"/>
      <c r="AI1281" s="366"/>
      <c r="AJ1281" s="366"/>
    </row>
    <row r="1282" spans="33:36" x14ac:dyDescent="0.25">
      <c r="AG1282" s="366"/>
      <c r="AH1282" s="366"/>
      <c r="AI1282" s="366"/>
      <c r="AJ1282" s="366"/>
    </row>
    <row r="1283" spans="33:36" x14ac:dyDescent="0.25">
      <c r="AG1283" s="366"/>
      <c r="AH1283" s="366"/>
      <c r="AI1283" s="366"/>
      <c r="AJ1283" s="366"/>
    </row>
    <row r="1284" spans="33:36" x14ac:dyDescent="0.25">
      <c r="AG1284" s="366"/>
      <c r="AH1284" s="366"/>
      <c r="AI1284" s="366"/>
      <c r="AJ1284" s="366"/>
    </row>
    <row r="1285" spans="33:36" x14ac:dyDescent="0.25">
      <c r="AG1285" s="366"/>
      <c r="AH1285" s="366"/>
      <c r="AI1285" s="366"/>
      <c r="AJ1285" s="366"/>
    </row>
    <row r="1286" spans="33:36" x14ac:dyDescent="0.25">
      <c r="AG1286" s="366"/>
      <c r="AH1286" s="366"/>
      <c r="AI1286" s="366"/>
      <c r="AJ1286" s="366"/>
    </row>
    <row r="1287" spans="33:36" x14ac:dyDescent="0.25">
      <c r="AG1287" s="366"/>
      <c r="AH1287" s="366"/>
      <c r="AI1287" s="366"/>
      <c r="AJ1287" s="366"/>
    </row>
    <row r="1288" spans="33:36" x14ac:dyDescent="0.25">
      <c r="AG1288" s="366"/>
      <c r="AH1288" s="366"/>
      <c r="AI1288" s="366"/>
      <c r="AJ1288" s="366"/>
    </row>
    <row r="1289" spans="33:36" x14ac:dyDescent="0.25">
      <c r="AG1289" s="366"/>
      <c r="AH1289" s="366"/>
      <c r="AI1289" s="366"/>
      <c r="AJ1289" s="366"/>
    </row>
    <row r="1290" spans="33:36" x14ac:dyDescent="0.25">
      <c r="AG1290" s="366"/>
      <c r="AH1290" s="366"/>
      <c r="AI1290" s="366"/>
      <c r="AJ1290" s="366"/>
    </row>
    <row r="1291" spans="33:36" x14ac:dyDescent="0.25">
      <c r="AG1291" s="366"/>
      <c r="AH1291" s="366"/>
      <c r="AI1291" s="366"/>
      <c r="AJ1291" s="366"/>
    </row>
    <row r="1292" spans="33:36" x14ac:dyDescent="0.25">
      <c r="AG1292" s="366"/>
      <c r="AH1292" s="366"/>
      <c r="AI1292" s="366"/>
      <c r="AJ1292" s="366"/>
    </row>
    <row r="1293" spans="33:36" x14ac:dyDescent="0.25">
      <c r="AG1293" s="366"/>
      <c r="AH1293" s="366"/>
      <c r="AI1293" s="366"/>
      <c r="AJ1293" s="366"/>
    </row>
    <row r="1294" spans="33:36" x14ac:dyDescent="0.25">
      <c r="AG1294" s="366"/>
      <c r="AH1294" s="366"/>
      <c r="AI1294" s="366"/>
      <c r="AJ1294" s="366"/>
    </row>
    <row r="1295" spans="33:36" x14ac:dyDescent="0.25">
      <c r="AG1295" s="366"/>
      <c r="AH1295" s="366"/>
      <c r="AI1295" s="366"/>
      <c r="AJ1295" s="366"/>
    </row>
    <row r="1296" spans="33:36" x14ac:dyDescent="0.25">
      <c r="AG1296" s="366"/>
      <c r="AH1296" s="366"/>
      <c r="AI1296" s="366"/>
      <c r="AJ1296" s="366"/>
    </row>
    <row r="1297" spans="33:36" x14ac:dyDescent="0.25">
      <c r="AG1297" s="366"/>
      <c r="AH1297" s="366"/>
      <c r="AI1297" s="366"/>
      <c r="AJ1297" s="366"/>
    </row>
    <row r="1298" spans="33:36" x14ac:dyDescent="0.25">
      <c r="AG1298" s="366"/>
      <c r="AH1298" s="366"/>
      <c r="AI1298" s="366"/>
      <c r="AJ1298" s="366"/>
    </row>
    <row r="1299" spans="33:36" x14ac:dyDescent="0.25">
      <c r="AG1299" s="366"/>
      <c r="AH1299" s="366"/>
      <c r="AI1299" s="366"/>
      <c r="AJ1299" s="366"/>
    </row>
    <row r="1300" spans="33:36" x14ac:dyDescent="0.25">
      <c r="AG1300" s="366"/>
      <c r="AH1300" s="366"/>
      <c r="AI1300" s="366"/>
      <c r="AJ1300" s="366"/>
    </row>
    <row r="1301" spans="33:36" x14ac:dyDescent="0.25">
      <c r="AG1301" s="366"/>
      <c r="AH1301" s="366"/>
      <c r="AI1301" s="366"/>
      <c r="AJ1301" s="366"/>
    </row>
    <row r="1302" spans="33:36" x14ac:dyDescent="0.25">
      <c r="AG1302" s="366"/>
      <c r="AH1302" s="366"/>
      <c r="AI1302" s="366"/>
      <c r="AJ1302" s="366"/>
    </row>
    <row r="1303" spans="33:36" x14ac:dyDescent="0.25">
      <c r="AG1303" s="366"/>
      <c r="AH1303" s="366"/>
      <c r="AI1303" s="366"/>
      <c r="AJ1303" s="366"/>
    </row>
    <row r="1304" spans="33:36" x14ac:dyDescent="0.25">
      <c r="AG1304" s="366"/>
      <c r="AH1304" s="366"/>
      <c r="AI1304" s="366"/>
      <c r="AJ1304" s="366"/>
    </row>
    <row r="1305" spans="33:36" x14ac:dyDescent="0.25">
      <c r="AG1305" s="366"/>
      <c r="AH1305" s="366"/>
      <c r="AI1305" s="366"/>
      <c r="AJ1305" s="366"/>
    </row>
    <row r="1306" spans="33:36" x14ac:dyDescent="0.25">
      <c r="AG1306" s="366"/>
      <c r="AH1306" s="366"/>
      <c r="AI1306" s="366"/>
      <c r="AJ1306" s="366"/>
    </row>
    <row r="1307" spans="33:36" x14ac:dyDescent="0.25">
      <c r="AG1307" s="366"/>
      <c r="AH1307" s="366"/>
      <c r="AI1307" s="366"/>
      <c r="AJ1307" s="366"/>
    </row>
    <row r="1308" spans="33:36" x14ac:dyDescent="0.25">
      <c r="AG1308" s="366"/>
      <c r="AH1308" s="366"/>
      <c r="AI1308" s="366"/>
      <c r="AJ1308" s="366"/>
    </row>
    <row r="1309" spans="33:36" x14ac:dyDescent="0.25">
      <c r="AG1309" s="366"/>
      <c r="AH1309" s="366"/>
      <c r="AI1309" s="366"/>
      <c r="AJ1309" s="366"/>
    </row>
    <row r="1310" spans="33:36" x14ac:dyDescent="0.25">
      <c r="AG1310" s="366"/>
      <c r="AH1310" s="366"/>
      <c r="AI1310" s="366"/>
      <c r="AJ1310" s="366"/>
    </row>
    <row r="1311" spans="33:36" x14ac:dyDescent="0.25">
      <c r="AG1311" s="366"/>
      <c r="AH1311" s="366"/>
      <c r="AI1311" s="366"/>
      <c r="AJ1311" s="366"/>
    </row>
    <row r="1312" spans="33:36" x14ac:dyDescent="0.25">
      <c r="AG1312" s="366"/>
      <c r="AH1312" s="366"/>
      <c r="AI1312" s="366"/>
      <c r="AJ1312" s="366"/>
    </row>
    <row r="1313" spans="33:36" x14ac:dyDescent="0.25">
      <c r="AG1313" s="366"/>
      <c r="AH1313" s="366"/>
      <c r="AI1313" s="366"/>
      <c r="AJ1313" s="366"/>
    </row>
    <row r="1314" spans="33:36" x14ac:dyDescent="0.25">
      <c r="AG1314" s="366"/>
      <c r="AH1314" s="366"/>
      <c r="AI1314" s="366"/>
      <c r="AJ1314" s="366"/>
    </row>
    <row r="1315" spans="33:36" x14ac:dyDescent="0.25">
      <c r="AG1315" s="366"/>
      <c r="AH1315" s="366"/>
      <c r="AI1315" s="366"/>
      <c r="AJ1315" s="366"/>
    </row>
    <row r="1316" spans="33:36" x14ac:dyDescent="0.25">
      <c r="AG1316" s="366"/>
      <c r="AH1316" s="366"/>
      <c r="AI1316" s="366"/>
      <c r="AJ1316" s="366"/>
    </row>
    <row r="1317" spans="33:36" x14ac:dyDescent="0.25">
      <c r="AG1317" s="366"/>
      <c r="AH1317" s="366"/>
      <c r="AI1317" s="366"/>
      <c r="AJ1317" s="366"/>
    </row>
    <row r="1318" spans="33:36" x14ac:dyDescent="0.25">
      <c r="AG1318" s="366"/>
      <c r="AH1318" s="366"/>
      <c r="AI1318" s="366"/>
      <c r="AJ1318" s="366"/>
    </row>
    <row r="1319" spans="33:36" x14ac:dyDescent="0.25">
      <c r="AG1319" s="366"/>
      <c r="AH1319" s="366"/>
      <c r="AI1319" s="366"/>
      <c r="AJ1319" s="366"/>
    </row>
    <row r="1320" spans="33:36" x14ac:dyDescent="0.25">
      <c r="AG1320" s="366"/>
      <c r="AH1320" s="366"/>
      <c r="AI1320" s="366"/>
      <c r="AJ1320" s="366"/>
    </row>
    <row r="1321" spans="33:36" x14ac:dyDescent="0.25">
      <c r="AG1321" s="366"/>
      <c r="AH1321" s="366"/>
      <c r="AI1321" s="366"/>
      <c r="AJ1321" s="366"/>
    </row>
    <row r="1322" spans="33:36" x14ac:dyDescent="0.25">
      <c r="AG1322" s="366"/>
      <c r="AH1322" s="366"/>
      <c r="AI1322" s="366"/>
      <c r="AJ1322" s="366"/>
    </row>
    <row r="1323" spans="33:36" x14ac:dyDescent="0.25">
      <c r="AG1323" s="366"/>
      <c r="AH1323" s="366"/>
      <c r="AI1323" s="366"/>
      <c r="AJ1323" s="366"/>
    </row>
    <row r="1324" spans="33:36" x14ac:dyDescent="0.25">
      <c r="AG1324" s="366"/>
      <c r="AH1324" s="366"/>
      <c r="AI1324" s="366"/>
      <c r="AJ1324" s="366"/>
    </row>
    <row r="1325" spans="33:36" x14ac:dyDescent="0.25">
      <c r="AG1325" s="366"/>
      <c r="AH1325" s="366"/>
      <c r="AI1325" s="366"/>
      <c r="AJ1325" s="366"/>
    </row>
    <row r="1326" spans="33:36" x14ac:dyDescent="0.25">
      <c r="AG1326" s="366"/>
      <c r="AH1326" s="366"/>
      <c r="AI1326" s="366"/>
      <c r="AJ1326" s="366"/>
    </row>
    <row r="1327" spans="33:36" x14ac:dyDescent="0.25">
      <c r="AG1327" s="366"/>
      <c r="AH1327" s="366"/>
      <c r="AI1327" s="366"/>
      <c r="AJ1327" s="366"/>
    </row>
    <row r="1328" spans="33:36" x14ac:dyDescent="0.25">
      <c r="AG1328" s="366"/>
      <c r="AH1328" s="366"/>
      <c r="AI1328" s="366"/>
      <c r="AJ1328" s="366"/>
    </row>
    <row r="1329" spans="33:36" x14ac:dyDescent="0.25">
      <c r="AG1329" s="366"/>
      <c r="AH1329" s="366"/>
      <c r="AI1329" s="366"/>
      <c r="AJ1329" s="366"/>
    </row>
    <row r="1330" spans="33:36" x14ac:dyDescent="0.25">
      <c r="AG1330" s="366"/>
      <c r="AH1330" s="366"/>
      <c r="AI1330" s="366"/>
      <c r="AJ1330" s="366"/>
    </row>
    <row r="1331" spans="33:36" x14ac:dyDescent="0.25">
      <c r="AG1331" s="366"/>
      <c r="AH1331" s="366"/>
      <c r="AI1331" s="366"/>
      <c r="AJ1331" s="366"/>
    </row>
    <row r="1332" spans="33:36" x14ac:dyDescent="0.25">
      <c r="AG1332" s="366"/>
      <c r="AH1332" s="366"/>
      <c r="AI1332" s="366"/>
      <c r="AJ1332" s="366"/>
    </row>
    <row r="1333" spans="33:36" x14ac:dyDescent="0.25">
      <c r="AG1333" s="366"/>
      <c r="AH1333" s="366"/>
      <c r="AI1333" s="366"/>
      <c r="AJ1333" s="366"/>
    </row>
    <row r="1334" spans="33:36" x14ac:dyDescent="0.25">
      <c r="AG1334" s="366"/>
      <c r="AH1334" s="366"/>
      <c r="AI1334" s="366"/>
      <c r="AJ1334" s="366"/>
    </row>
    <row r="1335" spans="33:36" x14ac:dyDescent="0.25">
      <c r="AG1335" s="366"/>
      <c r="AH1335" s="366"/>
      <c r="AI1335" s="366"/>
      <c r="AJ1335" s="366"/>
    </row>
    <row r="1336" spans="33:36" x14ac:dyDescent="0.25">
      <c r="AG1336" s="366"/>
      <c r="AH1336" s="366"/>
      <c r="AI1336" s="366"/>
      <c r="AJ1336" s="366"/>
    </row>
    <row r="1337" spans="33:36" x14ac:dyDescent="0.25">
      <c r="AG1337" s="366"/>
      <c r="AH1337" s="366"/>
      <c r="AI1337" s="366"/>
      <c r="AJ1337" s="366"/>
    </row>
    <row r="1338" spans="33:36" x14ac:dyDescent="0.25">
      <c r="AG1338" s="366"/>
      <c r="AH1338" s="366"/>
      <c r="AI1338" s="366"/>
      <c r="AJ1338" s="366"/>
    </row>
    <row r="1339" spans="33:36" x14ac:dyDescent="0.25">
      <c r="AG1339" s="366"/>
      <c r="AH1339" s="366"/>
      <c r="AI1339" s="366"/>
      <c r="AJ1339" s="366"/>
    </row>
    <row r="1340" spans="33:36" x14ac:dyDescent="0.25">
      <c r="AG1340" s="366"/>
      <c r="AH1340" s="366"/>
      <c r="AI1340" s="366"/>
      <c r="AJ1340" s="366"/>
    </row>
    <row r="1341" spans="33:36" x14ac:dyDescent="0.25">
      <c r="AG1341" s="366"/>
      <c r="AH1341" s="366"/>
      <c r="AI1341" s="366"/>
      <c r="AJ1341" s="366"/>
    </row>
    <row r="1342" spans="33:36" x14ac:dyDescent="0.25">
      <c r="AG1342" s="366"/>
      <c r="AH1342" s="366"/>
      <c r="AI1342" s="366"/>
      <c r="AJ1342" s="366"/>
    </row>
    <row r="1343" spans="33:36" x14ac:dyDescent="0.25">
      <c r="AG1343" s="366"/>
      <c r="AH1343" s="366"/>
      <c r="AI1343" s="366"/>
      <c r="AJ1343" s="366"/>
    </row>
    <row r="1344" spans="33:36" x14ac:dyDescent="0.25">
      <c r="AG1344" s="366"/>
      <c r="AH1344" s="366"/>
      <c r="AI1344" s="366"/>
      <c r="AJ1344" s="366"/>
    </row>
    <row r="1345" spans="33:36" x14ac:dyDescent="0.25">
      <c r="AG1345" s="366"/>
      <c r="AH1345" s="366"/>
      <c r="AI1345" s="366"/>
      <c r="AJ1345" s="366"/>
    </row>
    <row r="1346" spans="33:36" x14ac:dyDescent="0.25">
      <c r="AG1346" s="366"/>
      <c r="AH1346" s="366"/>
      <c r="AI1346" s="366"/>
      <c r="AJ1346" s="366"/>
    </row>
    <row r="1347" spans="33:36" x14ac:dyDescent="0.25">
      <c r="AG1347" s="366"/>
      <c r="AH1347" s="366"/>
      <c r="AI1347" s="366"/>
      <c r="AJ1347" s="366"/>
    </row>
    <row r="1348" spans="33:36" x14ac:dyDescent="0.25">
      <c r="AG1348" s="366"/>
      <c r="AH1348" s="366"/>
      <c r="AI1348" s="366"/>
      <c r="AJ1348" s="366"/>
    </row>
    <row r="1349" spans="33:36" x14ac:dyDescent="0.25">
      <c r="AG1349" s="366"/>
      <c r="AH1349" s="366"/>
      <c r="AI1349" s="366"/>
      <c r="AJ1349" s="366"/>
    </row>
    <row r="1350" spans="33:36" x14ac:dyDescent="0.25">
      <c r="AG1350" s="366"/>
      <c r="AH1350" s="366"/>
      <c r="AI1350" s="366"/>
      <c r="AJ1350" s="366"/>
    </row>
    <row r="1351" spans="33:36" x14ac:dyDescent="0.25">
      <c r="AG1351" s="366"/>
      <c r="AH1351" s="366"/>
      <c r="AI1351" s="366"/>
      <c r="AJ1351" s="366"/>
    </row>
    <row r="1352" spans="33:36" x14ac:dyDescent="0.25">
      <c r="AG1352" s="366"/>
      <c r="AH1352" s="366"/>
      <c r="AI1352" s="366"/>
      <c r="AJ1352" s="366"/>
    </row>
    <row r="1353" spans="33:36" x14ac:dyDescent="0.25">
      <c r="AG1353" s="366"/>
      <c r="AH1353" s="366"/>
      <c r="AI1353" s="366"/>
      <c r="AJ1353" s="366"/>
    </row>
    <row r="1354" spans="33:36" x14ac:dyDescent="0.25">
      <c r="AG1354" s="366"/>
      <c r="AH1354" s="366"/>
      <c r="AI1354" s="366"/>
      <c r="AJ1354" s="366"/>
    </row>
    <row r="1355" spans="33:36" x14ac:dyDescent="0.25">
      <c r="AG1355" s="366"/>
      <c r="AH1355" s="366"/>
      <c r="AI1355" s="366"/>
      <c r="AJ1355" s="366"/>
    </row>
    <row r="1356" spans="33:36" x14ac:dyDescent="0.25">
      <c r="AG1356" s="366"/>
      <c r="AH1356" s="366"/>
      <c r="AI1356" s="366"/>
      <c r="AJ1356" s="366"/>
    </row>
    <row r="1357" spans="33:36" x14ac:dyDescent="0.25">
      <c r="AG1357" s="366"/>
      <c r="AH1357" s="366"/>
      <c r="AI1357" s="366"/>
      <c r="AJ1357" s="366"/>
    </row>
    <row r="1358" spans="33:36" x14ac:dyDescent="0.25">
      <c r="AG1358" s="366"/>
      <c r="AH1358" s="366"/>
      <c r="AI1358" s="366"/>
      <c r="AJ1358" s="366"/>
    </row>
    <row r="1359" spans="33:36" x14ac:dyDescent="0.25">
      <c r="AG1359" s="366"/>
      <c r="AH1359" s="366"/>
      <c r="AI1359" s="366"/>
      <c r="AJ1359" s="366"/>
    </row>
    <row r="1360" spans="33:36" x14ac:dyDescent="0.25">
      <c r="AG1360" s="366"/>
      <c r="AH1360" s="366"/>
      <c r="AI1360" s="366"/>
      <c r="AJ1360" s="366"/>
    </row>
    <row r="1361" spans="33:36" x14ac:dyDescent="0.25">
      <c r="AG1361" s="366"/>
      <c r="AH1361" s="366"/>
      <c r="AI1361" s="366"/>
      <c r="AJ1361" s="366"/>
    </row>
    <row r="1362" spans="33:36" x14ac:dyDescent="0.25">
      <c r="AG1362" s="366"/>
      <c r="AH1362" s="366"/>
      <c r="AI1362" s="366"/>
      <c r="AJ1362" s="366"/>
    </row>
    <row r="1363" spans="33:36" x14ac:dyDescent="0.25">
      <c r="AG1363" s="366"/>
      <c r="AH1363" s="366"/>
      <c r="AI1363" s="366"/>
      <c r="AJ1363" s="366"/>
    </row>
    <row r="1364" spans="33:36" x14ac:dyDescent="0.25">
      <c r="AG1364" s="366"/>
      <c r="AH1364" s="366"/>
      <c r="AI1364" s="366"/>
      <c r="AJ1364" s="366"/>
    </row>
    <row r="1365" spans="33:36" x14ac:dyDescent="0.25">
      <c r="AG1365" s="366"/>
      <c r="AH1365" s="366"/>
      <c r="AI1365" s="366"/>
      <c r="AJ1365" s="366"/>
    </row>
    <row r="1366" spans="33:36" x14ac:dyDescent="0.25">
      <c r="AG1366" s="366"/>
      <c r="AH1366" s="366"/>
      <c r="AI1366" s="366"/>
      <c r="AJ1366" s="366"/>
    </row>
    <row r="1367" spans="33:36" x14ac:dyDescent="0.25">
      <c r="AG1367" s="366"/>
      <c r="AH1367" s="366"/>
      <c r="AI1367" s="366"/>
      <c r="AJ1367" s="366"/>
    </row>
    <row r="1368" spans="33:36" x14ac:dyDescent="0.25">
      <c r="AG1368" s="366"/>
      <c r="AH1368" s="366"/>
      <c r="AI1368" s="366"/>
      <c r="AJ1368" s="366"/>
    </row>
    <row r="1369" spans="33:36" x14ac:dyDescent="0.25">
      <c r="AG1369" s="366"/>
      <c r="AH1369" s="366"/>
      <c r="AI1369" s="366"/>
      <c r="AJ1369" s="366"/>
    </row>
    <row r="1370" spans="33:36" x14ac:dyDescent="0.25">
      <c r="AG1370" s="366"/>
      <c r="AH1370" s="366"/>
      <c r="AI1370" s="366"/>
      <c r="AJ1370" s="366"/>
    </row>
    <row r="1371" spans="33:36" x14ac:dyDescent="0.25">
      <c r="AG1371" s="366"/>
      <c r="AH1371" s="366"/>
      <c r="AI1371" s="366"/>
      <c r="AJ1371" s="366"/>
    </row>
    <row r="1372" spans="33:36" x14ac:dyDescent="0.25">
      <c r="AG1372" s="366"/>
      <c r="AH1372" s="366"/>
      <c r="AI1372" s="366"/>
      <c r="AJ1372" s="366"/>
    </row>
    <row r="1373" spans="33:36" x14ac:dyDescent="0.25">
      <c r="AG1373" s="366"/>
      <c r="AH1373" s="366"/>
      <c r="AI1373" s="366"/>
      <c r="AJ1373" s="366"/>
    </row>
    <row r="1374" spans="33:36" x14ac:dyDescent="0.25">
      <c r="AG1374" s="366"/>
      <c r="AH1374" s="366"/>
      <c r="AI1374" s="366"/>
      <c r="AJ1374" s="366"/>
    </row>
    <row r="1375" spans="33:36" x14ac:dyDescent="0.25">
      <c r="AG1375" s="366"/>
      <c r="AH1375" s="366"/>
      <c r="AI1375" s="366"/>
      <c r="AJ1375" s="366"/>
    </row>
    <row r="1376" spans="33:36" x14ac:dyDescent="0.25">
      <c r="AG1376" s="366"/>
      <c r="AH1376" s="366"/>
      <c r="AI1376" s="366"/>
      <c r="AJ1376" s="366"/>
    </row>
    <row r="1377" spans="33:36" x14ac:dyDescent="0.25">
      <c r="AG1377" s="366"/>
      <c r="AH1377" s="366"/>
      <c r="AI1377" s="366"/>
      <c r="AJ1377" s="366"/>
    </row>
    <row r="1378" spans="33:36" x14ac:dyDescent="0.25">
      <c r="AG1378" s="366"/>
      <c r="AH1378" s="366"/>
      <c r="AI1378" s="366"/>
      <c r="AJ1378" s="366"/>
    </row>
    <row r="1379" spans="33:36" x14ac:dyDescent="0.25">
      <c r="AG1379" s="366"/>
      <c r="AH1379" s="366"/>
      <c r="AI1379" s="366"/>
      <c r="AJ1379" s="366"/>
    </row>
    <row r="1380" spans="33:36" x14ac:dyDescent="0.25">
      <c r="AG1380" s="366"/>
      <c r="AH1380" s="366"/>
      <c r="AI1380" s="366"/>
      <c r="AJ1380" s="366"/>
    </row>
    <row r="1381" spans="33:36" x14ac:dyDescent="0.25">
      <c r="AG1381" s="366"/>
      <c r="AH1381" s="366"/>
      <c r="AI1381" s="366"/>
      <c r="AJ1381" s="366"/>
    </row>
    <row r="1382" spans="33:36" x14ac:dyDescent="0.25">
      <c r="AG1382" s="366"/>
      <c r="AH1382" s="366"/>
      <c r="AI1382" s="366"/>
      <c r="AJ1382" s="366"/>
    </row>
    <row r="1383" spans="33:36" x14ac:dyDescent="0.25">
      <c r="AG1383" s="366"/>
      <c r="AH1383" s="366"/>
      <c r="AI1383" s="366"/>
      <c r="AJ1383" s="366"/>
    </row>
  </sheetData>
  <mergeCells count="11">
    <mergeCell ref="A108:K108"/>
    <mergeCell ref="A1:AM1"/>
    <mergeCell ref="A2:AM2"/>
    <mergeCell ref="A3:AM3"/>
    <mergeCell ref="C5:F5"/>
    <mergeCell ref="G5:J5"/>
    <mergeCell ref="K5:T5"/>
    <mergeCell ref="U5:Y5"/>
    <mergeCell ref="Z5:AE5"/>
    <mergeCell ref="AF5:AG5"/>
    <mergeCell ref="AH5:AL5"/>
  </mergeCells>
  <conditionalFormatting sqref="A9">
    <cfRule type="expression" dxfId="107" priority="131" stopIfTrue="1">
      <formula>$A$9&lt;&gt;""</formula>
    </cfRule>
  </conditionalFormatting>
  <conditionalFormatting sqref="A10">
    <cfRule type="expression" dxfId="106" priority="130" stopIfTrue="1">
      <formula>$A$10&lt;&gt;""</formula>
    </cfRule>
  </conditionalFormatting>
  <conditionalFormatting sqref="A11">
    <cfRule type="expression" dxfId="105" priority="129" stopIfTrue="1">
      <formula>$A$11&lt;&gt;""</formula>
    </cfRule>
  </conditionalFormatting>
  <conditionalFormatting sqref="A12">
    <cfRule type="expression" dxfId="104" priority="128" stopIfTrue="1">
      <formula>$A$12&lt;&gt;""</formula>
    </cfRule>
  </conditionalFormatting>
  <conditionalFormatting sqref="A13">
    <cfRule type="expression" dxfId="103" priority="127" stopIfTrue="1">
      <formula>$A$13&lt;&gt;""</formula>
    </cfRule>
  </conditionalFormatting>
  <conditionalFormatting sqref="A14">
    <cfRule type="expression" dxfId="102" priority="126" stopIfTrue="1">
      <formula>$A$14&lt;&gt;""</formula>
    </cfRule>
  </conditionalFormatting>
  <conditionalFormatting sqref="A15">
    <cfRule type="expression" dxfId="101" priority="125" stopIfTrue="1">
      <formula>$A$15&lt;&gt;""</formula>
    </cfRule>
  </conditionalFormatting>
  <conditionalFormatting sqref="A16">
    <cfRule type="expression" dxfId="100" priority="124" stopIfTrue="1">
      <formula>$A$16&lt;&gt;""</formula>
    </cfRule>
  </conditionalFormatting>
  <conditionalFormatting sqref="A17">
    <cfRule type="expression" dxfId="99" priority="123" stopIfTrue="1">
      <formula>$A$17&lt;&gt;""</formula>
    </cfRule>
  </conditionalFormatting>
  <conditionalFormatting sqref="A18:A21">
    <cfRule type="expression" dxfId="98" priority="122" stopIfTrue="1">
      <formula>$A$18&lt;&gt;""</formula>
    </cfRule>
  </conditionalFormatting>
  <conditionalFormatting sqref="A22:AL22">
    <cfRule type="expression" dxfId="97" priority="119" stopIfTrue="1">
      <formula>$A$22&lt;&gt;""</formula>
    </cfRule>
  </conditionalFormatting>
  <conditionalFormatting sqref="A23">
    <cfRule type="expression" dxfId="96" priority="118" stopIfTrue="1">
      <formula>$A$23&lt;&gt;""</formula>
    </cfRule>
  </conditionalFormatting>
  <conditionalFormatting sqref="A24:A33">
    <cfRule type="expression" dxfId="95" priority="117" stopIfTrue="1">
      <formula>$A$24&lt;&gt;""</formula>
    </cfRule>
  </conditionalFormatting>
  <conditionalFormatting sqref="A35:AL35">
    <cfRule type="expression" dxfId="94" priority="105" stopIfTrue="1">
      <formula>$A$35&lt;&gt;""</formula>
    </cfRule>
  </conditionalFormatting>
  <conditionalFormatting sqref="A36">
    <cfRule type="expression" dxfId="93" priority="104" stopIfTrue="1">
      <formula>$A$36&lt;&gt;""</formula>
    </cfRule>
  </conditionalFormatting>
  <conditionalFormatting sqref="A37">
    <cfRule type="expression" dxfId="92" priority="103" stopIfTrue="1">
      <formula>$A$37&lt;&gt;""</formula>
    </cfRule>
  </conditionalFormatting>
  <conditionalFormatting sqref="A38">
    <cfRule type="expression" dxfId="91" priority="102" stopIfTrue="1">
      <formula>$A$38&lt;&gt;""</formula>
    </cfRule>
  </conditionalFormatting>
  <conditionalFormatting sqref="A39">
    <cfRule type="expression" dxfId="90" priority="101" stopIfTrue="1">
      <formula>$A$39&lt;&gt;""</formula>
    </cfRule>
  </conditionalFormatting>
  <conditionalFormatting sqref="A8:AL8">
    <cfRule type="expression" dxfId="89" priority="100" stopIfTrue="1">
      <formula>$A$8&lt;&gt;""</formula>
    </cfRule>
  </conditionalFormatting>
  <conditionalFormatting sqref="A70:A83">
    <cfRule type="expression" dxfId="88" priority="95" stopIfTrue="1">
      <formula>$A$70&lt;&gt;""</formula>
    </cfRule>
  </conditionalFormatting>
  <conditionalFormatting sqref="A88">
    <cfRule type="expression" dxfId="87" priority="92" stopIfTrue="1">
      <formula>$A$88&lt;&gt;""</formula>
    </cfRule>
  </conditionalFormatting>
  <conditionalFormatting sqref="C59:AL59">
    <cfRule type="expression" dxfId="86" priority="86" stopIfTrue="1">
      <formula>$A$35&lt;&gt;""</formula>
    </cfRule>
  </conditionalFormatting>
  <conditionalFormatting sqref="C65:AL65">
    <cfRule type="expression" dxfId="85" priority="83" stopIfTrue="1">
      <formula>$A$35&lt;&gt;""</formula>
    </cfRule>
  </conditionalFormatting>
  <conditionalFormatting sqref="C87:AL87">
    <cfRule type="expression" dxfId="84" priority="80" stopIfTrue="1">
      <formula>$A$35&lt;&gt;""</formula>
    </cfRule>
  </conditionalFormatting>
  <conditionalFormatting sqref="C63:AL63">
    <cfRule type="expression" dxfId="83" priority="84" stopIfTrue="1">
      <formula>$A$35&lt;&gt;""</formula>
    </cfRule>
  </conditionalFormatting>
  <conditionalFormatting sqref="C84:AL84">
    <cfRule type="expression" dxfId="82" priority="81" stopIfTrue="1">
      <formula>$A$35&lt;&gt;""</formula>
    </cfRule>
  </conditionalFormatting>
  <conditionalFormatting sqref="C106:AM106">
    <cfRule type="expression" dxfId="81" priority="78" stopIfTrue="1">
      <formula>$A$35&lt;&gt;""</formula>
    </cfRule>
  </conditionalFormatting>
  <conditionalFormatting sqref="B9:AG9">
    <cfRule type="expression" dxfId="80" priority="77" stopIfTrue="1">
      <formula>$A$9&lt;&gt;""</formula>
    </cfRule>
  </conditionalFormatting>
  <conditionalFormatting sqref="B10:AG10">
    <cfRule type="expression" dxfId="79" priority="76" stopIfTrue="1">
      <formula>$A$10&lt;&gt;""</formula>
    </cfRule>
  </conditionalFormatting>
  <conditionalFormatting sqref="B11:AG11">
    <cfRule type="expression" dxfId="78" priority="75" stopIfTrue="1">
      <formula>$A$11&lt;&gt;""</formula>
    </cfRule>
  </conditionalFormatting>
  <conditionalFormatting sqref="B12:AG12">
    <cfRule type="expression" dxfId="77" priority="74" stopIfTrue="1">
      <formula>$A$12&lt;&gt;""</formula>
    </cfRule>
  </conditionalFormatting>
  <conditionalFormatting sqref="B13:AG13">
    <cfRule type="expression" dxfId="76" priority="73" stopIfTrue="1">
      <formula>$A$13&lt;&gt;""</formula>
    </cfRule>
  </conditionalFormatting>
  <conditionalFormatting sqref="B14:AG14">
    <cfRule type="expression" dxfId="75" priority="72" stopIfTrue="1">
      <formula>$A$14&lt;&gt;""</formula>
    </cfRule>
  </conditionalFormatting>
  <conditionalFormatting sqref="B15:AG15">
    <cfRule type="expression" dxfId="74" priority="71" stopIfTrue="1">
      <formula>$A$15&lt;&gt;""</formula>
    </cfRule>
  </conditionalFormatting>
  <conditionalFormatting sqref="B16:AG16">
    <cfRule type="expression" dxfId="73" priority="70" stopIfTrue="1">
      <formula>$A$16&lt;&gt;""</formula>
    </cfRule>
  </conditionalFormatting>
  <conditionalFormatting sqref="B17:AG17">
    <cfRule type="expression" dxfId="72" priority="69" stopIfTrue="1">
      <formula>$A$17&lt;&gt;""</formula>
    </cfRule>
  </conditionalFormatting>
  <conditionalFormatting sqref="B18:AG21">
    <cfRule type="expression" dxfId="71" priority="68" stopIfTrue="1">
      <formula>$A$18&lt;&gt;""</formula>
    </cfRule>
  </conditionalFormatting>
  <conditionalFormatting sqref="C23:AG23">
    <cfRule type="expression" dxfId="70" priority="65" stopIfTrue="1">
      <formula>$A$23&lt;&gt;""</formula>
    </cfRule>
  </conditionalFormatting>
  <conditionalFormatting sqref="C24:AG24">
    <cfRule type="expression" dxfId="69" priority="64" stopIfTrue="1">
      <formula>$A$24&lt;&gt;""</formula>
    </cfRule>
  </conditionalFormatting>
  <conditionalFormatting sqref="C28:AG28">
    <cfRule type="expression" dxfId="68" priority="63" stopIfTrue="1">
      <formula>$A$28&lt;&gt;""</formula>
    </cfRule>
  </conditionalFormatting>
  <conditionalFormatting sqref="C29:AG29">
    <cfRule type="expression" dxfId="67" priority="62" stopIfTrue="1">
      <formula>$A$29&lt;&gt;""</formula>
    </cfRule>
  </conditionalFormatting>
  <conditionalFormatting sqref="C30:AG30">
    <cfRule type="expression" dxfId="66" priority="61" stopIfTrue="1">
      <formula>$A$30&lt;&gt;""</formula>
    </cfRule>
  </conditionalFormatting>
  <conditionalFormatting sqref="C31:AG31">
    <cfRule type="expression" dxfId="65" priority="60" stopIfTrue="1">
      <formula>$A$31&lt;&gt;""</formula>
    </cfRule>
  </conditionalFormatting>
  <conditionalFormatting sqref="C32:AG32">
    <cfRule type="expression" dxfId="64" priority="59" stopIfTrue="1">
      <formula>$A$32&lt;&gt;""</formula>
    </cfRule>
  </conditionalFormatting>
  <conditionalFormatting sqref="C33:AG33">
    <cfRule type="expression" dxfId="63" priority="58" stopIfTrue="1">
      <formula>$A$33&lt;&gt;""</formula>
    </cfRule>
  </conditionalFormatting>
  <conditionalFormatting sqref="C34:AG34">
    <cfRule type="expression" dxfId="62" priority="57" stopIfTrue="1">
      <formula>$A$34&lt;&gt;""</formula>
    </cfRule>
  </conditionalFormatting>
  <conditionalFormatting sqref="A85:A86">
    <cfRule type="expression" dxfId="61" priority="41" stopIfTrue="1">
      <formula>$A$70&lt;&gt;""</formula>
    </cfRule>
  </conditionalFormatting>
  <conditionalFormatting sqref="B23">
    <cfRule type="expression" dxfId="60" priority="38" stopIfTrue="1">
      <formula>$A$23&lt;&gt;""</formula>
    </cfRule>
  </conditionalFormatting>
  <conditionalFormatting sqref="B24">
    <cfRule type="expression" dxfId="59" priority="37" stopIfTrue="1">
      <formula>$A$24&lt;&gt;""</formula>
    </cfRule>
  </conditionalFormatting>
  <conditionalFormatting sqref="B28">
    <cfRule type="expression" dxfId="58" priority="36" stopIfTrue="1">
      <formula>$A$28&lt;&gt;""</formula>
    </cfRule>
  </conditionalFormatting>
  <conditionalFormatting sqref="B29">
    <cfRule type="expression" dxfId="57" priority="35" stopIfTrue="1">
      <formula>$A$29&lt;&gt;""</formula>
    </cfRule>
  </conditionalFormatting>
  <conditionalFormatting sqref="B30">
    <cfRule type="expression" dxfId="56" priority="34" stopIfTrue="1">
      <formula>$A$30&lt;&gt;""</formula>
    </cfRule>
  </conditionalFormatting>
  <conditionalFormatting sqref="B31">
    <cfRule type="expression" dxfId="55" priority="33" stopIfTrue="1">
      <formula>$A$31&lt;&gt;""</formula>
    </cfRule>
  </conditionalFormatting>
  <conditionalFormatting sqref="B32">
    <cfRule type="expression" dxfId="54" priority="32" stopIfTrue="1">
      <formula>$A$32&lt;&gt;""</formula>
    </cfRule>
  </conditionalFormatting>
  <conditionalFormatting sqref="B33">
    <cfRule type="expression" dxfId="53" priority="31" stopIfTrue="1">
      <formula>$A$33&lt;&gt;""</formula>
    </cfRule>
  </conditionalFormatting>
  <conditionalFormatting sqref="B34">
    <cfRule type="expression" dxfId="52" priority="30" stopIfTrue="1">
      <formula>$A$34&lt;&gt;""</formula>
    </cfRule>
  </conditionalFormatting>
  <conditionalFormatting sqref="B36:AG36">
    <cfRule type="expression" dxfId="51" priority="26" stopIfTrue="1">
      <formula>$A$36&lt;&gt;""</formula>
    </cfRule>
  </conditionalFormatting>
  <conditionalFormatting sqref="B37:AG37">
    <cfRule type="expression" dxfId="50" priority="25" stopIfTrue="1">
      <formula>$A$37&lt;&gt;""</formula>
    </cfRule>
  </conditionalFormatting>
  <conditionalFormatting sqref="B38:AG38">
    <cfRule type="expression" dxfId="49" priority="24" stopIfTrue="1">
      <formula>$A$38&lt;&gt;""</formula>
    </cfRule>
  </conditionalFormatting>
  <conditionalFormatting sqref="B39:AG39">
    <cfRule type="expression" dxfId="48" priority="23" stopIfTrue="1">
      <formula>$A$39&lt;&gt;""</formula>
    </cfRule>
  </conditionalFormatting>
  <conditionalFormatting sqref="B40:AG40">
    <cfRule type="expression" dxfId="47" priority="22" stopIfTrue="1">
      <formula>$A$40&lt;&gt;""</formula>
    </cfRule>
  </conditionalFormatting>
  <conditionalFormatting sqref="B49:AG49">
    <cfRule type="expression" dxfId="46" priority="21" stopIfTrue="1">
      <formula>$A$49&lt;&gt;""</formula>
    </cfRule>
  </conditionalFormatting>
  <conditionalFormatting sqref="B51:AG51">
    <cfRule type="expression" dxfId="45" priority="20" stopIfTrue="1">
      <formula>$A$51&lt;&gt;""</formula>
    </cfRule>
  </conditionalFormatting>
  <conditionalFormatting sqref="B53:AG53">
    <cfRule type="expression" dxfId="44" priority="19" stopIfTrue="1">
      <formula>$A$53&lt;&gt;""</formula>
    </cfRule>
  </conditionalFormatting>
  <conditionalFormatting sqref="B55:AG55">
    <cfRule type="expression" dxfId="43" priority="18" stopIfTrue="1">
      <formula>$A$55&lt;&gt;""</formula>
    </cfRule>
  </conditionalFormatting>
  <conditionalFormatting sqref="C61:AL61">
    <cfRule type="expression" dxfId="42" priority="17" stopIfTrue="1">
      <formula>$A$35&lt;&gt;""</formula>
    </cfRule>
  </conditionalFormatting>
  <conditionalFormatting sqref="B71:AG71">
    <cfRule type="expression" dxfId="41" priority="16" stopIfTrue="1">
      <formula>$A$71&lt;&gt;""</formula>
    </cfRule>
  </conditionalFormatting>
  <conditionalFormatting sqref="B73:AG73">
    <cfRule type="expression" dxfId="40" priority="15" stopIfTrue="1">
      <formula>$A$73&lt;&gt;""</formula>
    </cfRule>
  </conditionalFormatting>
  <conditionalFormatting sqref="B79:AG79">
    <cfRule type="expression" dxfId="39" priority="14" stopIfTrue="1">
      <formula>$A$79&lt;&gt;""</formula>
    </cfRule>
  </conditionalFormatting>
  <conditionalFormatting sqref="AM65">
    <cfRule type="expression" dxfId="38" priority="3" stopIfTrue="1">
      <formula>$A$35&lt;&gt;""</formula>
    </cfRule>
  </conditionalFormatting>
  <conditionalFormatting sqref="B93:AG93">
    <cfRule type="expression" dxfId="37" priority="11" stopIfTrue="1">
      <formula>$A$93&lt;&gt;""</formula>
    </cfRule>
  </conditionalFormatting>
  <conditionalFormatting sqref="C99:AM99">
    <cfRule type="expression" dxfId="36" priority="10" stopIfTrue="1">
      <formula>$A$35&lt;&gt;""</formula>
    </cfRule>
  </conditionalFormatting>
  <conditionalFormatting sqref="AM8">
    <cfRule type="expression" dxfId="35" priority="9" stopIfTrue="1">
      <formula>$A$8&lt;&gt;""</formula>
    </cfRule>
  </conditionalFormatting>
  <conditionalFormatting sqref="AM22">
    <cfRule type="expression" dxfId="34" priority="8" stopIfTrue="1">
      <formula>$A$8&lt;&gt;""</formula>
    </cfRule>
  </conditionalFormatting>
  <conditionalFormatting sqref="AM35">
    <cfRule type="expression" dxfId="33" priority="7" stopIfTrue="1">
      <formula>$A$35&lt;&gt;""</formula>
    </cfRule>
  </conditionalFormatting>
  <conditionalFormatting sqref="AM59">
    <cfRule type="expression" dxfId="32" priority="6" stopIfTrue="1">
      <formula>$A$35&lt;&gt;""</formula>
    </cfRule>
  </conditionalFormatting>
  <conditionalFormatting sqref="AM61">
    <cfRule type="expression" dxfId="31" priority="5" stopIfTrue="1">
      <formula>$A$35&lt;&gt;""</formula>
    </cfRule>
  </conditionalFormatting>
  <conditionalFormatting sqref="AM63">
    <cfRule type="expression" dxfId="30" priority="4" stopIfTrue="1">
      <formula>$A$35&lt;&gt;""</formula>
    </cfRule>
  </conditionalFormatting>
  <conditionalFormatting sqref="AM84">
    <cfRule type="expression" dxfId="29" priority="2" stopIfTrue="1">
      <formula>$A$35&lt;&gt;""</formula>
    </cfRule>
  </conditionalFormatting>
  <conditionalFormatting sqref="AM87">
    <cfRule type="expression" dxfId="28" priority="1" stopIfTrue="1">
      <formula>$A$35&lt;&gt;""</formula>
    </cfRule>
  </conditionalFormatting>
  <pageMargins left="0.7" right="0.7" top="0.75" bottom="0.75" header="0.3" footer="0.3"/>
  <ignoredErrors>
    <ignoredError sqref="C8:AL8 D22 M22:X22 Y22:AF22 AG22:AL22 D35:AL35 C65 C84 F22:L22" formulaRange="1"/>
    <ignoredError sqref="C59:AL59 AM60 AM62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R1388"/>
  <sheetViews>
    <sheetView topLeftCell="Q1" workbookViewId="0">
      <selection activeCell="A109" sqref="A109"/>
    </sheetView>
  </sheetViews>
  <sheetFormatPr baseColWidth="10" defaultRowHeight="15" x14ac:dyDescent="0.25"/>
  <cols>
    <col min="1" max="1" width="15.28515625" style="362" customWidth="1"/>
    <col min="2" max="2" width="9.28515625" style="362" customWidth="1"/>
    <col min="3" max="4" width="7.140625" style="362" bestFit="1" customWidth="1"/>
    <col min="5" max="5" width="8" style="362" customWidth="1"/>
    <col min="6" max="6" width="8.5703125" style="362" customWidth="1"/>
    <col min="7" max="31" width="7.140625" style="362" bestFit="1" customWidth="1"/>
    <col min="32" max="32" width="8.140625" style="362" bestFit="1" customWidth="1"/>
    <col min="33" max="33" width="7.140625" style="362" bestFit="1" customWidth="1"/>
    <col min="34" max="34" width="7" style="362" customWidth="1"/>
    <col min="35" max="35" width="7.7109375" style="362" customWidth="1"/>
    <col min="36" max="36" width="7.42578125" style="362" customWidth="1"/>
    <col min="37" max="37" width="7.140625" style="362" customWidth="1"/>
    <col min="38" max="38" width="7.28515625" style="362" customWidth="1"/>
    <col min="39" max="43" width="11.42578125" style="362" customWidth="1"/>
    <col min="44" max="44" width="0" style="362" hidden="1" customWidth="1"/>
    <col min="45" max="16384" width="11.42578125" style="362"/>
  </cols>
  <sheetData>
    <row r="1" spans="1:39" ht="18.75" x14ac:dyDescent="0.3">
      <c r="A1" s="1335" t="s">
        <v>1456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  <c r="Q1" s="1336"/>
      <c r="R1" s="1336"/>
      <c r="S1" s="1336"/>
      <c r="T1" s="1336"/>
      <c r="U1" s="1336"/>
      <c r="V1" s="1336"/>
      <c r="W1" s="1336"/>
      <c r="X1" s="1336"/>
      <c r="Y1" s="1336"/>
      <c r="Z1" s="1336"/>
      <c r="AA1" s="1336"/>
      <c r="AB1" s="1336"/>
      <c r="AC1" s="1336"/>
      <c r="AD1" s="1336"/>
      <c r="AE1" s="1336"/>
      <c r="AF1" s="1336"/>
      <c r="AG1" s="1336"/>
      <c r="AH1" s="1336"/>
      <c r="AI1" s="1336"/>
      <c r="AJ1" s="1336"/>
      <c r="AK1" s="1336"/>
      <c r="AL1" s="1336"/>
      <c r="AM1" s="1336"/>
    </row>
    <row r="2" spans="1:39" ht="18.75" x14ac:dyDescent="0.3">
      <c r="A2" s="1335" t="s">
        <v>1621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6"/>
      <c r="U2" s="1336"/>
      <c r="V2" s="1336"/>
      <c r="W2" s="1336"/>
      <c r="X2" s="1336"/>
      <c r="Y2" s="1336"/>
      <c r="Z2" s="1336"/>
      <c r="AA2" s="1336"/>
      <c r="AB2" s="1336"/>
      <c r="AC2" s="1336"/>
      <c r="AD2" s="1336"/>
      <c r="AE2" s="1336"/>
      <c r="AF2" s="1336"/>
      <c r="AG2" s="1336"/>
      <c r="AH2" s="1336"/>
      <c r="AI2" s="1336"/>
      <c r="AJ2" s="1336"/>
      <c r="AK2" s="1336"/>
      <c r="AL2" s="1336"/>
      <c r="AM2" s="1336"/>
    </row>
    <row r="3" spans="1:39" x14ac:dyDescent="0.25">
      <c r="A3" s="1331"/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332"/>
      <c r="AJ3" s="1332"/>
      <c r="AK3" s="1332"/>
      <c r="AL3" s="1332"/>
      <c r="AM3" s="1332"/>
    </row>
    <row r="4" spans="1:39" ht="7.5" customHeight="1" x14ac:dyDescent="0.25"/>
    <row r="5" spans="1:39" x14ac:dyDescent="0.25">
      <c r="A5" s="363" t="s">
        <v>600</v>
      </c>
      <c r="B5" s="363"/>
      <c r="C5" s="1333" t="s">
        <v>654</v>
      </c>
      <c r="D5" s="1333" t="s">
        <v>654</v>
      </c>
      <c r="E5" s="1333" t="s">
        <v>654</v>
      </c>
      <c r="F5" s="1333" t="s">
        <v>654</v>
      </c>
      <c r="G5" s="1333" t="s">
        <v>655</v>
      </c>
      <c r="H5" s="1333" t="s">
        <v>655</v>
      </c>
      <c r="I5" s="1333" t="s">
        <v>655</v>
      </c>
      <c r="J5" s="1333" t="s">
        <v>655</v>
      </c>
      <c r="K5" s="1333" t="s">
        <v>656</v>
      </c>
      <c r="L5" s="1333" t="s">
        <v>656</v>
      </c>
      <c r="M5" s="1333" t="s">
        <v>656</v>
      </c>
      <c r="N5" s="1333" t="s">
        <v>656</v>
      </c>
      <c r="O5" s="1333" t="s">
        <v>656</v>
      </c>
      <c r="P5" s="1333" t="s">
        <v>656</v>
      </c>
      <c r="Q5" s="1333" t="s">
        <v>656</v>
      </c>
      <c r="R5" s="1333" t="s">
        <v>656</v>
      </c>
      <c r="S5" s="1333" t="s">
        <v>656</v>
      </c>
      <c r="T5" s="1333" t="s">
        <v>656</v>
      </c>
      <c r="U5" s="1333" t="s">
        <v>614</v>
      </c>
      <c r="V5" s="1333" t="s">
        <v>614</v>
      </c>
      <c r="W5" s="1333" t="s">
        <v>614</v>
      </c>
      <c r="X5" s="1333" t="s">
        <v>614</v>
      </c>
      <c r="Y5" s="1333" t="s">
        <v>614</v>
      </c>
      <c r="Z5" s="1333" t="s">
        <v>657</v>
      </c>
      <c r="AA5" s="1333" t="s">
        <v>657</v>
      </c>
      <c r="AB5" s="1333" t="s">
        <v>657</v>
      </c>
      <c r="AC5" s="1333" t="s">
        <v>657</v>
      </c>
      <c r="AD5" s="1333" t="s">
        <v>657</v>
      </c>
      <c r="AE5" s="1333" t="s">
        <v>657</v>
      </c>
      <c r="AF5" s="1333" t="s">
        <v>658</v>
      </c>
      <c r="AG5" s="1333" t="s">
        <v>658</v>
      </c>
      <c r="AH5" s="1333" t="s">
        <v>659</v>
      </c>
      <c r="AI5" s="1333" t="s">
        <v>659</v>
      </c>
      <c r="AJ5" s="1333" t="s">
        <v>659</v>
      </c>
      <c r="AK5" s="1333" t="s">
        <v>659</v>
      </c>
      <c r="AL5" s="1333" t="s">
        <v>659</v>
      </c>
      <c r="AM5" s="363"/>
    </row>
    <row r="6" spans="1:39" x14ac:dyDescent="0.25">
      <c r="A6" s="363" t="s">
        <v>660</v>
      </c>
      <c r="B6" s="363"/>
      <c r="C6" s="363" t="s">
        <v>661</v>
      </c>
      <c r="D6" s="363" t="s">
        <v>662</v>
      </c>
      <c r="E6" s="363" t="s">
        <v>2022</v>
      </c>
      <c r="F6" s="363" t="s">
        <v>663</v>
      </c>
      <c r="G6" s="363" t="s">
        <v>664</v>
      </c>
      <c r="H6" s="363" t="s">
        <v>665</v>
      </c>
      <c r="I6" s="363" t="s">
        <v>666</v>
      </c>
      <c r="J6" s="363" t="s">
        <v>667</v>
      </c>
      <c r="K6" s="363" t="s">
        <v>1454</v>
      </c>
      <c r="L6" s="363" t="s">
        <v>668</v>
      </c>
      <c r="M6" s="363" t="s">
        <v>669</v>
      </c>
      <c r="N6" s="363" t="s">
        <v>670</v>
      </c>
      <c r="O6" s="363" t="s">
        <v>671</v>
      </c>
      <c r="P6" s="363" t="s">
        <v>672</v>
      </c>
      <c r="Q6" s="363" t="s">
        <v>853</v>
      </c>
      <c r="R6" s="363" t="s">
        <v>673</v>
      </c>
      <c r="S6" s="363" t="s">
        <v>1455</v>
      </c>
      <c r="T6" s="363" t="s">
        <v>674</v>
      </c>
      <c r="U6" s="363" t="s">
        <v>675</v>
      </c>
      <c r="V6" s="363" t="s">
        <v>676</v>
      </c>
      <c r="W6" s="363" t="s">
        <v>677</v>
      </c>
      <c r="X6" s="363" t="s">
        <v>678</v>
      </c>
      <c r="Y6" s="363" t="s">
        <v>679</v>
      </c>
      <c r="Z6" s="363" t="s">
        <v>680</v>
      </c>
      <c r="AA6" s="363" t="s">
        <v>681</v>
      </c>
      <c r="AB6" s="363" t="s">
        <v>1294</v>
      </c>
      <c r="AC6" s="363" t="s">
        <v>682</v>
      </c>
      <c r="AD6" s="363" t="s">
        <v>683</v>
      </c>
      <c r="AE6" s="363" t="s">
        <v>684</v>
      </c>
      <c r="AF6" s="363" t="s">
        <v>685</v>
      </c>
      <c r="AG6" s="363" t="s">
        <v>686</v>
      </c>
      <c r="AH6" s="363" t="s">
        <v>854</v>
      </c>
      <c r="AI6" s="363" t="s">
        <v>687</v>
      </c>
      <c r="AJ6" s="363" t="s">
        <v>855</v>
      </c>
      <c r="AK6" s="363" t="s">
        <v>688</v>
      </c>
      <c r="AL6" s="363" t="s">
        <v>689</v>
      </c>
      <c r="AM6" s="363" t="s">
        <v>496</v>
      </c>
    </row>
    <row r="7" spans="1:39" ht="7.5" customHeight="1" x14ac:dyDescent="0.25"/>
    <row r="8" spans="1:39" s="371" customFormat="1" x14ac:dyDescent="0.25">
      <c r="A8" s="380" t="s">
        <v>690</v>
      </c>
      <c r="B8" s="381"/>
      <c r="C8" s="381">
        <f>SUM(C9:C21)</f>
        <v>0</v>
      </c>
      <c r="D8" s="381">
        <f t="shared" ref="D8:AL8" si="0">SUM(D9:D21)</f>
        <v>6.1115751993971309E-3</v>
      </c>
      <c r="E8" s="381">
        <f t="shared" si="0"/>
        <v>0</v>
      </c>
      <c r="F8" s="381">
        <f t="shared" si="0"/>
        <v>0</v>
      </c>
      <c r="G8" s="381">
        <f t="shared" si="0"/>
        <v>0</v>
      </c>
      <c r="H8" s="381">
        <f t="shared" si="0"/>
        <v>0</v>
      </c>
      <c r="I8" s="381">
        <f t="shared" si="0"/>
        <v>0</v>
      </c>
      <c r="J8" s="381">
        <f t="shared" si="0"/>
        <v>0</v>
      </c>
      <c r="K8" s="381">
        <f t="shared" si="0"/>
        <v>0</v>
      </c>
      <c r="L8" s="381">
        <f t="shared" si="0"/>
        <v>0</v>
      </c>
      <c r="M8" s="381">
        <f t="shared" si="0"/>
        <v>0</v>
      </c>
      <c r="N8" s="381">
        <f t="shared" si="0"/>
        <v>0</v>
      </c>
      <c r="O8" s="381">
        <f t="shared" si="0"/>
        <v>0</v>
      </c>
      <c r="P8" s="381">
        <f t="shared" si="0"/>
        <v>0</v>
      </c>
      <c r="Q8" s="381">
        <f t="shared" si="0"/>
        <v>0</v>
      </c>
      <c r="R8" s="381">
        <f t="shared" si="0"/>
        <v>0</v>
      </c>
      <c r="S8" s="381">
        <f t="shared" si="0"/>
        <v>0</v>
      </c>
      <c r="T8" s="381">
        <f t="shared" si="0"/>
        <v>0</v>
      </c>
      <c r="U8" s="381">
        <f t="shared" si="0"/>
        <v>0</v>
      </c>
      <c r="V8" s="381">
        <f t="shared" si="0"/>
        <v>0</v>
      </c>
      <c r="W8" s="381">
        <f t="shared" si="0"/>
        <v>0</v>
      </c>
      <c r="X8" s="381">
        <f t="shared" si="0"/>
        <v>0</v>
      </c>
      <c r="Y8" s="381">
        <f t="shared" si="0"/>
        <v>5.6212409911817031E-3</v>
      </c>
      <c r="Z8" s="381">
        <f t="shared" si="0"/>
        <v>0.2053868859047375</v>
      </c>
      <c r="AA8" s="381">
        <f t="shared" si="0"/>
        <v>9.9114239678222165E-6</v>
      </c>
      <c r="AB8" s="381">
        <f t="shared" si="0"/>
        <v>0</v>
      </c>
      <c r="AC8" s="381">
        <f t="shared" si="0"/>
        <v>0</v>
      </c>
      <c r="AD8" s="381">
        <f t="shared" si="0"/>
        <v>0</v>
      </c>
      <c r="AE8" s="381">
        <f t="shared" si="0"/>
        <v>0</v>
      </c>
      <c r="AF8" s="381">
        <f t="shared" si="0"/>
        <v>0</v>
      </c>
      <c r="AG8" s="381">
        <f t="shared" si="0"/>
        <v>0</v>
      </c>
      <c r="AH8" s="381">
        <f t="shared" si="0"/>
        <v>0</v>
      </c>
      <c r="AI8" s="381">
        <f t="shared" si="0"/>
        <v>0</v>
      </c>
      <c r="AJ8" s="381">
        <f t="shared" si="0"/>
        <v>0</v>
      </c>
      <c r="AK8" s="381">
        <f t="shared" si="0"/>
        <v>2.8453875394145191E-3</v>
      </c>
      <c r="AL8" s="381">
        <f t="shared" si="0"/>
        <v>0</v>
      </c>
      <c r="AM8" s="633">
        <f>SUM(AM9:AM21)</f>
        <v>4.1209425827270513E-3</v>
      </c>
    </row>
    <row r="9" spans="1:39" x14ac:dyDescent="0.25">
      <c r="B9" s="964" t="s">
        <v>63</v>
      </c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>
        <v>6.0595088098526213E-2</v>
      </c>
      <c r="AA9" s="965">
        <v>9.9114239678222165E-6</v>
      </c>
      <c r="AB9" s="965"/>
      <c r="AC9" s="965"/>
      <c r="AD9" s="965"/>
      <c r="AE9" s="965"/>
      <c r="AF9" s="965"/>
      <c r="AG9" s="965"/>
      <c r="AH9" s="963"/>
      <c r="AI9" s="963"/>
      <c r="AJ9" s="963"/>
      <c r="AK9" s="963"/>
      <c r="AL9" s="963"/>
      <c r="AM9" s="392">
        <v>1.0992328137140405E-3</v>
      </c>
    </row>
    <row r="10" spans="1:39" x14ac:dyDescent="0.25">
      <c r="B10" s="964" t="s">
        <v>64</v>
      </c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65"/>
      <c r="Y10" s="965"/>
      <c r="Z10" s="965">
        <v>9.6518328379758336E-2</v>
      </c>
      <c r="AA10" s="965"/>
      <c r="AB10" s="965"/>
      <c r="AC10" s="965"/>
      <c r="AD10" s="965"/>
      <c r="AE10" s="965"/>
      <c r="AF10" s="965"/>
      <c r="AG10" s="965"/>
      <c r="AH10" s="963"/>
      <c r="AI10" s="963"/>
      <c r="AJ10" s="963"/>
      <c r="AK10" s="963"/>
      <c r="AL10" s="963"/>
      <c r="AM10" s="392">
        <v>1.7503959619294459E-3</v>
      </c>
    </row>
    <row r="11" spans="1:39" x14ac:dyDescent="0.25">
      <c r="B11" s="964" t="s">
        <v>55</v>
      </c>
      <c r="C11" s="965"/>
      <c r="D11" s="965">
        <v>7.8085148196144818E-5</v>
      </c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965"/>
      <c r="AB11" s="965"/>
      <c r="AC11" s="965"/>
      <c r="AD11" s="965"/>
      <c r="AE11" s="965"/>
      <c r="AF11" s="965"/>
      <c r="AG11" s="965"/>
      <c r="AH11" s="963"/>
      <c r="AI11" s="963"/>
      <c r="AJ11" s="963"/>
      <c r="AK11" s="963"/>
      <c r="AL11" s="963"/>
      <c r="AM11" s="392">
        <v>2.4476302953879127E-6</v>
      </c>
    </row>
    <row r="12" spans="1:39" x14ac:dyDescent="0.25">
      <c r="B12" s="964" t="s">
        <v>56</v>
      </c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>
        <v>5.6212409911817031E-3</v>
      </c>
      <c r="Z12" s="965"/>
      <c r="AA12" s="965"/>
      <c r="AB12" s="965"/>
      <c r="AC12" s="965"/>
      <c r="AD12" s="965"/>
      <c r="AE12" s="965"/>
      <c r="AF12" s="965"/>
      <c r="AG12" s="965"/>
      <c r="AH12" s="963"/>
      <c r="AI12" s="963"/>
      <c r="AJ12" s="963"/>
      <c r="AK12" s="963"/>
      <c r="AL12" s="963"/>
      <c r="AM12" s="392">
        <v>1.6277787480318176E-4</v>
      </c>
    </row>
    <row r="13" spans="1:39" x14ac:dyDescent="0.25">
      <c r="B13" s="964" t="s">
        <v>20</v>
      </c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>
        <v>1.0044484907915874E-2</v>
      </c>
      <c r="AA13" s="965"/>
      <c r="AB13" s="965"/>
      <c r="AC13" s="965"/>
      <c r="AD13" s="965"/>
      <c r="AE13" s="965"/>
      <c r="AF13" s="965"/>
      <c r="AG13" s="965"/>
      <c r="AH13" s="963"/>
      <c r="AI13" s="963"/>
      <c r="AJ13" s="963"/>
      <c r="AK13" s="963"/>
      <c r="AL13" s="963"/>
      <c r="AM13" s="392">
        <v>1.8216048824737458E-4</v>
      </c>
    </row>
    <row r="14" spans="1:39" x14ac:dyDescent="0.25">
      <c r="B14" s="964" t="s">
        <v>22</v>
      </c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>
        <v>1.043622218058065E-2</v>
      </c>
      <c r="AA14" s="965"/>
      <c r="AB14" s="965"/>
      <c r="AC14" s="965"/>
      <c r="AD14" s="965"/>
      <c r="AE14" s="965"/>
      <c r="AF14" s="965"/>
      <c r="AG14" s="965"/>
      <c r="AH14" s="963"/>
      <c r="AI14" s="963"/>
      <c r="AJ14" s="963"/>
      <c r="AK14" s="392">
        <v>2.8453875394145191E-3</v>
      </c>
      <c r="AL14" s="963"/>
      <c r="AM14" s="392">
        <v>2.3077196886589135E-4</v>
      </c>
    </row>
    <row r="15" spans="1:39" x14ac:dyDescent="0.25">
      <c r="B15" s="964" t="s">
        <v>92</v>
      </c>
      <c r="C15" s="965"/>
      <c r="D15" s="965"/>
      <c r="E15" s="965"/>
      <c r="F15" s="965"/>
      <c r="G15" s="965"/>
      <c r="H15" s="965"/>
      <c r="I15" s="965"/>
      <c r="J15" s="965"/>
      <c r="K15" s="965"/>
      <c r="L15" s="965"/>
      <c r="M15" s="965"/>
      <c r="N15" s="965"/>
      <c r="O15" s="965"/>
      <c r="P15" s="965"/>
      <c r="Q15" s="965"/>
      <c r="R15" s="965"/>
      <c r="S15" s="965"/>
      <c r="T15" s="965"/>
      <c r="U15" s="965"/>
      <c r="V15" s="965"/>
      <c r="W15" s="965"/>
      <c r="X15" s="965"/>
      <c r="Y15" s="965"/>
      <c r="Z15" s="965">
        <v>2.0827075162203255E-2</v>
      </c>
      <c r="AA15" s="965"/>
      <c r="AB15" s="965"/>
      <c r="AC15" s="965"/>
      <c r="AD15" s="965"/>
      <c r="AE15" s="965"/>
      <c r="AF15" s="965"/>
      <c r="AG15" s="965"/>
      <c r="AH15" s="963"/>
      <c r="AI15" s="963"/>
      <c r="AJ15" s="963"/>
      <c r="AK15" s="963"/>
      <c r="AL15" s="963"/>
      <c r="AM15" s="392">
        <v>3.7770679284129674E-4</v>
      </c>
    </row>
    <row r="16" spans="1:39" s="525" customFormat="1" x14ac:dyDescent="0.25">
      <c r="B16" s="964" t="s">
        <v>46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>
        <v>2.5243139278623458E-3</v>
      </c>
      <c r="AA16" s="965"/>
      <c r="AB16" s="965"/>
      <c r="AC16" s="965"/>
      <c r="AD16" s="965"/>
      <c r="AE16" s="965"/>
      <c r="AF16" s="965"/>
      <c r="AG16" s="965"/>
      <c r="AH16" s="963"/>
      <c r="AI16" s="963"/>
      <c r="AJ16" s="963"/>
      <c r="AK16" s="963"/>
      <c r="AL16" s="963"/>
      <c r="AM16" s="392">
        <v>4.5779376623550797E-5</v>
      </c>
    </row>
    <row r="17" spans="1:39" s="525" customFormat="1" x14ac:dyDescent="0.25">
      <c r="B17" s="964" t="s">
        <v>30</v>
      </c>
      <c r="C17" s="965"/>
      <c r="D17" s="965">
        <v>5.020467269221029E-3</v>
      </c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>
        <v>3.1952856425154939E-3</v>
      </c>
      <c r="AA17" s="965"/>
      <c r="AB17" s="965"/>
      <c r="AC17" s="965"/>
      <c r="AD17" s="965"/>
      <c r="AE17" s="965"/>
      <c r="AF17" s="965"/>
      <c r="AG17" s="965"/>
      <c r="AH17" s="963"/>
      <c r="AI17" s="963"/>
      <c r="AJ17" s="963"/>
      <c r="AK17" s="963"/>
      <c r="AL17" s="963"/>
      <c r="AM17" s="392">
        <v>2.1531754596035033E-4</v>
      </c>
    </row>
    <row r="18" spans="1:39" x14ac:dyDescent="0.25">
      <c r="B18" s="964" t="s">
        <v>17</v>
      </c>
      <c r="C18" s="965"/>
      <c r="D18" s="965">
        <v>8.0618865723245238E-4</v>
      </c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65"/>
      <c r="AG18" s="965"/>
      <c r="AH18" s="963"/>
      <c r="AI18" s="963"/>
      <c r="AJ18" s="963"/>
      <c r="AK18" s="963"/>
      <c r="AL18" s="963"/>
      <c r="AM18" s="392">
        <v>2.5270513366813002E-5</v>
      </c>
    </row>
    <row r="19" spans="1:39" x14ac:dyDescent="0.25">
      <c r="B19" s="964" t="s">
        <v>47</v>
      </c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5"/>
      <c r="U19" s="965"/>
      <c r="V19" s="965"/>
      <c r="W19" s="965"/>
      <c r="X19" s="965"/>
      <c r="Y19" s="965"/>
      <c r="Z19" s="965">
        <v>9.1643062531955902E-4</v>
      </c>
      <c r="AA19" s="965"/>
      <c r="AB19" s="965"/>
      <c r="AC19" s="965"/>
      <c r="AD19" s="965"/>
      <c r="AE19" s="965"/>
      <c r="AF19" s="965"/>
      <c r="AG19" s="965"/>
      <c r="AH19" s="963"/>
      <c r="AI19" s="963"/>
      <c r="AJ19" s="963"/>
      <c r="AK19" s="963"/>
      <c r="AL19" s="963"/>
      <c r="AM19" s="392">
        <v>1.6619811934955204E-5</v>
      </c>
    </row>
    <row r="20" spans="1:39" x14ac:dyDescent="0.25">
      <c r="B20" s="964" t="s">
        <v>26</v>
      </c>
      <c r="C20" s="965"/>
      <c r="D20" s="965">
        <v>2.0683412474750416E-4</v>
      </c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5"/>
      <c r="AH20" s="963"/>
      <c r="AI20" s="963"/>
      <c r="AJ20" s="963"/>
      <c r="AK20" s="963"/>
      <c r="AL20" s="963"/>
      <c r="AM20" s="392">
        <v>6.4833515917823212E-6</v>
      </c>
    </row>
    <row r="21" spans="1:39" x14ac:dyDescent="0.25">
      <c r="B21" s="964" t="s">
        <v>38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5"/>
      <c r="U21" s="965"/>
      <c r="V21" s="965"/>
      <c r="W21" s="965"/>
      <c r="X21" s="965"/>
      <c r="Y21" s="965"/>
      <c r="Z21" s="965">
        <v>3.2965698005574148E-4</v>
      </c>
      <c r="AA21" s="965"/>
      <c r="AB21" s="965"/>
      <c r="AC21" s="965"/>
      <c r="AD21" s="965"/>
      <c r="AE21" s="965"/>
      <c r="AF21" s="965"/>
      <c r="AG21" s="965"/>
      <c r="AH21" s="963"/>
      <c r="AI21" s="963"/>
      <c r="AJ21" s="963"/>
      <c r="AK21" s="963"/>
      <c r="AL21" s="963"/>
      <c r="AM21" s="392">
        <v>5.9784525529810093E-6</v>
      </c>
    </row>
    <row r="22" spans="1:39" x14ac:dyDescent="0.25">
      <c r="A22" s="383" t="s">
        <v>531</v>
      </c>
      <c r="B22" s="381"/>
      <c r="C22" s="381">
        <f t="shared" ref="C22:AM22" si="1">SUM(C23:C34)</f>
        <v>0.11290955618866289</v>
      </c>
      <c r="D22" s="381">
        <f t="shared" si="1"/>
        <v>0.16845947426479918</v>
      </c>
      <c r="E22" s="381">
        <f t="shared" si="1"/>
        <v>0.11432253640816882</v>
      </c>
      <c r="F22" s="381">
        <f t="shared" si="1"/>
        <v>0.13979714907986157</v>
      </c>
      <c r="G22" s="381">
        <f t="shared" si="1"/>
        <v>0.12150425147501928</v>
      </c>
      <c r="H22" s="381">
        <f t="shared" si="1"/>
        <v>7.7827753941690975E-2</v>
      </c>
      <c r="I22" s="381">
        <f t="shared" si="1"/>
        <v>0.15328628030977695</v>
      </c>
      <c r="J22" s="381">
        <f t="shared" si="1"/>
        <v>0.19518013060043801</v>
      </c>
      <c r="K22" s="381">
        <f t="shared" si="1"/>
        <v>0.19229953762936294</v>
      </c>
      <c r="L22" s="381">
        <f t="shared" si="1"/>
        <v>0</v>
      </c>
      <c r="M22" s="381">
        <f t="shared" si="1"/>
        <v>0.16437986466509191</v>
      </c>
      <c r="N22" s="381">
        <f t="shared" si="1"/>
        <v>9.6763147949621736E-2</v>
      </c>
      <c r="O22" s="381">
        <f t="shared" si="1"/>
        <v>0.10930994181473624</v>
      </c>
      <c r="P22" s="381">
        <f t="shared" si="1"/>
        <v>8.4824872870418191E-2</v>
      </c>
      <c r="Q22" s="381">
        <f t="shared" si="1"/>
        <v>0.32098131642234584</v>
      </c>
      <c r="R22" s="381">
        <f t="shared" si="1"/>
        <v>6.7063441388607148E-2</v>
      </c>
      <c r="S22" s="381">
        <f t="shared" si="1"/>
        <v>4.3757637419146941E-2</v>
      </c>
      <c r="T22" s="381">
        <f t="shared" si="1"/>
        <v>0.11808112531319187</v>
      </c>
      <c r="U22" s="381">
        <f t="shared" si="1"/>
        <v>0.11193286390586753</v>
      </c>
      <c r="V22" s="381">
        <f t="shared" si="1"/>
        <v>0.17364873822871318</v>
      </c>
      <c r="W22" s="381">
        <f t="shared" si="1"/>
        <v>0.1896256767789733</v>
      </c>
      <c r="X22" s="381">
        <f t="shared" si="1"/>
        <v>0.17259978503434251</v>
      </c>
      <c r="Y22" s="381">
        <f t="shared" si="1"/>
        <v>0.15902842342040419</v>
      </c>
      <c r="Z22" s="381">
        <f t="shared" si="1"/>
        <v>0.12667963276115943</v>
      </c>
      <c r="AA22" s="381">
        <f t="shared" si="1"/>
        <v>8.854118040717264E-2</v>
      </c>
      <c r="AB22" s="381">
        <f t="shared" si="1"/>
        <v>0.28259158873042728</v>
      </c>
      <c r="AC22" s="381">
        <f t="shared" si="1"/>
        <v>6.0236308748754562E-3</v>
      </c>
      <c r="AD22" s="381">
        <f t="shared" si="1"/>
        <v>6.7457573920059744E-2</v>
      </c>
      <c r="AE22" s="381">
        <f t="shared" si="1"/>
        <v>0.13464348317219693</v>
      </c>
      <c r="AF22" s="381">
        <f t="shared" si="1"/>
        <v>0</v>
      </c>
      <c r="AG22" s="381">
        <f t="shared" si="1"/>
        <v>0</v>
      </c>
      <c r="AH22" s="381">
        <f t="shared" si="1"/>
        <v>8.2038451244224819E-2</v>
      </c>
      <c r="AI22" s="381">
        <f t="shared" si="1"/>
        <v>5.5661866698862375E-2</v>
      </c>
      <c r="AJ22" s="381">
        <f t="shared" si="1"/>
        <v>0.1724435088488685</v>
      </c>
      <c r="AK22" s="381">
        <f t="shared" si="1"/>
        <v>0.15559153890609848</v>
      </c>
      <c r="AL22" s="381">
        <f t="shared" si="1"/>
        <v>0.14792483224633396</v>
      </c>
      <c r="AM22" s="381">
        <f t="shared" si="1"/>
        <v>0.12692797886295334</v>
      </c>
    </row>
    <row r="23" spans="1:39" x14ac:dyDescent="0.25">
      <c r="B23" s="966" t="s">
        <v>54</v>
      </c>
      <c r="C23" s="967">
        <v>1.4124192183677881E-2</v>
      </c>
      <c r="D23" s="967"/>
      <c r="E23" s="967"/>
      <c r="F23" s="967">
        <v>1.064972048267644E-2</v>
      </c>
      <c r="G23" s="967"/>
      <c r="H23" s="967">
        <v>2.3227619296365909E-2</v>
      </c>
      <c r="I23" s="967"/>
      <c r="J23" s="967"/>
      <c r="K23" s="967"/>
      <c r="L23" s="967"/>
      <c r="M23" s="967"/>
      <c r="N23" s="967"/>
      <c r="O23" s="967"/>
      <c r="P23" s="967"/>
      <c r="Q23" s="967"/>
      <c r="R23" s="967"/>
      <c r="S23" s="967"/>
      <c r="T23" s="967"/>
      <c r="U23" s="967">
        <v>6.3492790942565333E-3</v>
      </c>
      <c r="V23" s="967"/>
      <c r="W23" s="967">
        <v>2.5958506098842549E-3</v>
      </c>
      <c r="X23" s="967">
        <v>5.8941511874380432E-4</v>
      </c>
      <c r="Y23" s="967">
        <v>9.1602193958696277E-3</v>
      </c>
      <c r="Z23" s="967">
        <v>6.3475777183798487E-2</v>
      </c>
      <c r="AA23" s="967">
        <v>1.7510882399888031E-2</v>
      </c>
      <c r="AB23" s="967">
        <v>0.21270356236253585</v>
      </c>
      <c r="AC23" s="967">
        <v>3.9549668338626238E-3</v>
      </c>
      <c r="AD23" s="967">
        <v>2.4912088643894572E-2</v>
      </c>
      <c r="AE23" s="967">
        <v>1.2507244130331573E-2</v>
      </c>
      <c r="AF23" s="967"/>
      <c r="AG23" s="967"/>
      <c r="AH23" s="967">
        <v>1.5942671558545566E-2</v>
      </c>
      <c r="AI23" s="967">
        <v>2.4426532103937952E-3</v>
      </c>
      <c r="AJ23" s="967">
        <v>1.1617632113753661E-3</v>
      </c>
      <c r="AK23" s="967">
        <v>1.6672380299074467E-2</v>
      </c>
      <c r="AL23" s="967">
        <v>2.0601858183880647E-2</v>
      </c>
      <c r="AM23" s="392">
        <v>7.9055119299898547E-3</v>
      </c>
    </row>
    <row r="24" spans="1:39" x14ac:dyDescent="0.25">
      <c r="B24" s="966" t="s">
        <v>63</v>
      </c>
      <c r="C24" s="967">
        <v>3.1927015566397851E-3</v>
      </c>
      <c r="D24" s="967"/>
      <c r="E24" s="967"/>
      <c r="F24" s="967">
        <v>8.9712837873307701E-3</v>
      </c>
      <c r="G24" s="967"/>
      <c r="H24" s="967"/>
      <c r="I24" s="967"/>
      <c r="J24" s="967">
        <v>1.0900891281690103E-2</v>
      </c>
      <c r="K24" s="967"/>
      <c r="L24" s="967"/>
      <c r="M24" s="967"/>
      <c r="N24" s="967"/>
      <c r="O24" s="967"/>
      <c r="P24" s="967"/>
      <c r="Q24" s="967"/>
      <c r="R24" s="967"/>
      <c r="S24" s="967"/>
      <c r="T24" s="967"/>
      <c r="U24" s="967">
        <v>2.6200280209465149E-2</v>
      </c>
      <c r="V24" s="967">
        <v>1.973605756663993E-3</v>
      </c>
      <c r="W24" s="967">
        <v>7.8504660553431749E-3</v>
      </c>
      <c r="X24" s="967">
        <v>7.5553079779544716E-3</v>
      </c>
      <c r="Y24" s="967">
        <v>3.1296052576318983E-2</v>
      </c>
      <c r="Z24" s="967"/>
      <c r="AA24" s="967">
        <v>2.793617206145526E-3</v>
      </c>
      <c r="AB24" s="967"/>
      <c r="AC24" s="967"/>
      <c r="AD24" s="967">
        <v>9.3731476675476613E-3</v>
      </c>
      <c r="AE24" s="967">
        <v>4.7362701002306657E-3</v>
      </c>
      <c r="AF24" s="967"/>
      <c r="AG24" s="967"/>
      <c r="AH24" s="967"/>
      <c r="AI24" s="967"/>
      <c r="AJ24" s="967"/>
      <c r="AK24" s="967">
        <v>1.6867200905490886E-2</v>
      </c>
      <c r="AL24" s="967"/>
      <c r="AM24" s="392">
        <v>6.0106844990759963E-3</v>
      </c>
    </row>
    <row r="25" spans="1:39" x14ac:dyDescent="0.25">
      <c r="B25" s="966" t="s">
        <v>64</v>
      </c>
      <c r="C25" s="967"/>
      <c r="D25" s="967"/>
      <c r="E25" s="967"/>
      <c r="F25" s="967"/>
      <c r="G25" s="967">
        <v>5.1590780639883369E-4</v>
      </c>
      <c r="H25" s="967"/>
      <c r="I25" s="967">
        <v>1.528144896544501E-2</v>
      </c>
      <c r="J25" s="967">
        <v>7.3217628874520158E-2</v>
      </c>
      <c r="K25" s="967"/>
      <c r="L25" s="967"/>
      <c r="M25" s="967"/>
      <c r="N25" s="967"/>
      <c r="O25" s="967"/>
      <c r="P25" s="967"/>
      <c r="Q25" s="967">
        <v>5.9917307943948908E-2</v>
      </c>
      <c r="R25" s="967"/>
      <c r="S25" s="967"/>
      <c r="T25" s="967"/>
      <c r="U25" s="967">
        <v>9.7154338492664964E-3</v>
      </c>
      <c r="V25" s="967">
        <v>2.8542975380515465E-3</v>
      </c>
      <c r="W25" s="967">
        <v>7.120430352407673E-3</v>
      </c>
      <c r="X25" s="967">
        <v>4.3652747470771906E-3</v>
      </c>
      <c r="Y25" s="967">
        <v>2.0093150524502463E-2</v>
      </c>
      <c r="Z25" s="967">
        <v>4.9054308614300095E-3</v>
      </c>
      <c r="AA25" s="967"/>
      <c r="AB25" s="967"/>
      <c r="AC25" s="967"/>
      <c r="AD25" s="967">
        <v>2.9048085091061496E-3</v>
      </c>
      <c r="AE25" s="967">
        <v>2.4463425557787262E-3</v>
      </c>
      <c r="AF25" s="967"/>
      <c r="AG25" s="967"/>
      <c r="AH25" s="967"/>
      <c r="AI25" s="967"/>
      <c r="AJ25" s="967">
        <v>1.5975307063796563E-2</v>
      </c>
      <c r="AK25" s="967"/>
      <c r="AL25" s="967"/>
      <c r="AM25" s="392">
        <v>9.033085023437127E-3</v>
      </c>
    </row>
    <row r="26" spans="1:39" x14ac:dyDescent="0.25">
      <c r="B26" s="966" t="s">
        <v>55</v>
      </c>
      <c r="C26" s="967"/>
      <c r="D26" s="967">
        <v>9.3736881510588982E-2</v>
      </c>
      <c r="E26" s="967">
        <v>6.7810711655627659E-2</v>
      </c>
      <c r="F26" s="967">
        <v>3.4111671443114435E-3</v>
      </c>
      <c r="G26" s="967">
        <v>3.1708233542077913E-2</v>
      </c>
      <c r="H26" s="967">
        <v>3.8960837296138895E-3</v>
      </c>
      <c r="I26" s="967">
        <v>2.8131750595922787E-2</v>
      </c>
      <c r="J26" s="967">
        <v>1.458765188976263E-2</v>
      </c>
      <c r="K26" s="967">
        <v>2.5726617821195692E-2</v>
      </c>
      <c r="L26" s="967"/>
      <c r="M26" s="967">
        <v>1.2770862508003038E-2</v>
      </c>
      <c r="N26" s="967">
        <v>1.313500721888044E-2</v>
      </c>
      <c r="O26" s="967">
        <v>8.26916257983977E-2</v>
      </c>
      <c r="P26" s="967">
        <v>2.2743344721424547E-2</v>
      </c>
      <c r="Q26" s="967">
        <v>0.11328750538194375</v>
      </c>
      <c r="R26" s="967">
        <v>1.2479999370993335E-2</v>
      </c>
      <c r="S26" s="967"/>
      <c r="T26" s="967">
        <v>4.9537198347460266E-2</v>
      </c>
      <c r="U26" s="967">
        <v>1.7465936103416051E-2</v>
      </c>
      <c r="V26" s="967">
        <v>7.9645163999994051E-2</v>
      </c>
      <c r="W26" s="967">
        <v>5.6157963725705827E-2</v>
      </c>
      <c r="X26" s="967">
        <v>7.8287771790759603E-2</v>
      </c>
      <c r="Y26" s="967">
        <v>2.284107350839237E-2</v>
      </c>
      <c r="Z26" s="967"/>
      <c r="AA26" s="967">
        <v>5.3171813836708173E-2</v>
      </c>
      <c r="AB26" s="967"/>
      <c r="AC26" s="967"/>
      <c r="AD26" s="967"/>
      <c r="AE26" s="967">
        <v>9.5781874171256262E-2</v>
      </c>
      <c r="AF26" s="967"/>
      <c r="AG26" s="967"/>
      <c r="AH26" s="967">
        <v>2.8604020568328479E-2</v>
      </c>
      <c r="AI26" s="967">
        <v>6.3468792966725933E-3</v>
      </c>
      <c r="AJ26" s="967">
        <v>5.0358364954931206E-2</v>
      </c>
      <c r="AK26" s="967">
        <v>3.3534930531804383E-2</v>
      </c>
      <c r="AL26" s="967"/>
      <c r="AM26" s="392">
        <v>3.8483846954045199E-2</v>
      </c>
    </row>
    <row r="27" spans="1:39" x14ac:dyDescent="0.25">
      <c r="B27" s="966" t="s">
        <v>56</v>
      </c>
      <c r="C27" s="967">
        <v>5.7768164921184586E-3</v>
      </c>
      <c r="D27" s="967">
        <v>3.9057094715847736E-2</v>
      </c>
      <c r="E27" s="967">
        <v>3.9441916684765897E-2</v>
      </c>
      <c r="F27" s="967">
        <v>3.1001419043411835E-2</v>
      </c>
      <c r="G27" s="967">
        <v>2.9391917276988134E-2</v>
      </c>
      <c r="H27" s="967"/>
      <c r="I27" s="967">
        <v>5.795805746140982E-2</v>
      </c>
      <c r="J27" s="967">
        <v>1.3140751401892595E-2</v>
      </c>
      <c r="K27" s="967">
        <v>6.4709719362307017E-2</v>
      </c>
      <c r="L27" s="967"/>
      <c r="M27" s="967">
        <v>0.15160900215708886</v>
      </c>
      <c r="N27" s="967"/>
      <c r="O27" s="967">
        <v>1.9620782240896251E-2</v>
      </c>
      <c r="P27" s="967">
        <v>4.9829124982140864E-2</v>
      </c>
      <c r="Q27" s="967">
        <v>0.12821112963607117</v>
      </c>
      <c r="R27" s="967">
        <v>5.0937998830441714E-2</v>
      </c>
      <c r="S27" s="967">
        <v>3.9407696007178687E-2</v>
      </c>
      <c r="T27" s="967">
        <v>6.8543926965731611E-2</v>
      </c>
      <c r="U27" s="967">
        <v>2.085603791413114E-2</v>
      </c>
      <c r="V27" s="967">
        <v>7.8647316378135518E-2</v>
      </c>
      <c r="W27" s="967">
        <v>9.8879263416567581E-2</v>
      </c>
      <c r="X27" s="967">
        <v>7.1500735777152963E-2</v>
      </c>
      <c r="Y27" s="967">
        <v>3.075076723593656E-2</v>
      </c>
      <c r="Z27" s="967">
        <v>8.9928014664764112E-3</v>
      </c>
      <c r="AA27" s="967">
        <v>9.1423502962369695E-3</v>
      </c>
      <c r="AB27" s="967"/>
      <c r="AC27" s="967"/>
      <c r="AD27" s="967">
        <v>8.1145803046523794E-3</v>
      </c>
      <c r="AE27" s="967">
        <v>7.2154325808927149E-3</v>
      </c>
      <c r="AF27" s="967"/>
      <c r="AG27" s="967"/>
      <c r="AH27" s="967">
        <v>1.0361314483751939E-2</v>
      </c>
      <c r="AI27" s="967">
        <v>1.5806534867365767E-2</v>
      </c>
      <c r="AJ27" s="967">
        <v>8.7859267253953321E-2</v>
      </c>
      <c r="AK27" s="967">
        <v>1.4825270246077512E-2</v>
      </c>
      <c r="AL27" s="967">
        <v>2.5846177598270754E-2</v>
      </c>
      <c r="AM27" s="392">
        <v>3.3886807476997446E-2</v>
      </c>
    </row>
    <row r="28" spans="1:39" s="525" customFormat="1" x14ac:dyDescent="0.25">
      <c r="B28" s="966" t="s">
        <v>57</v>
      </c>
      <c r="C28" s="967">
        <v>3.3835131243765908E-2</v>
      </c>
      <c r="D28" s="967">
        <v>1.2545228022815139E-2</v>
      </c>
      <c r="E28" s="967"/>
      <c r="F28" s="967">
        <v>2.6456789105036703E-2</v>
      </c>
      <c r="G28" s="967"/>
      <c r="H28" s="967"/>
      <c r="I28" s="967"/>
      <c r="J28" s="967">
        <v>2.8326295274820949E-2</v>
      </c>
      <c r="K28" s="967">
        <v>9.1613177519752481E-2</v>
      </c>
      <c r="L28" s="967"/>
      <c r="M28" s="967"/>
      <c r="N28" s="967"/>
      <c r="O28" s="967"/>
      <c r="P28" s="967"/>
      <c r="Q28" s="967"/>
      <c r="R28" s="967"/>
      <c r="S28" s="967">
        <v>2.5633969165626568E-3</v>
      </c>
      <c r="T28" s="967"/>
      <c r="U28" s="967">
        <v>1.5336420250721097E-2</v>
      </c>
      <c r="V28" s="967"/>
      <c r="W28" s="967">
        <v>1.7179401187995256E-3</v>
      </c>
      <c r="X28" s="967">
        <v>1.249566475905126E-3</v>
      </c>
      <c r="Y28" s="967">
        <v>2.0235762207518587E-2</v>
      </c>
      <c r="Z28" s="967">
        <v>2.5774610254563516E-2</v>
      </c>
      <c r="AA28" s="967">
        <v>5.922516668193936E-3</v>
      </c>
      <c r="AB28" s="967">
        <v>6.9888026367891432E-2</v>
      </c>
      <c r="AC28" s="967">
        <v>2.0686640410128325E-3</v>
      </c>
      <c r="AD28" s="967">
        <v>9.215342587875118E-3</v>
      </c>
      <c r="AE28" s="967">
        <v>3.4229737484358759E-3</v>
      </c>
      <c r="AF28" s="967"/>
      <c r="AG28" s="967"/>
      <c r="AH28" s="967">
        <v>6.5383276607135082E-3</v>
      </c>
      <c r="AI28" s="967">
        <v>1.9516806655371346E-3</v>
      </c>
      <c r="AJ28" s="967"/>
      <c r="AK28" s="967"/>
      <c r="AL28" s="967">
        <v>1.2697985083016373E-2</v>
      </c>
      <c r="AM28" s="392">
        <v>7.9027493248049387E-3</v>
      </c>
    </row>
    <row r="29" spans="1:39" s="608" customFormat="1" x14ac:dyDescent="0.25">
      <c r="B29" s="966" t="s">
        <v>537</v>
      </c>
      <c r="C29" s="967"/>
      <c r="D29" s="967"/>
      <c r="E29" s="967"/>
      <c r="F29" s="967">
        <v>7.4156234138721749E-3</v>
      </c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  <c r="T29" s="967"/>
      <c r="U29" s="967">
        <v>4.7663629040289434E-3</v>
      </c>
      <c r="V29" s="967">
        <v>4.661067713849232E-3</v>
      </c>
      <c r="W29" s="967">
        <v>7.2898116488725731E-3</v>
      </c>
      <c r="X29" s="967">
        <v>4.4691162088275208E-3</v>
      </c>
      <c r="Y29" s="967">
        <v>4.1806654862890924E-3</v>
      </c>
      <c r="Z29" s="967">
        <v>1.6688684018977232E-2</v>
      </c>
      <c r="AA29" s="967"/>
      <c r="AB29" s="967"/>
      <c r="AC29" s="967"/>
      <c r="AD29" s="967">
        <v>6.5882672445244381E-3</v>
      </c>
      <c r="AE29" s="967">
        <v>3.329064500990003E-3</v>
      </c>
      <c r="AF29" s="967"/>
      <c r="AG29" s="967"/>
      <c r="AH29" s="967"/>
      <c r="AI29" s="967">
        <v>3.8991377138878325E-3</v>
      </c>
      <c r="AJ29" s="967"/>
      <c r="AK29" s="967"/>
      <c r="AL29" s="967">
        <v>1.3671505583817717E-2</v>
      </c>
      <c r="AM29" s="392">
        <v>2.7723245738685647E-3</v>
      </c>
    </row>
    <row r="30" spans="1:39" s="608" customFormat="1" x14ac:dyDescent="0.25">
      <c r="B30" s="966" t="s">
        <v>65</v>
      </c>
      <c r="C30" s="967"/>
      <c r="D30" s="967"/>
      <c r="E30" s="967"/>
      <c r="F30" s="967"/>
      <c r="G30" s="967"/>
      <c r="H30" s="967"/>
      <c r="I30" s="967"/>
      <c r="J30" s="967"/>
      <c r="K30" s="967"/>
      <c r="L30" s="967"/>
      <c r="M30" s="967"/>
      <c r="N30" s="967"/>
      <c r="O30" s="967"/>
      <c r="P30" s="967"/>
      <c r="Q30" s="967"/>
      <c r="R30" s="967"/>
      <c r="S30" s="967"/>
      <c r="T30" s="967"/>
      <c r="U30" s="967"/>
      <c r="V30" s="967"/>
      <c r="W30" s="967"/>
      <c r="X30" s="967"/>
      <c r="Y30" s="967"/>
      <c r="Z30" s="967"/>
      <c r="AA30" s="967"/>
      <c r="AB30" s="967"/>
      <c r="AC30" s="967"/>
      <c r="AD30" s="967"/>
      <c r="AE30" s="967"/>
      <c r="AF30" s="967"/>
      <c r="AG30" s="967"/>
      <c r="AH30" s="967"/>
      <c r="AI30" s="967"/>
      <c r="AJ30" s="967"/>
      <c r="AK30" s="967"/>
      <c r="AL30" s="967">
        <v>1.0099188326524769E-2</v>
      </c>
      <c r="AM30" s="392">
        <v>1.7885814038295789E-4</v>
      </c>
    </row>
    <row r="31" spans="1:39" s="608" customFormat="1" x14ac:dyDescent="0.25">
      <c r="B31" s="966" t="s">
        <v>66</v>
      </c>
      <c r="C31" s="967">
        <v>2.0708883721428425E-2</v>
      </c>
      <c r="D31" s="967"/>
      <c r="E31" s="967"/>
      <c r="F31" s="967">
        <v>2.2374433281287302E-2</v>
      </c>
      <c r="G31" s="967"/>
      <c r="H31" s="967"/>
      <c r="I31" s="967"/>
      <c r="J31" s="967"/>
      <c r="K31" s="967"/>
      <c r="L31" s="967"/>
      <c r="M31" s="967"/>
      <c r="N31" s="967">
        <v>4.4194877412918526E-2</v>
      </c>
      <c r="O31" s="967"/>
      <c r="P31" s="967"/>
      <c r="Q31" s="967">
        <v>5.3024531864414269E-4</v>
      </c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967"/>
      <c r="AC31" s="967"/>
      <c r="AD31" s="967"/>
      <c r="AE31" s="967"/>
      <c r="AF31" s="967"/>
      <c r="AG31" s="967"/>
      <c r="AH31" s="967">
        <v>9.1258750936541577E-3</v>
      </c>
      <c r="AI31" s="967">
        <v>1.1435209701863616E-2</v>
      </c>
      <c r="AJ31" s="967"/>
      <c r="AK31" s="967">
        <v>3.7193288938915915E-2</v>
      </c>
      <c r="AL31" s="967">
        <v>2.7999783736900517E-2</v>
      </c>
      <c r="AM31" s="392">
        <v>3.5996676139167651E-3</v>
      </c>
    </row>
    <row r="32" spans="1:39" s="608" customFormat="1" x14ac:dyDescent="0.25">
      <c r="B32" s="966" t="s">
        <v>60</v>
      </c>
      <c r="C32" s="967">
        <v>3.5271830991032434E-2</v>
      </c>
      <c r="D32" s="967">
        <v>1.3414254177466617E-2</v>
      </c>
      <c r="E32" s="967">
        <v>7.0699080677752522E-3</v>
      </c>
      <c r="F32" s="967">
        <v>2.9516712821934916E-2</v>
      </c>
      <c r="G32" s="967">
        <v>5.9888192849554413E-2</v>
      </c>
      <c r="H32" s="967">
        <v>5.0704050915711181E-2</v>
      </c>
      <c r="I32" s="967">
        <v>5.1915023286999332E-2</v>
      </c>
      <c r="J32" s="967">
        <v>5.5006911877751578E-2</v>
      </c>
      <c r="K32" s="967">
        <v>1.0250022926107751E-2</v>
      </c>
      <c r="L32" s="967"/>
      <c r="M32" s="967"/>
      <c r="N32" s="967">
        <v>1.7730028086697033E-2</v>
      </c>
      <c r="O32" s="967">
        <v>6.997533775442287E-3</v>
      </c>
      <c r="P32" s="967">
        <v>1.225240316685278E-2</v>
      </c>
      <c r="Q32" s="967">
        <v>1.7941477307605504E-2</v>
      </c>
      <c r="R32" s="967">
        <v>3.6454431871720907E-3</v>
      </c>
      <c r="S32" s="967">
        <v>1.786544495405601E-3</v>
      </c>
      <c r="T32" s="967"/>
      <c r="U32" s="967">
        <v>1.1243113580582113E-2</v>
      </c>
      <c r="V32" s="967">
        <v>5.8672868420188594E-3</v>
      </c>
      <c r="W32" s="967">
        <v>8.013950851392667E-3</v>
      </c>
      <c r="X32" s="967">
        <v>4.5825969379218222E-3</v>
      </c>
      <c r="Y32" s="967">
        <v>2.0470732485576529E-2</v>
      </c>
      <c r="Z32" s="967">
        <v>6.8423289759137881E-3</v>
      </c>
      <c r="AA32" s="967"/>
      <c r="AB32" s="967"/>
      <c r="AC32" s="967"/>
      <c r="AD32" s="967">
        <v>6.3493389624594302E-3</v>
      </c>
      <c r="AE32" s="967">
        <v>5.2042813842811449E-3</v>
      </c>
      <c r="AF32" s="967"/>
      <c r="AG32" s="967"/>
      <c r="AH32" s="967">
        <v>1.1466241879231171E-2</v>
      </c>
      <c r="AI32" s="967">
        <v>1.3779771243141638E-2</v>
      </c>
      <c r="AJ32" s="967">
        <v>1.7088806364812012E-2</v>
      </c>
      <c r="AK32" s="967"/>
      <c r="AL32" s="967">
        <v>3.7008333733923197E-2</v>
      </c>
      <c r="AM32" s="392">
        <v>1.5903393448383346E-2</v>
      </c>
    </row>
    <row r="33" spans="1:39" s="525" customFormat="1" x14ac:dyDescent="0.25">
      <c r="B33" s="966" t="s">
        <v>129</v>
      </c>
      <c r="C33" s="967"/>
      <c r="D33" s="967"/>
      <c r="E33" s="967"/>
      <c r="F33" s="967"/>
      <c r="G33" s="967"/>
      <c r="H33" s="967"/>
      <c r="I33" s="967"/>
      <c r="J33" s="967"/>
      <c r="K33" s="967"/>
      <c r="L33" s="967"/>
      <c r="M33" s="967"/>
      <c r="N33" s="967">
        <v>2.1703235231125745E-2</v>
      </c>
      <c r="O33" s="967"/>
      <c r="P33" s="967"/>
      <c r="Q33" s="967">
        <v>1.0936508341323891E-3</v>
      </c>
      <c r="R33" s="967"/>
      <c r="S33" s="967"/>
      <c r="T33" s="967"/>
      <c r="U33" s="967"/>
      <c r="V33" s="967"/>
      <c r="W33" s="967"/>
      <c r="X33" s="967"/>
      <c r="Y33" s="967"/>
      <c r="Z33" s="967"/>
      <c r="AA33" s="967"/>
      <c r="AB33" s="967"/>
      <c r="AC33" s="967"/>
      <c r="AD33" s="967"/>
      <c r="AE33" s="967"/>
      <c r="AF33" s="967"/>
      <c r="AG33" s="967"/>
      <c r="AH33" s="967"/>
      <c r="AI33" s="967"/>
      <c r="AJ33" s="967"/>
      <c r="AK33" s="967"/>
      <c r="AL33" s="967"/>
      <c r="AM33" s="392">
        <v>4.1438590104115073E-4</v>
      </c>
    </row>
    <row r="34" spans="1:39" s="525" customFormat="1" x14ac:dyDescent="0.25">
      <c r="B34" s="966" t="s">
        <v>924</v>
      </c>
      <c r="C34" s="967"/>
      <c r="D34" s="967">
        <v>9.7060158380807421E-3</v>
      </c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7"/>
      <c r="W34" s="967"/>
      <c r="X34" s="967"/>
      <c r="Y34" s="967"/>
      <c r="Z34" s="967"/>
      <c r="AA34" s="967"/>
      <c r="AB34" s="967"/>
      <c r="AC34" s="967"/>
      <c r="AD34" s="967"/>
      <c r="AE34" s="967"/>
      <c r="AF34" s="967"/>
      <c r="AG34" s="967"/>
      <c r="AH34" s="967"/>
      <c r="AI34" s="967"/>
      <c r="AJ34" s="967"/>
      <c r="AK34" s="967">
        <v>3.6498467984735335E-2</v>
      </c>
      <c r="AL34" s="967"/>
      <c r="AM34" s="392">
        <v>8.3666397701002418E-4</v>
      </c>
    </row>
    <row r="35" spans="1:39" x14ac:dyDescent="0.25">
      <c r="A35" s="384" t="s">
        <v>532</v>
      </c>
      <c r="B35" s="381"/>
      <c r="C35" s="381">
        <f t="shared" ref="C35:AM35" si="2">SUM(C36:C58)</f>
        <v>2.9087400884103651E-2</v>
      </c>
      <c r="D35" s="381">
        <f t="shared" si="2"/>
        <v>6.4150553092109819E-2</v>
      </c>
      <c r="E35" s="381">
        <f t="shared" si="2"/>
        <v>6.6579167242553361E-2</v>
      </c>
      <c r="F35" s="381">
        <f t="shared" si="2"/>
        <v>0.10028187386066446</v>
      </c>
      <c r="G35" s="381">
        <f t="shared" si="2"/>
        <v>4.4603086034064279E-2</v>
      </c>
      <c r="H35" s="381">
        <f t="shared" si="2"/>
        <v>1.8885191479231702E-2</v>
      </c>
      <c r="I35" s="381">
        <f t="shared" si="2"/>
        <v>0.12321128495205902</v>
      </c>
      <c r="J35" s="381">
        <f t="shared" si="2"/>
        <v>7.3600947875723036E-2</v>
      </c>
      <c r="K35" s="381">
        <f t="shared" si="2"/>
        <v>0.10401607874085243</v>
      </c>
      <c r="L35" s="381">
        <f t="shared" si="2"/>
        <v>0</v>
      </c>
      <c r="M35" s="381">
        <f t="shared" si="2"/>
        <v>1.9319619504742085E-2</v>
      </c>
      <c r="N35" s="381">
        <f t="shared" si="2"/>
        <v>0</v>
      </c>
      <c r="O35" s="381">
        <f t="shared" si="2"/>
        <v>7.4963677502473758E-3</v>
      </c>
      <c r="P35" s="381">
        <f t="shared" si="2"/>
        <v>0</v>
      </c>
      <c r="Q35" s="381">
        <f t="shared" si="2"/>
        <v>0.12925936607579613</v>
      </c>
      <c r="R35" s="381">
        <f t="shared" si="2"/>
        <v>0</v>
      </c>
      <c r="S35" s="381">
        <f t="shared" si="2"/>
        <v>4.0087869168044507E-2</v>
      </c>
      <c r="T35" s="381">
        <f t="shared" si="2"/>
        <v>7.363506828176305E-3</v>
      </c>
      <c r="U35" s="381">
        <f t="shared" si="2"/>
        <v>0.14322503198757353</v>
      </c>
      <c r="V35" s="381">
        <f t="shared" si="2"/>
        <v>0.16005334238602109</v>
      </c>
      <c r="W35" s="381">
        <f t="shared" si="2"/>
        <v>0.1634034491599797</v>
      </c>
      <c r="X35" s="381">
        <f t="shared" si="2"/>
        <v>0.12532968071978831</v>
      </c>
      <c r="Y35" s="381">
        <f t="shared" si="2"/>
        <v>0.20451353940053907</v>
      </c>
      <c r="Z35" s="381">
        <f t="shared" si="2"/>
        <v>0.16928102998604014</v>
      </c>
      <c r="AA35" s="381">
        <f t="shared" si="2"/>
        <v>8.2613378461447673E-2</v>
      </c>
      <c r="AB35" s="381">
        <f t="shared" si="2"/>
        <v>0.186505498785552</v>
      </c>
      <c r="AC35" s="381">
        <f t="shared" si="2"/>
        <v>1.6007493426333379E-2</v>
      </c>
      <c r="AD35" s="381">
        <f t="shared" si="2"/>
        <v>0.11491460783132934</v>
      </c>
      <c r="AE35" s="381">
        <f t="shared" si="2"/>
        <v>0.16429735679143259</v>
      </c>
      <c r="AF35" s="381">
        <f t="shared" si="2"/>
        <v>0</v>
      </c>
      <c r="AG35" s="381">
        <f t="shared" si="2"/>
        <v>0</v>
      </c>
      <c r="AH35" s="381">
        <f t="shared" si="2"/>
        <v>0.20653633342258779</v>
      </c>
      <c r="AI35" s="381">
        <f t="shared" si="2"/>
        <v>6.1543609118966405E-2</v>
      </c>
      <c r="AJ35" s="381">
        <f t="shared" si="2"/>
        <v>0.18329920198361482</v>
      </c>
      <c r="AK35" s="381">
        <f t="shared" si="2"/>
        <v>0.12773257009945219</v>
      </c>
      <c r="AL35" s="381">
        <f t="shared" si="2"/>
        <v>0.12410885309482042</v>
      </c>
      <c r="AM35" s="381">
        <f t="shared" si="2"/>
        <v>0.10111013556479562</v>
      </c>
    </row>
    <row r="36" spans="1:39" x14ac:dyDescent="0.25">
      <c r="B36" s="968" t="s">
        <v>62</v>
      </c>
      <c r="C36" s="969">
        <v>6.2727244340681828E-3</v>
      </c>
      <c r="D36" s="969"/>
      <c r="E36" s="969"/>
      <c r="F36" s="969">
        <v>2.3381326937602184E-2</v>
      </c>
      <c r="G36" s="969"/>
      <c r="H36" s="969">
        <v>1.8809094046037637E-2</v>
      </c>
      <c r="I36" s="969"/>
      <c r="J36" s="969">
        <v>2.3708493252330835E-3</v>
      </c>
      <c r="K36" s="969">
        <v>3.8322318937083003E-2</v>
      </c>
      <c r="L36" s="969"/>
      <c r="M36" s="969">
        <v>1.9319619504742085E-2</v>
      </c>
      <c r="N36" s="969"/>
      <c r="O36" s="969">
        <v>7.4963677502473758E-3</v>
      </c>
      <c r="P36" s="969"/>
      <c r="Q36" s="969"/>
      <c r="R36" s="969"/>
      <c r="S36" s="969"/>
      <c r="T36" s="969"/>
      <c r="U36" s="969">
        <v>3.9377925824447104E-3</v>
      </c>
      <c r="V36" s="969">
        <v>5.9917081687813293E-3</v>
      </c>
      <c r="W36" s="969">
        <v>3.5984276160550754E-3</v>
      </c>
      <c r="X36" s="969">
        <v>3.8606120335715529E-3</v>
      </c>
      <c r="Y36" s="969">
        <v>9.7570874603995147E-3</v>
      </c>
      <c r="Z36" s="969"/>
      <c r="AA36" s="969"/>
      <c r="AB36" s="969"/>
      <c r="AC36" s="969"/>
      <c r="AD36" s="969"/>
      <c r="AE36" s="969">
        <v>4.6795861019294045E-3</v>
      </c>
      <c r="AF36" s="969"/>
      <c r="AG36" s="969"/>
      <c r="AH36" s="969">
        <v>1.7515547932398203E-2</v>
      </c>
      <c r="AI36" s="969">
        <v>1.2862923832583403E-3</v>
      </c>
      <c r="AJ36" s="969">
        <v>1.7841163984922262E-2</v>
      </c>
      <c r="AK36" s="969">
        <v>7.6811198235161686E-3</v>
      </c>
      <c r="AL36" s="969">
        <v>1.5828003684915343E-2</v>
      </c>
      <c r="AM36" s="969">
        <v>4.6383658175427143E-3</v>
      </c>
    </row>
    <row r="37" spans="1:39" x14ac:dyDescent="0.25">
      <c r="B37" s="968" t="s">
        <v>691</v>
      </c>
      <c r="C37" s="969">
        <v>6.0806241592358715E-5</v>
      </c>
      <c r="D37" s="969">
        <v>3.6747309365978095E-3</v>
      </c>
      <c r="E37" s="969"/>
      <c r="F37" s="969">
        <v>5.3040786661088914E-3</v>
      </c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>
        <v>6.7845755386615331E-3</v>
      </c>
      <c r="V37" s="969"/>
      <c r="W37" s="969"/>
      <c r="X37" s="969"/>
      <c r="Y37" s="969">
        <v>3.9777708164889418E-3</v>
      </c>
      <c r="Z37" s="969"/>
      <c r="AA37" s="969"/>
      <c r="AB37" s="969"/>
      <c r="AC37" s="969"/>
      <c r="AD37" s="969"/>
      <c r="AE37" s="969"/>
      <c r="AF37" s="969"/>
      <c r="AG37" s="969"/>
      <c r="AH37" s="969"/>
      <c r="AI37" s="969"/>
      <c r="AJ37" s="969"/>
      <c r="AK37" s="969"/>
      <c r="AL37" s="969"/>
      <c r="AM37" s="969">
        <v>9.4763618232584623E-4</v>
      </c>
    </row>
    <row r="38" spans="1:39" x14ac:dyDescent="0.25">
      <c r="B38" s="968" t="s">
        <v>28</v>
      </c>
      <c r="C38" s="969"/>
      <c r="D38" s="969">
        <v>1.1897128457895284E-2</v>
      </c>
      <c r="E38" s="969"/>
      <c r="F38" s="969"/>
      <c r="G38" s="969">
        <v>5.473704756890822E-3</v>
      </c>
      <c r="H38" s="969"/>
      <c r="I38" s="969">
        <v>7.4733600212859869E-3</v>
      </c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>
        <v>8.3645845310933737E-3</v>
      </c>
      <c r="V38" s="969">
        <v>1.3327969709942747E-2</v>
      </c>
      <c r="W38" s="969">
        <v>1.202355335395657E-2</v>
      </c>
      <c r="X38" s="969">
        <v>1.4104196479378142E-2</v>
      </c>
      <c r="Y38" s="969">
        <v>2.1224648128037735E-2</v>
      </c>
      <c r="Z38" s="969">
        <v>5.1718782336755936E-4</v>
      </c>
      <c r="AA38" s="969">
        <v>4.0434941155537168E-4</v>
      </c>
      <c r="AB38" s="969">
        <v>2.6773646225272678E-3</v>
      </c>
      <c r="AC38" s="969">
        <v>1.0539411356863394E-3</v>
      </c>
      <c r="AD38" s="969">
        <v>1.6646696624349592E-2</v>
      </c>
      <c r="AE38" s="969">
        <v>6.2015011621996035E-3</v>
      </c>
      <c r="AF38" s="969"/>
      <c r="AG38" s="969"/>
      <c r="AH38" s="969"/>
      <c r="AI38" s="969"/>
      <c r="AJ38" s="969"/>
      <c r="AK38" s="969"/>
      <c r="AL38" s="969"/>
      <c r="AM38" s="969">
        <v>5.2637020692622568E-3</v>
      </c>
    </row>
    <row r="39" spans="1:39" s="608" customFormat="1" x14ac:dyDescent="0.25">
      <c r="B39" s="968" t="s">
        <v>42</v>
      </c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>
        <v>1.1690000992162684E-2</v>
      </c>
      <c r="AI39" s="969">
        <v>1.4648196661994276E-2</v>
      </c>
      <c r="AJ39" s="969"/>
      <c r="AK39" s="969">
        <v>9.9075415247045096E-3</v>
      </c>
      <c r="AL39" s="969">
        <v>2.8533787577481661E-2</v>
      </c>
      <c r="AM39" s="969">
        <v>1.4078707232114116E-3</v>
      </c>
    </row>
    <row r="40" spans="1:39" s="608" customFormat="1" x14ac:dyDescent="0.25">
      <c r="B40" s="968" t="s">
        <v>48</v>
      </c>
      <c r="C40" s="969"/>
      <c r="D40" s="969"/>
      <c r="E40" s="969"/>
      <c r="F40" s="969"/>
      <c r="G40" s="969"/>
      <c r="H40" s="969"/>
      <c r="I40" s="969"/>
      <c r="J40" s="969">
        <v>9.7903252015172108E-4</v>
      </c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>
        <v>9.3874383264352778E-3</v>
      </c>
      <c r="V40" s="969">
        <v>5.2543341263108379E-3</v>
      </c>
      <c r="W40" s="969">
        <v>3.9605968983223369E-3</v>
      </c>
      <c r="X40" s="969">
        <v>1.6056193920620328E-3</v>
      </c>
      <c r="Y40" s="969">
        <v>1.7875004436403094E-2</v>
      </c>
      <c r="Z40" s="969">
        <v>9.3020753463989806E-3</v>
      </c>
      <c r="AA40" s="969">
        <v>2.6458084645759909E-3</v>
      </c>
      <c r="AB40" s="969">
        <v>6.3403733436350231E-3</v>
      </c>
      <c r="AC40" s="969">
        <v>2.6683648970537554E-3</v>
      </c>
      <c r="AD40" s="969">
        <v>1.9341260587476057E-3</v>
      </c>
      <c r="AE40" s="969"/>
      <c r="AF40" s="969"/>
      <c r="AG40" s="969"/>
      <c r="AH40" s="969"/>
      <c r="AI40" s="969">
        <v>2.6785659673946248E-5</v>
      </c>
      <c r="AJ40" s="969">
        <v>1.1081185551059902E-3</v>
      </c>
      <c r="AK40" s="969">
        <v>1.4451899658725355E-3</v>
      </c>
      <c r="AL40" s="969">
        <v>1.402459016796879E-3</v>
      </c>
      <c r="AM40" s="969">
        <v>2.2613987945839889E-3</v>
      </c>
    </row>
    <row r="41" spans="1:39" s="608" customFormat="1" x14ac:dyDescent="0.25">
      <c r="B41" s="968" t="s">
        <v>43</v>
      </c>
      <c r="C41" s="969"/>
      <c r="D41" s="969"/>
      <c r="E41" s="969">
        <v>2.1480520846947808E-3</v>
      </c>
      <c r="F41" s="969">
        <v>2.5582488012361432E-2</v>
      </c>
      <c r="G41" s="969">
        <v>4.6519063838224836E-4</v>
      </c>
      <c r="H41" s="969"/>
      <c r="I41" s="969"/>
      <c r="J41" s="969">
        <v>4.3931167776083075E-3</v>
      </c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>
        <v>2.0449844066563312E-2</v>
      </c>
      <c r="V41" s="969">
        <v>1.1777206134532472E-2</v>
      </c>
      <c r="W41" s="969">
        <v>1.551741256707477E-2</v>
      </c>
      <c r="X41" s="969">
        <v>8.3643961388633649E-3</v>
      </c>
      <c r="Y41" s="969">
        <v>3.5422459252440489E-2</v>
      </c>
      <c r="Z41" s="969"/>
      <c r="AA41" s="969"/>
      <c r="AB41" s="969"/>
      <c r="AC41" s="969"/>
      <c r="AD41" s="969"/>
      <c r="AE41" s="969"/>
      <c r="AF41" s="969"/>
      <c r="AG41" s="969"/>
      <c r="AH41" s="969"/>
      <c r="AI41" s="969">
        <v>9.9183794995545589E-3</v>
      </c>
      <c r="AJ41" s="969"/>
      <c r="AK41" s="969"/>
      <c r="AL41" s="969"/>
      <c r="AM41" s="969">
        <v>5.710162990441193E-3</v>
      </c>
    </row>
    <row r="42" spans="1:39" s="608" customFormat="1" x14ac:dyDescent="0.25">
      <c r="B42" s="968" t="s">
        <v>22</v>
      </c>
      <c r="C42" s="969">
        <v>2.1965334773515776E-3</v>
      </c>
      <c r="D42" s="969"/>
      <c r="E42" s="969"/>
      <c r="F42" s="969">
        <v>4.2840013211286107E-4</v>
      </c>
      <c r="G42" s="969"/>
      <c r="H42" s="969"/>
      <c r="I42" s="969"/>
      <c r="J42" s="969"/>
      <c r="K42" s="969"/>
      <c r="L42" s="969"/>
      <c r="M42" s="969"/>
      <c r="N42" s="969"/>
      <c r="O42" s="969"/>
      <c r="P42" s="969"/>
      <c r="Q42" s="969"/>
      <c r="R42" s="969"/>
      <c r="S42" s="969"/>
      <c r="T42" s="969"/>
      <c r="U42" s="969"/>
      <c r="V42" s="969"/>
      <c r="W42" s="969"/>
      <c r="X42" s="969"/>
      <c r="Y42" s="969"/>
      <c r="Z42" s="969"/>
      <c r="AA42" s="969"/>
      <c r="AB42" s="969"/>
      <c r="AC42" s="969"/>
      <c r="AD42" s="969"/>
      <c r="AE42" s="969"/>
      <c r="AF42" s="969"/>
      <c r="AG42" s="969"/>
      <c r="AH42" s="969"/>
      <c r="AI42" s="969"/>
      <c r="AJ42" s="969"/>
      <c r="AK42" s="969"/>
      <c r="AL42" s="969"/>
      <c r="AM42" s="969">
        <v>5.8747564018991097E-5</v>
      </c>
    </row>
    <row r="43" spans="1:39" s="608" customFormat="1" x14ac:dyDescent="0.25">
      <c r="B43" s="968" t="s">
        <v>23</v>
      </c>
      <c r="C43" s="969"/>
      <c r="D43" s="969"/>
      <c r="E43" s="969"/>
      <c r="F43" s="969">
        <v>3.639905230702706E-4</v>
      </c>
      <c r="G43" s="969"/>
      <c r="H43" s="969">
        <v>7.6097433194062896E-5</v>
      </c>
      <c r="I43" s="969"/>
      <c r="J43" s="969"/>
      <c r="K43" s="969"/>
      <c r="L43" s="969"/>
      <c r="M43" s="969"/>
      <c r="N43" s="969"/>
      <c r="O43" s="969"/>
      <c r="P43" s="969"/>
      <c r="Q43" s="969"/>
      <c r="R43" s="969"/>
      <c r="S43" s="969"/>
      <c r="T43" s="969"/>
      <c r="U43" s="969"/>
      <c r="V43" s="969"/>
      <c r="W43" s="969"/>
      <c r="X43" s="969"/>
      <c r="Y43" s="969"/>
      <c r="Z43" s="969">
        <v>7.7877325118131063E-4</v>
      </c>
      <c r="AA43" s="969">
        <v>1.7299977814601215E-3</v>
      </c>
      <c r="AB43" s="969"/>
      <c r="AC43" s="969"/>
      <c r="AD43" s="969">
        <v>2.9710455200110168E-2</v>
      </c>
      <c r="AE43" s="969">
        <v>2.0701026412237875E-3</v>
      </c>
      <c r="AF43" s="969"/>
      <c r="AG43" s="969"/>
      <c r="AH43" s="969"/>
      <c r="AI43" s="969"/>
      <c r="AJ43" s="969"/>
      <c r="AK43" s="969"/>
      <c r="AL43" s="969"/>
      <c r="AM43" s="969">
        <v>1.6375587305237549E-3</v>
      </c>
    </row>
    <row r="44" spans="1:39" x14ac:dyDescent="0.25">
      <c r="B44" s="968" t="s">
        <v>878</v>
      </c>
      <c r="C44" s="969"/>
      <c r="D44" s="969"/>
      <c r="E44" s="969"/>
      <c r="F44" s="969">
        <v>3.6593526317572171E-3</v>
      </c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>
        <v>3.1866274867987827E-3</v>
      </c>
      <c r="V44" s="969">
        <v>7.2077768735256302E-3</v>
      </c>
      <c r="W44" s="969">
        <v>1.1808999727049381E-2</v>
      </c>
      <c r="X44" s="969">
        <v>8.4826270417598278E-3</v>
      </c>
      <c r="Y44" s="969">
        <v>4.3323278072091029E-3</v>
      </c>
      <c r="Z44" s="969"/>
      <c r="AA44" s="969"/>
      <c r="AB44" s="969"/>
      <c r="AC44" s="969"/>
      <c r="AD44" s="969"/>
      <c r="AE44" s="969"/>
      <c r="AF44" s="969"/>
      <c r="AG44" s="969"/>
      <c r="AH44" s="969">
        <v>4.3531999268201262E-2</v>
      </c>
      <c r="AI44" s="969"/>
      <c r="AJ44" s="969">
        <v>2.6963436920749703E-2</v>
      </c>
      <c r="AK44" s="969">
        <v>1.9347522207363493E-2</v>
      </c>
      <c r="AL44" s="969"/>
      <c r="AM44" s="969">
        <v>3.4847548103651301E-3</v>
      </c>
    </row>
    <row r="45" spans="1:39" x14ac:dyDescent="0.25">
      <c r="B45" s="968" t="s">
        <v>49</v>
      </c>
      <c r="C45" s="969"/>
      <c r="D45" s="969"/>
      <c r="E45" s="969"/>
      <c r="F45" s="969"/>
      <c r="G45" s="969"/>
      <c r="H45" s="969"/>
      <c r="I45" s="969"/>
      <c r="J45" s="969"/>
      <c r="K45" s="969"/>
      <c r="L45" s="969"/>
      <c r="M45" s="969"/>
      <c r="N45" s="969"/>
      <c r="O45" s="969"/>
      <c r="P45" s="969"/>
      <c r="Q45" s="969"/>
      <c r="R45" s="969"/>
      <c r="S45" s="969"/>
      <c r="T45" s="969"/>
      <c r="U45" s="969">
        <v>8.791698952596386E-3</v>
      </c>
      <c r="V45" s="969"/>
      <c r="W45" s="969">
        <v>2.7606125333734357E-3</v>
      </c>
      <c r="X45" s="969">
        <v>1.6924303141768709E-3</v>
      </c>
      <c r="Y45" s="969">
        <v>1.195261183512835E-2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69"/>
      <c r="AJ45" s="969"/>
      <c r="AK45" s="969"/>
      <c r="AL45" s="969"/>
      <c r="AM45" s="969">
        <v>1.2675863542378524E-3</v>
      </c>
    </row>
    <row r="46" spans="1:39" x14ac:dyDescent="0.25">
      <c r="B46" s="968" t="s">
        <v>75</v>
      </c>
      <c r="C46" s="969"/>
      <c r="D46" s="969">
        <v>8.0300193780349926E-4</v>
      </c>
      <c r="E46" s="969"/>
      <c r="F46" s="969">
        <v>9.1136018839971451E-4</v>
      </c>
      <c r="G46" s="969"/>
      <c r="H46" s="969"/>
      <c r="I46" s="969"/>
      <c r="J46" s="969">
        <v>2.7393806374387034E-3</v>
      </c>
      <c r="K46" s="969"/>
      <c r="L46" s="969"/>
      <c r="M46" s="969"/>
      <c r="N46" s="969"/>
      <c r="O46" s="969"/>
      <c r="P46" s="969"/>
      <c r="Q46" s="969"/>
      <c r="R46" s="969"/>
      <c r="S46" s="969"/>
      <c r="T46" s="969"/>
      <c r="U46" s="969">
        <v>4.0121425029771684E-3</v>
      </c>
      <c r="V46" s="969">
        <v>1.9601647582000495E-3</v>
      </c>
      <c r="W46" s="969">
        <v>1.4715150503065162E-3</v>
      </c>
      <c r="X46" s="969">
        <v>9.0213191775340075E-4</v>
      </c>
      <c r="Y46" s="969">
        <v>2.1097637907196067E-3</v>
      </c>
      <c r="Z46" s="969"/>
      <c r="AA46" s="969"/>
      <c r="AB46" s="969"/>
      <c r="AC46" s="969"/>
      <c r="AD46" s="969"/>
      <c r="AE46" s="969"/>
      <c r="AF46" s="969"/>
      <c r="AG46" s="969"/>
      <c r="AH46" s="969">
        <v>7.1049445874795444E-3</v>
      </c>
      <c r="AI46" s="969"/>
      <c r="AJ46" s="969">
        <v>1.1736968085113967E-2</v>
      </c>
      <c r="AK46" s="969">
        <v>1.8528006805720983E-2</v>
      </c>
      <c r="AL46" s="969">
        <v>1.7342255541563451E-2</v>
      </c>
      <c r="AM46" s="969">
        <v>1.6454472538190851E-3</v>
      </c>
    </row>
    <row r="47" spans="1:39" x14ac:dyDescent="0.25">
      <c r="B47" s="968" t="s">
        <v>40</v>
      </c>
      <c r="C47" s="969"/>
      <c r="D47" s="969"/>
      <c r="E47" s="969"/>
      <c r="F47" s="969">
        <v>1.0562800220585204E-2</v>
      </c>
      <c r="G47" s="969"/>
      <c r="H47" s="969"/>
      <c r="I47" s="969"/>
      <c r="J47" s="969"/>
      <c r="K47" s="969"/>
      <c r="L47" s="969"/>
      <c r="M47" s="969"/>
      <c r="N47" s="969"/>
      <c r="O47" s="969"/>
      <c r="P47" s="969"/>
      <c r="Q47" s="969"/>
      <c r="R47" s="969"/>
      <c r="S47" s="969"/>
      <c r="T47" s="969"/>
      <c r="U47" s="969">
        <v>9.0820712527683936E-3</v>
      </c>
      <c r="V47" s="969"/>
      <c r="W47" s="969"/>
      <c r="X47" s="969"/>
      <c r="Y47" s="969">
        <v>1.0226919541200434E-2</v>
      </c>
      <c r="Z47" s="969"/>
      <c r="AA47" s="969"/>
      <c r="AB47" s="969"/>
      <c r="AC47" s="969"/>
      <c r="AD47" s="969"/>
      <c r="AE47" s="969"/>
      <c r="AF47" s="969"/>
      <c r="AG47" s="969"/>
      <c r="AH47" s="969"/>
      <c r="AI47" s="969"/>
      <c r="AJ47" s="969">
        <v>1.284992496012655E-2</v>
      </c>
      <c r="AK47" s="969"/>
      <c r="AL47" s="969"/>
      <c r="AM47" s="969">
        <v>1.5078784114579834E-3</v>
      </c>
    </row>
    <row r="48" spans="1:39" x14ac:dyDescent="0.25">
      <c r="B48" s="968" t="s">
        <v>406</v>
      </c>
      <c r="C48" s="969"/>
      <c r="D48" s="969"/>
      <c r="E48" s="969"/>
      <c r="F48" s="969"/>
      <c r="G48" s="969">
        <v>2.3359334977234598E-3</v>
      </c>
      <c r="H48" s="969"/>
      <c r="I48" s="969">
        <v>9.0178726555263881E-3</v>
      </c>
      <c r="J48" s="969"/>
      <c r="K48" s="969"/>
      <c r="L48" s="969"/>
      <c r="M48" s="969"/>
      <c r="N48" s="969"/>
      <c r="O48" s="969"/>
      <c r="P48" s="969"/>
      <c r="Q48" s="969"/>
      <c r="R48" s="969"/>
      <c r="S48" s="969"/>
      <c r="T48" s="969"/>
      <c r="U48" s="969"/>
      <c r="V48" s="969">
        <v>4.2121331748005706E-3</v>
      </c>
      <c r="W48" s="969">
        <v>2.3248750739691001E-3</v>
      </c>
      <c r="X48" s="969">
        <v>4.5414739119524787E-3</v>
      </c>
      <c r="Y48" s="969"/>
      <c r="Z48" s="969">
        <v>7.3281462589973607E-3</v>
      </c>
      <c r="AA48" s="969">
        <v>6.7510764930253687E-3</v>
      </c>
      <c r="AB48" s="969">
        <v>3.8881499072260975E-2</v>
      </c>
      <c r="AC48" s="969"/>
      <c r="AD48" s="969">
        <v>7.270510236383248E-3</v>
      </c>
      <c r="AE48" s="969">
        <v>1.2239718721517814E-2</v>
      </c>
      <c r="AF48" s="969"/>
      <c r="AG48" s="969"/>
      <c r="AH48" s="969"/>
      <c r="AI48" s="969"/>
      <c r="AJ48" s="969"/>
      <c r="AK48" s="969">
        <v>4.6538387068563378E-3</v>
      </c>
      <c r="AL48" s="969"/>
      <c r="AM48" s="969">
        <v>2.8166808033336286E-3</v>
      </c>
    </row>
    <row r="49" spans="1:39" x14ac:dyDescent="0.25">
      <c r="B49" s="968" t="s">
        <v>91</v>
      </c>
      <c r="C49" s="969"/>
      <c r="D49" s="969">
        <v>2.447789341290839E-3</v>
      </c>
      <c r="E49" s="969">
        <v>1.2589642079446595E-3</v>
      </c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969"/>
      <c r="T49" s="969"/>
      <c r="U49" s="969">
        <v>4.0574370016890036E-3</v>
      </c>
      <c r="V49" s="969">
        <v>1.0616372611549898E-2</v>
      </c>
      <c r="W49" s="969">
        <v>9.9554788740398182E-3</v>
      </c>
      <c r="X49" s="969">
        <v>6.4365701525215596E-3</v>
      </c>
      <c r="Y49" s="969">
        <v>7.6951306393018264E-3</v>
      </c>
      <c r="Z49" s="969"/>
      <c r="AA49" s="969"/>
      <c r="AB49" s="969"/>
      <c r="AC49" s="969"/>
      <c r="AD49" s="969"/>
      <c r="AE49" s="969"/>
      <c r="AF49" s="969"/>
      <c r="AG49" s="969"/>
      <c r="AH49" s="969"/>
      <c r="AI49" s="969"/>
      <c r="AJ49" s="969"/>
      <c r="AK49" s="969"/>
      <c r="AL49" s="969"/>
      <c r="AM49" s="969">
        <v>1.8414568602544258E-3</v>
      </c>
    </row>
    <row r="50" spans="1:39" x14ac:dyDescent="0.25">
      <c r="B50" s="968" t="s">
        <v>407</v>
      </c>
      <c r="C50" s="969"/>
      <c r="D50" s="969"/>
      <c r="E50" s="969"/>
      <c r="F50" s="969"/>
      <c r="G50" s="969"/>
      <c r="H50" s="969"/>
      <c r="I50" s="969">
        <v>9.3612940575332076E-4</v>
      </c>
      <c r="J50" s="969"/>
      <c r="K50" s="969"/>
      <c r="L50" s="969"/>
      <c r="M50" s="969"/>
      <c r="N50" s="969"/>
      <c r="O50" s="969"/>
      <c r="P50" s="969"/>
      <c r="Q50" s="969"/>
      <c r="R50" s="969"/>
      <c r="S50" s="969"/>
      <c r="T50" s="969"/>
      <c r="U50" s="969"/>
      <c r="V50" s="969">
        <v>5.0129801946459307E-3</v>
      </c>
      <c r="W50" s="969">
        <v>1.9847774743050987E-3</v>
      </c>
      <c r="X50" s="969">
        <v>4.2492365264486963E-3</v>
      </c>
      <c r="Y50" s="969"/>
      <c r="Z50" s="969">
        <v>1.6641597464157359E-2</v>
      </c>
      <c r="AA50" s="969">
        <v>1.1116001328481534E-2</v>
      </c>
      <c r="AB50" s="969"/>
      <c r="AC50" s="969"/>
      <c r="AD50" s="969">
        <v>9.4086368997281788E-3</v>
      </c>
      <c r="AE50" s="969">
        <v>8.0686969001789166E-4</v>
      </c>
      <c r="AF50" s="969"/>
      <c r="AG50" s="969"/>
      <c r="AH50" s="969"/>
      <c r="AI50" s="969"/>
      <c r="AJ50" s="969">
        <v>9.7248429538301798E-4</v>
      </c>
      <c r="AK50" s="969"/>
      <c r="AL50" s="969"/>
      <c r="AM50" s="969">
        <v>1.7330385516630996E-3</v>
      </c>
    </row>
    <row r="51" spans="1:39" s="824" customFormat="1" x14ac:dyDescent="0.25">
      <c r="B51" s="968" t="s">
        <v>934</v>
      </c>
      <c r="C51" s="969"/>
      <c r="D51" s="969"/>
      <c r="E51" s="969"/>
      <c r="F51" s="969"/>
      <c r="G51" s="969"/>
      <c r="H51" s="969"/>
      <c r="I51" s="969"/>
      <c r="J51" s="969"/>
      <c r="K51" s="969"/>
      <c r="L51" s="969"/>
      <c r="M51" s="969"/>
      <c r="N51" s="969"/>
      <c r="O51" s="969"/>
      <c r="P51" s="969"/>
      <c r="Q51" s="969">
        <v>6.775762249838003E-3</v>
      </c>
      <c r="R51" s="969"/>
      <c r="S51" s="969"/>
      <c r="T51" s="969"/>
      <c r="U51" s="969"/>
      <c r="V51" s="969">
        <v>5.1737740535055862E-3</v>
      </c>
      <c r="W51" s="969">
        <v>4.8550041232310959E-3</v>
      </c>
      <c r="X51" s="969">
        <v>2.9764249978135216E-3</v>
      </c>
      <c r="Y51" s="969"/>
      <c r="Z51" s="969"/>
      <c r="AA51" s="969"/>
      <c r="AB51" s="969"/>
      <c r="AC51" s="969"/>
      <c r="AD51" s="969"/>
      <c r="AE51" s="969"/>
      <c r="AF51" s="969"/>
      <c r="AG51" s="969"/>
      <c r="AH51" s="969">
        <v>1.0756060456465085E-3</v>
      </c>
      <c r="AI51" s="969"/>
      <c r="AJ51" s="969">
        <v>5.7940475148763183E-4</v>
      </c>
      <c r="AK51" s="969"/>
      <c r="AL51" s="969"/>
      <c r="AM51" s="969">
        <v>8.2520175422513733E-4</v>
      </c>
    </row>
    <row r="52" spans="1:39" x14ac:dyDescent="0.25">
      <c r="B52" s="968" t="s">
        <v>1074</v>
      </c>
      <c r="C52" s="969"/>
      <c r="D52" s="969"/>
      <c r="E52" s="969"/>
      <c r="F52" s="969"/>
      <c r="G52" s="969"/>
      <c r="H52" s="969"/>
      <c r="I52" s="969"/>
      <c r="J52" s="969"/>
      <c r="K52" s="969"/>
      <c r="L52" s="969"/>
      <c r="M52" s="969"/>
      <c r="N52" s="969"/>
      <c r="O52" s="969"/>
      <c r="P52" s="969"/>
      <c r="Q52" s="969"/>
      <c r="R52" s="969"/>
      <c r="S52" s="969"/>
      <c r="T52" s="969"/>
      <c r="U52" s="969"/>
      <c r="V52" s="969"/>
      <c r="W52" s="969"/>
      <c r="X52" s="969"/>
      <c r="Y52" s="969"/>
      <c r="Z52" s="969"/>
      <c r="AA52" s="969"/>
      <c r="AB52" s="969"/>
      <c r="AC52" s="969"/>
      <c r="AD52" s="969"/>
      <c r="AE52" s="969"/>
      <c r="AF52" s="969"/>
      <c r="AG52" s="969"/>
      <c r="AH52" s="969">
        <v>6.0545863970337312E-3</v>
      </c>
      <c r="AI52" s="969">
        <v>7.3818799888978786E-3</v>
      </c>
      <c r="AJ52" s="969"/>
      <c r="AK52" s="969">
        <v>2.392261063469227E-3</v>
      </c>
      <c r="AL52" s="969"/>
      <c r="AM52" s="969">
        <v>4.2113047392304851E-4</v>
      </c>
    </row>
    <row r="53" spans="1:39" x14ac:dyDescent="0.25">
      <c r="B53" s="968" t="s">
        <v>877</v>
      </c>
      <c r="C53" s="969"/>
      <c r="D53" s="969"/>
      <c r="E53" s="969"/>
      <c r="F53" s="969"/>
      <c r="G53" s="969"/>
      <c r="H53" s="969"/>
      <c r="I53" s="969"/>
      <c r="J53" s="969"/>
      <c r="K53" s="969"/>
      <c r="L53" s="969"/>
      <c r="M53" s="969"/>
      <c r="N53" s="969"/>
      <c r="O53" s="969"/>
      <c r="P53" s="969"/>
      <c r="Q53" s="969"/>
      <c r="R53" s="969"/>
      <c r="S53" s="969"/>
      <c r="T53" s="969"/>
      <c r="U53" s="969">
        <v>8.0404518741521418E-3</v>
      </c>
      <c r="V53" s="969">
        <v>1.2600715595926203E-3</v>
      </c>
      <c r="W53" s="969"/>
      <c r="X53" s="969">
        <v>4.3156310011834547E-3</v>
      </c>
      <c r="Y53" s="969">
        <v>1.5275384021740522E-2</v>
      </c>
      <c r="Z53" s="969">
        <v>4.719224192153865E-3</v>
      </c>
      <c r="AA53" s="969"/>
      <c r="AB53" s="969">
        <v>6.2143311388649564E-2</v>
      </c>
      <c r="AC53" s="969"/>
      <c r="AD53" s="969">
        <v>1.5525245879158436E-3</v>
      </c>
      <c r="AE53" s="969"/>
      <c r="AF53" s="969"/>
      <c r="AG53" s="969"/>
      <c r="AH53" s="969"/>
      <c r="AI53" s="969"/>
      <c r="AJ53" s="969">
        <v>2.2809763663850183E-3</v>
      </c>
      <c r="AK53" s="969">
        <v>5.384315177760772E-3</v>
      </c>
      <c r="AL53" s="969">
        <v>3.542490845854636E-3</v>
      </c>
      <c r="AM53" s="969">
        <v>1.8361072973291602E-3</v>
      </c>
    </row>
    <row r="54" spans="1:39" x14ac:dyDescent="0.25">
      <c r="B54" s="968" t="s">
        <v>31</v>
      </c>
      <c r="C54" s="969"/>
      <c r="D54" s="969"/>
      <c r="E54" s="969"/>
      <c r="F54" s="969">
        <v>8.0820024692825551E-3</v>
      </c>
      <c r="G54" s="969"/>
      <c r="H54" s="969"/>
      <c r="I54" s="969">
        <v>1.3798688851633907E-2</v>
      </c>
      <c r="J54" s="969">
        <v>1.3004407408594864E-2</v>
      </c>
      <c r="K54" s="969">
        <v>4.4573118504232678E-2</v>
      </c>
      <c r="L54" s="969"/>
      <c r="M54" s="969"/>
      <c r="N54" s="969"/>
      <c r="O54" s="969"/>
      <c r="P54" s="969"/>
      <c r="Q54" s="969">
        <v>3.8086763550545438E-2</v>
      </c>
      <c r="R54" s="969"/>
      <c r="S54" s="969"/>
      <c r="T54" s="969">
        <v>7.363506828176305E-3</v>
      </c>
      <c r="U54" s="969">
        <v>7.7170474877623742E-3</v>
      </c>
      <c r="V54" s="969"/>
      <c r="W54" s="969"/>
      <c r="X54" s="969"/>
      <c r="Y54" s="969">
        <v>8.3932696307508336E-3</v>
      </c>
      <c r="Z54" s="969"/>
      <c r="AA54" s="969"/>
      <c r="AB54" s="969">
        <v>4.2307929147156399E-2</v>
      </c>
      <c r="AC54" s="969">
        <v>6.1532073924806677E-3</v>
      </c>
      <c r="AD54" s="969">
        <v>1.3226866031105186E-2</v>
      </c>
      <c r="AE54" s="969">
        <v>6.0152054410608433E-3</v>
      </c>
      <c r="AF54" s="969"/>
      <c r="AG54" s="969"/>
      <c r="AH54" s="969"/>
      <c r="AI54" s="969">
        <v>1.1519616790593007E-3</v>
      </c>
      <c r="AJ54" s="969"/>
      <c r="AK54" s="969"/>
      <c r="AL54" s="969">
        <v>6.8618638164231896E-3</v>
      </c>
      <c r="AM54" s="969">
        <v>5.4338272875872297E-3</v>
      </c>
    </row>
    <row r="55" spans="1:39" x14ac:dyDescent="0.25">
      <c r="B55" s="968" t="s">
        <v>533</v>
      </c>
      <c r="C55" s="969"/>
      <c r="D55" s="969"/>
      <c r="E55" s="969"/>
      <c r="F55" s="969"/>
      <c r="G55" s="969"/>
      <c r="H55" s="969"/>
      <c r="I55" s="969"/>
      <c r="J55" s="969">
        <v>5.6338860374773557E-3</v>
      </c>
      <c r="K55" s="969"/>
      <c r="L55" s="969"/>
      <c r="M55" s="969"/>
      <c r="N55" s="969"/>
      <c r="O55" s="969"/>
      <c r="P55" s="969"/>
      <c r="Q55" s="969"/>
      <c r="R55" s="969"/>
      <c r="S55" s="969"/>
      <c r="T55" s="969"/>
      <c r="U55" s="969">
        <v>9.8246779227375864E-3</v>
      </c>
      <c r="V55" s="969"/>
      <c r="W55" s="969"/>
      <c r="X55" s="969"/>
      <c r="Y55" s="969">
        <v>1.4616890588403951E-2</v>
      </c>
      <c r="Z55" s="969">
        <v>8.069283175814828E-3</v>
      </c>
      <c r="AA55" s="969"/>
      <c r="AB55" s="969"/>
      <c r="AC55" s="969"/>
      <c r="AD55" s="969">
        <v>3.8339302695259438E-3</v>
      </c>
      <c r="AE55" s="969"/>
      <c r="AF55" s="969"/>
      <c r="AG55" s="969"/>
      <c r="AH55" s="969"/>
      <c r="AI55" s="969"/>
      <c r="AJ55" s="969"/>
      <c r="AK55" s="969"/>
      <c r="AL55" s="969"/>
      <c r="AM55" s="969">
        <v>1.8158832221341716E-3</v>
      </c>
    </row>
    <row r="56" spans="1:39" x14ac:dyDescent="0.25">
      <c r="B56" s="968" t="s">
        <v>163</v>
      </c>
      <c r="C56" s="969">
        <v>2.055733673109153E-2</v>
      </c>
      <c r="D56" s="969">
        <v>1.0889685441255081E-2</v>
      </c>
      <c r="E56" s="969">
        <v>9.0745046139399724E-3</v>
      </c>
      <c r="F56" s="969">
        <v>1.6865225078104985E-2</v>
      </c>
      <c r="G56" s="969"/>
      <c r="H56" s="969"/>
      <c r="I56" s="969">
        <v>1.419986760375035E-2</v>
      </c>
      <c r="J56" s="969">
        <v>4.4480275169219E-2</v>
      </c>
      <c r="K56" s="969">
        <v>2.1120641299536756E-2</v>
      </c>
      <c r="L56" s="969"/>
      <c r="M56" s="969"/>
      <c r="N56" s="969"/>
      <c r="O56" s="969"/>
      <c r="P56" s="969"/>
      <c r="Q56" s="969">
        <v>8.439684027541268E-2</v>
      </c>
      <c r="R56" s="969"/>
      <c r="S56" s="969">
        <v>4.0087869168044507E-2</v>
      </c>
      <c r="T56" s="969"/>
      <c r="U56" s="969">
        <v>2.8037944481130898E-2</v>
      </c>
      <c r="V56" s="969">
        <v>8.0782114088691088E-3</v>
      </c>
      <c r="W56" s="969">
        <v>9.2592796714832237E-3</v>
      </c>
      <c r="X56" s="969">
        <v>7.1861530054173617E-3</v>
      </c>
      <c r="Y56" s="969">
        <v>3.0484088809750266E-2</v>
      </c>
      <c r="Z56" s="969">
        <v>2.2883665532319058E-2</v>
      </c>
      <c r="AA56" s="969"/>
      <c r="AB56" s="969">
        <v>3.4155021211322772E-2</v>
      </c>
      <c r="AC56" s="969">
        <v>1.3607652169521592E-4</v>
      </c>
      <c r="AD56" s="969">
        <v>1.5640741529275116E-2</v>
      </c>
      <c r="AE56" s="969">
        <v>3.6637278289559684E-3</v>
      </c>
      <c r="AF56" s="969"/>
      <c r="AG56" s="969"/>
      <c r="AH56" s="969">
        <v>5.7587566760391951E-2</v>
      </c>
      <c r="AI56" s="969">
        <v>6.3779867089583508E-3</v>
      </c>
      <c r="AJ56" s="969">
        <v>2.8411861396108708E-2</v>
      </c>
      <c r="AK56" s="969"/>
      <c r="AL56" s="969">
        <v>8.9267556142150276E-3</v>
      </c>
      <c r="AM56" s="969">
        <v>1.6080168202912335E-2</v>
      </c>
    </row>
    <row r="57" spans="1:39" x14ac:dyDescent="0.25">
      <c r="B57" s="968" t="s">
        <v>422</v>
      </c>
      <c r="C57" s="969"/>
      <c r="D57" s="969">
        <v>2.306794192798094E-2</v>
      </c>
      <c r="E57" s="969">
        <v>4.3493200956686066E-2</v>
      </c>
      <c r="F57" s="969"/>
      <c r="G57" s="969">
        <v>3.632825714106775E-2</v>
      </c>
      <c r="H57" s="969"/>
      <c r="I57" s="969">
        <v>4.7716137005818365E-2</v>
      </c>
      <c r="J57" s="969"/>
      <c r="K57" s="969"/>
      <c r="L57" s="969"/>
      <c r="M57" s="969"/>
      <c r="N57" s="969"/>
      <c r="O57" s="969"/>
      <c r="P57" s="969"/>
      <c r="Q57" s="969"/>
      <c r="R57" s="969"/>
      <c r="S57" s="969"/>
      <c r="T57" s="969"/>
      <c r="U57" s="969"/>
      <c r="V57" s="969">
        <v>7.7346706902225615E-2</v>
      </c>
      <c r="W57" s="969">
        <v>7.9987920939267709E-2</v>
      </c>
      <c r="X57" s="969">
        <v>5.3572164791381993E-2</v>
      </c>
      <c r="Y57" s="969"/>
      <c r="Z57" s="969">
        <v>8.3085468746014524E-4</v>
      </c>
      <c r="AA57" s="969">
        <v>3.6606543894689945E-2</v>
      </c>
      <c r="AB57" s="969"/>
      <c r="AC57" s="969"/>
      <c r="AD57" s="969"/>
      <c r="AE57" s="969">
        <v>0.1135768792849368</v>
      </c>
      <c r="AF57" s="969"/>
      <c r="AG57" s="969"/>
      <c r="AH57" s="969"/>
      <c r="AI57" s="969"/>
      <c r="AJ57" s="969">
        <v>5.783554085036411E-2</v>
      </c>
      <c r="AK57" s="969">
        <v>3.2805363308068984E-2</v>
      </c>
      <c r="AL57" s="969"/>
      <c r="AM57" s="969">
        <v>2.6409827604936167E-2</v>
      </c>
    </row>
    <row r="58" spans="1:39" x14ac:dyDescent="0.25">
      <c r="B58" s="968" t="s">
        <v>165</v>
      </c>
      <c r="C58" s="969"/>
      <c r="D58" s="969">
        <v>1.1370275049286361E-2</v>
      </c>
      <c r="E58" s="969">
        <v>1.0604445379287876E-2</v>
      </c>
      <c r="F58" s="969">
        <v>5.1408490012791654E-3</v>
      </c>
      <c r="G58" s="969"/>
      <c r="H58" s="969"/>
      <c r="I58" s="969">
        <v>3.0069229408290692E-2</v>
      </c>
      <c r="J58" s="969"/>
      <c r="K58" s="969"/>
      <c r="L58" s="969"/>
      <c r="M58" s="969"/>
      <c r="N58" s="969"/>
      <c r="O58" s="969"/>
      <c r="P58" s="969"/>
      <c r="Q58" s="969"/>
      <c r="R58" s="969"/>
      <c r="S58" s="969"/>
      <c r="T58" s="969"/>
      <c r="U58" s="969">
        <v>1.155069797976257E-2</v>
      </c>
      <c r="V58" s="969">
        <v>2.8339327095386929E-3</v>
      </c>
      <c r="W58" s="969">
        <v>3.8949952575455696E-3</v>
      </c>
      <c r="X58" s="969">
        <v>3.0400130155040484E-3</v>
      </c>
      <c r="Y58" s="969">
        <v>1.1170182642564431E-2</v>
      </c>
      <c r="Z58" s="969">
        <v>9.8210222254189669E-2</v>
      </c>
      <c r="AA58" s="969">
        <v>2.3359601087659342E-2</v>
      </c>
      <c r="AB58" s="969"/>
      <c r="AC58" s="969">
        <v>5.995903479417402E-3</v>
      </c>
      <c r="AD58" s="969">
        <v>1.5690120394188461E-2</v>
      </c>
      <c r="AE58" s="969">
        <v>1.5043765919590467E-2</v>
      </c>
      <c r="AF58" s="969"/>
      <c r="AG58" s="969"/>
      <c r="AH58" s="969">
        <v>6.1976081439273911E-2</v>
      </c>
      <c r="AI58" s="969">
        <v>2.0752126537569752E-2</v>
      </c>
      <c r="AJ58" s="969">
        <v>2.2719321817867868E-2</v>
      </c>
      <c r="AK58" s="969">
        <v>2.5587411516119169E-2</v>
      </c>
      <c r="AL58" s="969">
        <v>4.1671236997570249E-2</v>
      </c>
      <c r="AM58" s="969">
        <v>1.2065703804707022E-2</v>
      </c>
    </row>
    <row r="59" spans="1:39" x14ac:dyDescent="0.25">
      <c r="A59" s="385" t="s">
        <v>1434</v>
      </c>
      <c r="B59" s="381"/>
      <c r="C59" s="381">
        <f>C60</f>
        <v>0</v>
      </c>
      <c r="D59" s="381">
        <f t="shared" ref="D59:AL59" si="3">D60</f>
        <v>0</v>
      </c>
      <c r="E59" s="381">
        <f t="shared" si="3"/>
        <v>0</v>
      </c>
      <c r="F59" s="381">
        <f t="shared" si="3"/>
        <v>0</v>
      </c>
      <c r="G59" s="381">
        <f t="shared" si="3"/>
        <v>0</v>
      </c>
      <c r="H59" s="381">
        <f t="shared" si="3"/>
        <v>0</v>
      </c>
      <c r="I59" s="381">
        <f t="shared" si="3"/>
        <v>0</v>
      </c>
      <c r="J59" s="381">
        <f t="shared" si="3"/>
        <v>0</v>
      </c>
      <c r="K59" s="381">
        <f t="shared" si="3"/>
        <v>0</v>
      </c>
      <c r="L59" s="381">
        <f t="shared" si="3"/>
        <v>0</v>
      </c>
      <c r="M59" s="381">
        <f t="shared" si="3"/>
        <v>0</v>
      </c>
      <c r="N59" s="381">
        <f t="shared" si="3"/>
        <v>0</v>
      </c>
      <c r="O59" s="381">
        <f t="shared" si="3"/>
        <v>0</v>
      </c>
      <c r="P59" s="381">
        <f t="shared" si="3"/>
        <v>0</v>
      </c>
      <c r="Q59" s="381">
        <f t="shared" si="3"/>
        <v>0</v>
      </c>
      <c r="R59" s="381">
        <f t="shared" si="3"/>
        <v>0</v>
      </c>
      <c r="S59" s="381">
        <f t="shared" si="3"/>
        <v>0</v>
      </c>
      <c r="T59" s="381">
        <f t="shared" si="3"/>
        <v>0</v>
      </c>
      <c r="U59" s="381">
        <f t="shared" si="3"/>
        <v>0</v>
      </c>
      <c r="V59" s="381">
        <f t="shared" si="3"/>
        <v>0</v>
      </c>
      <c r="W59" s="381">
        <f t="shared" si="3"/>
        <v>0</v>
      </c>
      <c r="X59" s="381">
        <f t="shared" si="3"/>
        <v>0</v>
      </c>
      <c r="Y59" s="381">
        <f t="shared" si="3"/>
        <v>0</v>
      </c>
      <c r="Z59" s="381">
        <f t="shared" si="3"/>
        <v>0</v>
      </c>
      <c r="AA59" s="381">
        <f t="shared" si="3"/>
        <v>0</v>
      </c>
      <c r="AB59" s="381">
        <f t="shared" si="3"/>
        <v>0</v>
      </c>
      <c r="AC59" s="381">
        <f t="shared" si="3"/>
        <v>0</v>
      </c>
      <c r="AD59" s="381">
        <f t="shared" si="3"/>
        <v>0</v>
      </c>
      <c r="AE59" s="381">
        <f t="shared" si="3"/>
        <v>0</v>
      </c>
      <c r="AF59" s="381">
        <f t="shared" si="3"/>
        <v>0</v>
      </c>
      <c r="AG59" s="381">
        <f t="shared" si="3"/>
        <v>0</v>
      </c>
      <c r="AH59" s="381">
        <f t="shared" si="3"/>
        <v>1.1323176654276774E-2</v>
      </c>
      <c r="AI59" s="381">
        <f t="shared" si="3"/>
        <v>1.8918061685197292E-3</v>
      </c>
      <c r="AJ59" s="381">
        <f t="shared" si="3"/>
        <v>3.3669447343422591E-3</v>
      </c>
      <c r="AK59" s="381">
        <f t="shared" si="3"/>
        <v>0</v>
      </c>
      <c r="AL59" s="381">
        <f t="shared" si="3"/>
        <v>1.1276474232519077E-2</v>
      </c>
      <c r="AM59" s="381">
        <f>AM60</f>
        <v>5.87376614201805E-4</v>
      </c>
    </row>
    <row r="60" spans="1:39" x14ac:dyDescent="0.25">
      <c r="B60" s="970" t="s">
        <v>1345</v>
      </c>
      <c r="C60" s="971"/>
      <c r="D60" s="971"/>
      <c r="E60" s="971"/>
      <c r="F60" s="971"/>
      <c r="G60" s="971"/>
      <c r="H60" s="971"/>
      <c r="I60" s="971"/>
      <c r="J60" s="971"/>
      <c r="K60" s="971"/>
      <c r="L60" s="971"/>
      <c r="M60" s="971"/>
      <c r="N60" s="971"/>
      <c r="O60" s="971"/>
      <c r="P60" s="971"/>
      <c r="Q60" s="971"/>
      <c r="R60" s="971"/>
      <c r="S60" s="971"/>
      <c r="T60" s="971"/>
      <c r="U60" s="971"/>
      <c r="V60" s="971"/>
      <c r="W60" s="971"/>
      <c r="X60" s="971"/>
      <c r="Y60" s="971"/>
      <c r="Z60" s="971"/>
      <c r="AA60" s="971"/>
      <c r="AB60" s="971"/>
      <c r="AC60" s="971"/>
      <c r="AD60" s="971"/>
      <c r="AE60" s="971"/>
      <c r="AF60" s="971"/>
      <c r="AG60" s="971"/>
      <c r="AH60" s="392">
        <v>1.1323176654276774E-2</v>
      </c>
      <c r="AI60" s="392">
        <v>1.8918061685197292E-3</v>
      </c>
      <c r="AJ60" s="392">
        <v>3.3669447343422591E-3</v>
      </c>
      <c r="AK60" s="928"/>
      <c r="AL60" s="392">
        <v>1.1276474232519077E-2</v>
      </c>
      <c r="AM60" s="986">
        <v>5.87376614201805E-4</v>
      </c>
    </row>
    <row r="61" spans="1:39" x14ac:dyDescent="0.25">
      <c r="A61" s="386" t="s">
        <v>534</v>
      </c>
      <c r="B61" s="381"/>
      <c r="C61" s="381">
        <f t="shared" ref="C61:AL61" si="4">C62</f>
        <v>0</v>
      </c>
      <c r="D61" s="381">
        <f t="shared" si="4"/>
        <v>0</v>
      </c>
      <c r="E61" s="381">
        <f t="shared" si="4"/>
        <v>0</v>
      </c>
      <c r="F61" s="381">
        <f t="shared" si="4"/>
        <v>0</v>
      </c>
      <c r="G61" s="381">
        <f t="shared" si="4"/>
        <v>0</v>
      </c>
      <c r="H61" s="381">
        <f t="shared" si="4"/>
        <v>0</v>
      </c>
      <c r="I61" s="381">
        <f t="shared" si="4"/>
        <v>0</v>
      </c>
      <c r="J61" s="381">
        <f t="shared" si="4"/>
        <v>0</v>
      </c>
      <c r="K61" s="381">
        <f t="shared" si="4"/>
        <v>0</v>
      </c>
      <c r="L61" s="381">
        <f t="shared" si="4"/>
        <v>0.66764577082129462</v>
      </c>
      <c r="M61" s="381">
        <f t="shared" si="4"/>
        <v>0</v>
      </c>
      <c r="N61" s="381">
        <f t="shared" si="4"/>
        <v>0.16488227293133695</v>
      </c>
      <c r="O61" s="381">
        <f t="shared" si="4"/>
        <v>5.3593851971772043E-2</v>
      </c>
      <c r="P61" s="381">
        <f t="shared" si="4"/>
        <v>1.8187406593737351E-2</v>
      </c>
      <c r="Q61" s="381">
        <f t="shared" si="4"/>
        <v>0</v>
      </c>
      <c r="R61" s="381">
        <f t="shared" si="4"/>
        <v>0</v>
      </c>
      <c r="S61" s="381">
        <f t="shared" si="4"/>
        <v>0</v>
      </c>
      <c r="T61" s="381">
        <f t="shared" si="4"/>
        <v>5.564857384769753E-2</v>
      </c>
      <c r="U61" s="381">
        <f t="shared" si="4"/>
        <v>0</v>
      </c>
      <c r="V61" s="381">
        <f t="shared" si="4"/>
        <v>0</v>
      </c>
      <c r="W61" s="381">
        <f t="shared" si="4"/>
        <v>0</v>
      </c>
      <c r="X61" s="381">
        <f t="shared" si="4"/>
        <v>0</v>
      </c>
      <c r="Y61" s="381">
        <f t="shared" si="4"/>
        <v>0</v>
      </c>
      <c r="Z61" s="381">
        <f t="shared" si="4"/>
        <v>0</v>
      </c>
      <c r="AA61" s="381">
        <f t="shared" si="4"/>
        <v>0</v>
      </c>
      <c r="AB61" s="381">
        <f t="shared" si="4"/>
        <v>0</v>
      </c>
      <c r="AC61" s="381">
        <f t="shared" si="4"/>
        <v>0</v>
      </c>
      <c r="AD61" s="381">
        <f t="shared" si="4"/>
        <v>0</v>
      </c>
      <c r="AE61" s="381">
        <f t="shared" si="4"/>
        <v>0</v>
      </c>
      <c r="AF61" s="381">
        <f t="shared" si="4"/>
        <v>0</v>
      </c>
      <c r="AG61" s="381">
        <f t="shared" si="4"/>
        <v>0</v>
      </c>
      <c r="AH61" s="381">
        <f t="shared" si="4"/>
        <v>0</v>
      </c>
      <c r="AI61" s="381">
        <f t="shared" si="4"/>
        <v>0</v>
      </c>
      <c r="AJ61" s="381">
        <f t="shared" si="4"/>
        <v>0</v>
      </c>
      <c r="AK61" s="381">
        <f t="shared" si="4"/>
        <v>0</v>
      </c>
      <c r="AL61" s="381">
        <f t="shared" si="4"/>
        <v>0</v>
      </c>
      <c r="AM61" s="381">
        <f>AM62</f>
        <v>2.0833782200919772E-2</v>
      </c>
    </row>
    <row r="62" spans="1:39" x14ac:dyDescent="0.25">
      <c r="B62" s="973" t="s">
        <v>535</v>
      </c>
      <c r="C62" s="974"/>
      <c r="D62" s="974"/>
      <c r="E62" s="974"/>
      <c r="F62" s="974"/>
      <c r="G62" s="974"/>
      <c r="H62" s="974"/>
      <c r="I62" s="974"/>
      <c r="J62" s="974"/>
      <c r="K62" s="974"/>
      <c r="L62" s="974">
        <v>0.66764577082129462</v>
      </c>
      <c r="M62" s="974"/>
      <c r="N62" s="974">
        <v>0.16488227293133695</v>
      </c>
      <c r="O62" s="974">
        <v>5.3593851971772043E-2</v>
      </c>
      <c r="P62" s="974">
        <v>1.8187406593737351E-2</v>
      </c>
      <c r="Q62" s="974"/>
      <c r="R62" s="974"/>
      <c r="S62" s="974"/>
      <c r="T62" s="974">
        <v>5.564857384769753E-2</v>
      </c>
      <c r="U62" s="974"/>
      <c r="V62" s="974"/>
      <c r="W62" s="974"/>
      <c r="X62" s="974"/>
      <c r="Y62" s="974"/>
      <c r="Z62" s="974"/>
      <c r="AA62" s="974"/>
      <c r="AB62" s="974"/>
      <c r="AC62" s="974"/>
      <c r="AD62" s="974"/>
      <c r="AE62" s="974"/>
      <c r="AF62" s="974"/>
      <c r="AG62" s="974"/>
      <c r="AH62" s="972"/>
      <c r="AI62" s="972"/>
      <c r="AJ62" s="972"/>
      <c r="AK62" s="972"/>
      <c r="AL62" s="972"/>
      <c r="AM62" s="974">
        <v>2.0833782200919772E-2</v>
      </c>
    </row>
    <row r="63" spans="1:39" x14ac:dyDescent="0.25">
      <c r="A63" s="387" t="s">
        <v>692</v>
      </c>
      <c r="B63" s="381"/>
      <c r="C63" s="381">
        <f t="shared" ref="C63:AL63" si="5">C64</f>
        <v>0</v>
      </c>
      <c r="D63" s="381">
        <f t="shared" si="5"/>
        <v>0</v>
      </c>
      <c r="E63" s="381">
        <f t="shared" si="5"/>
        <v>0</v>
      </c>
      <c r="F63" s="381">
        <f t="shared" si="5"/>
        <v>0</v>
      </c>
      <c r="G63" s="381">
        <f t="shared" si="5"/>
        <v>0</v>
      </c>
      <c r="H63" s="381">
        <f t="shared" si="5"/>
        <v>0</v>
      </c>
      <c r="I63" s="381">
        <f t="shared" si="5"/>
        <v>0</v>
      </c>
      <c r="J63" s="381">
        <f t="shared" si="5"/>
        <v>0</v>
      </c>
      <c r="K63" s="381">
        <f t="shared" si="5"/>
        <v>0</v>
      </c>
      <c r="L63" s="381">
        <f t="shared" si="5"/>
        <v>6.4502069473458351E-2</v>
      </c>
      <c r="M63" s="381">
        <f t="shared" si="5"/>
        <v>0</v>
      </c>
      <c r="N63" s="381">
        <f t="shared" si="5"/>
        <v>0</v>
      </c>
      <c r="O63" s="381">
        <f t="shared" si="5"/>
        <v>0</v>
      </c>
      <c r="P63" s="381">
        <f t="shared" si="5"/>
        <v>0</v>
      </c>
      <c r="Q63" s="381">
        <f t="shared" si="5"/>
        <v>1.4319673137731781E-2</v>
      </c>
      <c r="R63" s="381">
        <f t="shared" si="5"/>
        <v>0</v>
      </c>
      <c r="S63" s="381">
        <f t="shared" si="5"/>
        <v>1.0041442095554309E-2</v>
      </c>
      <c r="T63" s="381">
        <f t="shared" si="5"/>
        <v>5.2957675269614682E-3</v>
      </c>
      <c r="U63" s="381">
        <f t="shared" si="5"/>
        <v>0</v>
      </c>
      <c r="V63" s="381">
        <f t="shared" si="5"/>
        <v>0</v>
      </c>
      <c r="W63" s="381">
        <f t="shared" si="5"/>
        <v>0</v>
      </c>
      <c r="X63" s="381">
        <f t="shared" si="5"/>
        <v>0</v>
      </c>
      <c r="Y63" s="381">
        <f t="shared" si="5"/>
        <v>0</v>
      </c>
      <c r="Z63" s="381">
        <f t="shared" si="5"/>
        <v>0</v>
      </c>
      <c r="AA63" s="381">
        <f t="shared" si="5"/>
        <v>0</v>
      </c>
      <c r="AB63" s="381">
        <f t="shared" si="5"/>
        <v>0</v>
      </c>
      <c r="AC63" s="381">
        <f t="shared" si="5"/>
        <v>0</v>
      </c>
      <c r="AD63" s="381">
        <f t="shared" si="5"/>
        <v>0</v>
      </c>
      <c r="AE63" s="381">
        <f t="shared" si="5"/>
        <v>0</v>
      </c>
      <c r="AF63" s="381">
        <f t="shared" si="5"/>
        <v>0</v>
      </c>
      <c r="AG63" s="381">
        <f t="shared" si="5"/>
        <v>0</v>
      </c>
      <c r="AH63" s="381">
        <f t="shared" si="5"/>
        <v>3.721624203750524E-3</v>
      </c>
      <c r="AI63" s="381">
        <f t="shared" si="5"/>
        <v>0</v>
      </c>
      <c r="AJ63" s="381">
        <f t="shared" si="5"/>
        <v>0</v>
      </c>
      <c r="AK63" s="381">
        <f t="shared" si="5"/>
        <v>0</v>
      </c>
      <c r="AL63" s="381">
        <f t="shared" si="5"/>
        <v>0</v>
      </c>
      <c r="AM63" s="381">
        <f>AM64</f>
        <v>2.4136071647071133E-3</v>
      </c>
    </row>
    <row r="64" spans="1:39" x14ac:dyDescent="0.25">
      <c r="B64" s="975" t="s">
        <v>535</v>
      </c>
      <c r="C64" s="976"/>
      <c r="D64" s="976"/>
      <c r="E64" s="976"/>
      <c r="F64" s="976"/>
      <c r="G64" s="976"/>
      <c r="H64" s="976"/>
      <c r="I64" s="976"/>
      <c r="J64" s="976"/>
      <c r="K64" s="976"/>
      <c r="L64" s="976">
        <v>6.4502069473458351E-2</v>
      </c>
      <c r="M64" s="976"/>
      <c r="N64" s="976"/>
      <c r="O64" s="976"/>
      <c r="P64" s="976"/>
      <c r="Q64" s="976">
        <v>1.4319673137731781E-2</v>
      </c>
      <c r="R64" s="976"/>
      <c r="S64" s="976">
        <v>1.0041442095554309E-2</v>
      </c>
      <c r="T64" s="976">
        <v>5.2957675269614682E-3</v>
      </c>
      <c r="U64" s="976"/>
      <c r="V64" s="976"/>
      <c r="W64" s="976"/>
      <c r="X64" s="976"/>
      <c r="Y64" s="976"/>
      <c r="Z64" s="976"/>
      <c r="AA64" s="976"/>
      <c r="AB64" s="976"/>
      <c r="AC64" s="976"/>
      <c r="AD64" s="976"/>
      <c r="AE64" s="976"/>
      <c r="AF64" s="392"/>
      <c r="AG64" s="392"/>
      <c r="AH64" s="392">
        <v>3.721624203750524E-3</v>
      </c>
      <c r="AI64" s="928"/>
      <c r="AJ64" s="928"/>
      <c r="AK64" s="928"/>
      <c r="AL64" s="928"/>
      <c r="AM64" s="976">
        <v>2.4136071647071133E-3</v>
      </c>
    </row>
    <row r="65" spans="1:39" x14ac:dyDescent="0.25">
      <c r="A65" s="388" t="s">
        <v>536</v>
      </c>
      <c r="B65" s="381"/>
      <c r="C65" s="381">
        <f t="shared" ref="C65:AM65" si="6">SUM(C66:C83)</f>
        <v>0.54379756369763088</v>
      </c>
      <c r="D65" s="381">
        <f t="shared" si="6"/>
        <v>0.56518483319669566</v>
      </c>
      <c r="E65" s="381">
        <f t="shared" si="6"/>
        <v>0.56476849427025788</v>
      </c>
      <c r="F65" s="381">
        <f t="shared" si="6"/>
        <v>0.4638416179853953</v>
      </c>
      <c r="G65" s="381">
        <f t="shared" si="6"/>
        <v>0.12911592491031587</v>
      </c>
      <c r="H65" s="381">
        <f t="shared" si="6"/>
        <v>0.39980421930024335</v>
      </c>
      <c r="I65" s="381">
        <f t="shared" si="6"/>
        <v>0.13802041260003273</v>
      </c>
      <c r="J65" s="381">
        <f t="shared" si="6"/>
        <v>0.46226340226071794</v>
      </c>
      <c r="K65" s="381">
        <f t="shared" si="6"/>
        <v>0.28338599808736342</v>
      </c>
      <c r="L65" s="381">
        <f t="shared" si="6"/>
        <v>0.23666781851664626</v>
      </c>
      <c r="M65" s="381">
        <f t="shared" si="6"/>
        <v>0.10629855083674199</v>
      </c>
      <c r="N65" s="381">
        <f t="shared" si="6"/>
        <v>0.5034772460737329</v>
      </c>
      <c r="O65" s="381">
        <f t="shared" si="6"/>
        <v>0.54078602331771852</v>
      </c>
      <c r="P65" s="381">
        <f t="shared" si="6"/>
        <v>0.68330633785980222</v>
      </c>
      <c r="Q65" s="381">
        <f t="shared" si="6"/>
        <v>0.41019398526800899</v>
      </c>
      <c r="R65" s="381">
        <f t="shared" si="6"/>
        <v>0.60924020983613203</v>
      </c>
      <c r="S65" s="381">
        <f t="shared" si="6"/>
        <v>0.67495223761580203</v>
      </c>
      <c r="T65" s="381">
        <f t="shared" si="6"/>
        <v>0.65702894841207526</v>
      </c>
      <c r="U65" s="381">
        <f t="shared" si="6"/>
        <v>0.53949834598846669</v>
      </c>
      <c r="V65" s="381">
        <f t="shared" si="6"/>
        <v>0.38475406667913953</v>
      </c>
      <c r="W65" s="381">
        <f t="shared" si="6"/>
        <v>0.2944364388584752</v>
      </c>
      <c r="X65" s="381">
        <f t="shared" si="6"/>
        <v>0.42353001503489607</v>
      </c>
      <c r="Y65" s="381">
        <f t="shared" si="6"/>
        <v>0.48131340508770587</v>
      </c>
      <c r="Z65" s="381">
        <f t="shared" si="6"/>
        <v>0.28334970078982114</v>
      </c>
      <c r="AA65" s="381">
        <f t="shared" si="6"/>
        <v>0.4147882223313778</v>
      </c>
      <c r="AB65" s="381">
        <f t="shared" si="6"/>
        <v>0.23430516789628136</v>
      </c>
      <c r="AC65" s="381">
        <f t="shared" si="6"/>
        <v>0.78646859287845416</v>
      </c>
      <c r="AD65" s="381">
        <f t="shared" si="6"/>
        <v>0.68909647840266686</v>
      </c>
      <c r="AE65" s="381">
        <f t="shared" si="6"/>
        <v>0.4756526378062319</v>
      </c>
      <c r="AF65" s="381">
        <f t="shared" si="6"/>
        <v>0</v>
      </c>
      <c r="AG65" s="381">
        <f t="shared" si="6"/>
        <v>0.28824727241304882</v>
      </c>
      <c r="AH65" s="381">
        <f t="shared" si="6"/>
        <v>0.47814177237817446</v>
      </c>
      <c r="AI65" s="381">
        <f t="shared" si="6"/>
        <v>0.42731649052884224</v>
      </c>
      <c r="AJ65" s="381">
        <f t="shared" si="6"/>
        <v>0.43936404573969534</v>
      </c>
      <c r="AK65" s="381">
        <f t="shared" si="6"/>
        <v>0.25356414554236423</v>
      </c>
      <c r="AL65" s="381">
        <f t="shared" si="6"/>
        <v>0.43579141304332453</v>
      </c>
      <c r="AM65" s="381">
        <f t="shared" si="6"/>
        <v>0.46785476955318844</v>
      </c>
    </row>
    <row r="66" spans="1:39" x14ac:dyDescent="0.25">
      <c r="B66" s="977" t="s">
        <v>131</v>
      </c>
      <c r="C66" s="978"/>
      <c r="D66" s="978"/>
      <c r="E66" s="978"/>
      <c r="F66" s="978"/>
      <c r="G66" s="978"/>
      <c r="H66" s="978"/>
      <c r="I66" s="978"/>
      <c r="J66" s="978"/>
      <c r="K66" s="978"/>
      <c r="L66" s="978"/>
      <c r="M66" s="978"/>
      <c r="N66" s="978"/>
      <c r="O66" s="978"/>
      <c r="P66" s="978"/>
      <c r="Q66" s="978"/>
      <c r="R66" s="978"/>
      <c r="S66" s="978"/>
      <c r="T66" s="978"/>
      <c r="U66" s="978"/>
      <c r="V66" s="978"/>
      <c r="W66" s="978"/>
      <c r="X66" s="978">
        <v>1.1629154854304585E-2</v>
      </c>
      <c r="Y66" s="978"/>
      <c r="Z66" s="978"/>
      <c r="AA66" s="978"/>
      <c r="AB66" s="978"/>
      <c r="AC66" s="978"/>
      <c r="AD66" s="978"/>
      <c r="AE66" s="978"/>
      <c r="AF66" s="392"/>
      <c r="AG66" s="392"/>
      <c r="AH66" s="928"/>
      <c r="AI66" s="928"/>
      <c r="AJ66" s="928"/>
      <c r="AK66" s="928"/>
      <c r="AL66" s="928"/>
      <c r="AM66" s="978">
        <v>7.8754451113436145E-4</v>
      </c>
    </row>
    <row r="67" spans="1:39" x14ac:dyDescent="0.25">
      <c r="B67" s="977" t="s">
        <v>54</v>
      </c>
      <c r="C67" s="978">
        <v>7.2141465775873242E-2</v>
      </c>
      <c r="D67" s="978">
        <v>1.3061799751757062E-2</v>
      </c>
      <c r="E67" s="978">
        <v>2.9604924615159522E-2</v>
      </c>
      <c r="F67" s="978">
        <v>9.0445125751422648E-2</v>
      </c>
      <c r="G67" s="978"/>
      <c r="H67" s="978">
        <v>3.0192834150377202E-2</v>
      </c>
      <c r="I67" s="978"/>
      <c r="J67" s="978"/>
      <c r="K67" s="978">
        <v>2.9330508387411722E-2</v>
      </c>
      <c r="L67" s="978">
        <v>2.4401867867684463E-2</v>
      </c>
      <c r="M67" s="978"/>
      <c r="N67" s="978">
        <v>4.7247987405599663E-2</v>
      </c>
      <c r="O67" s="978">
        <v>0.10200689334905504</v>
      </c>
      <c r="P67" s="978">
        <v>1.3932320001227433E-2</v>
      </c>
      <c r="Q67" s="978">
        <v>3.7460607198601892E-2</v>
      </c>
      <c r="R67" s="978">
        <v>6.1960540039136897E-2</v>
      </c>
      <c r="S67" s="978">
        <v>3.1079990319233315E-2</v>
      </c>
      <c r="T67" s="978">
        <v>0.18458702493307746</v>
      </c>
      <c r="U67" s="978">
        <v>3.1700393546794124E-2</v>
      </c>
      <c r="V67" s="978">
        <v>1.4944384951171593E-2</v>
      </c>
      <c r="W67" s="978">
        <v>3.2169156788355927E-3</v>
      </c>
      <c r="X67" s="978">
        <v>1.5600878559974583E-2</v>
      </c>
      <c r="Y67" s="978">
        <v>5.3016570928572905E-2</v>
      </c>
      <c r="Z67" s="978">
        <v>2.4004192600004959E-2</v>
      </c>
      <c r="AA67" s="978">
        <v>6.6605793590723994E-2</v>
      </c>
      <c r="AB67" s="978"/>
      <c r="AC67" s="978">
        <v>7.3011079140340704E-2</v>
      </c>
      <c r="AD67" s="978">
        <v>5.8442001216055021E-2</v>
      </c>
      <c r="AE67" s="978">
        <v>8.4958907818547848E-3</v>
      </c>
      <c r="AF67" s="392"/>
      <c r="AG67" s="392"/>
      <c r="AH67" s="392">
        <v>1.8281920207087046E-2</v>
      </c>
      <c r="AI67" s="392">
        <v>3.0343798789248679E-2</v>
      </c>
      <c r="AJ67" s="392">
        <v>1.1871807837040213E-2</v>
      </c>
      <c r="AK67" s="392">
        <v>8.5185752262883652E-3</v>
      </c>
      <c r="AL67" s="392">
        <v>4.2848933507251335E-3</v>
      </c>
      <c r="AM67" s="978">
        <v>3.0465436186077357E-2</v>
      </c>
    </row>
    <row r="68" spans="1:39" x14ac:dyDescent="0.25">
      <c r="B68" s="977" t="s">
        <v>63</v>
      </c>
      <c r="C68" s="978"/>
      <c r="D68" s="978">
        <v>7.5756180148165472E-2</v>
      </c>
      <c r="E68" s="978">
        <v>3.6964873792479071E-2</v>
      </c>
      <c r="F68" s="978">
        <v>1.4866311018689245E-2</v>
      </c>
      <c r="G68" s="978"/>
      <c r="H68" s="978">
        <v>3.248639801698891E-2</v>
      </c>
      <c r="I68" s="978"/>
      <c r="J68" s="978">
        <v>3.1538202001266211E-2</v>
      </c>
      <c r="K68" s="978"/>
      <c r="L68" s="978"/>
      <c r="M68" s="978"/>
      <c r="N68" s="978"/>
      <c r="O68" s="978">
        <v>1.3495214717333951E-2</v>
      </c>
      <c r="P68" s="978">
        <v>7.4823661828404969E-2</v>
      </c>
      <c r="Q68" s="978">
        <v>3.515542171195755E-3</v>
      </c>
      <c r="R68" s="978">
        <v>1.2444682065719283E-3</v>
      </c>
      <c r="S68" s="978">
        <v>0.13077999596990109</v>
      </c>
      <c r="T68" s="978"/>
      <c r="U68" s="978">
        <v>4.7987181833496595E-2</v>
      </c>
      <c r="V68" s="978">
        <v>1.3361803252396449E-2</v>
      </c>
      <c r="W68" s="978">
        <v>7.3034501669470278E-3</v>
      </c>
      <c r="X68" s="978">
        <v>5.2874668839634244E-3</v>
      </c>
      <c r="Y68" s="978">
        <v>5.5628184102869425E-2</v>
      </c>
      <c r="Z68" s="978">
        <v>5.1423419645541685E-4</v>
      </c>
      <c r="AA68" s="978">
        <v>2.7755215507098391E-4</v>
      </c>
      <c r="AB68" s="978"/>
      <c r="AC68" s="978">
        <v>2.2819651480512326E-4</v>
      </c>
      <c r="AD68" s="978">
        <v>1.2764263583640374E-2</v>
      </c>
      <c r="AE68" s="978">
        <v>1.2177344080817852E-2</v>
      </c>
      <c r="AF68" s="392"/>
      <c r="AG68" s="392"/>
      <c r="AH68" s="392">
        <v>6.8864637292878533E-2</v>
      </c>
      <c r="AI68" s="392">
        <v>7.6297536837674457E-2</v>
      </c>
      <c r="AJ68" s="928"/>
      <c r="AK68" s="928"/>
      <c r="AL68" s="392">
        <v>7.4326218749451126E-2</v>
      </c>
      <c r="AM68" s="978">
        <v>2.5704894444595429E-2</v>
      </c>
    </row>
    <row r="69" spans="1:39" s="608" customFormat="1" x14ac:dyDescent="0.25">
      <c r="B69" s="977" t="s">
        <v>64</v>
      </c>
      <c r="C69" s="978">
        <v>8.8266930662531523E-3</v>
      </c>
      <c r="D69" s="978">
        <v>6.5735318184201974E-2</v>
      </c>
      <c r="E69" s="978">
        <v>1.0938060438365017E-2</v>
      </c>
      <c r="F69" s="978">
        <v>3.4230057554299385E-2</v>
      </c>
      <c r="G69" s="978"/>
      <c r="H69" s="978">
        <v>1.5954428232944119E-2</v>
      </c>
      <c r="I69" s="978"/>
      <c r="J69" s="978"/>
      <c r="K69" s="978">
        <v>8.4886792978725756E-2</v>
      </c>
      <c r="L69" s="978"/>
      <c r="M69" s="978"/>
      <c r="N69" s="978">
        <v>3.3970469384313147E-2</v>
      </c>
      <c r="O69" s="978">
        <v>7.8103559185119714E-2</v>
      </c>
      <c r="P69" s="978">
        <v>2.1734424397672401E-2</v>
      </c>
      <c r="Q69" s="978"/>
      <c r="R69" s="978"/>
      <c r="S69" s="978">
        <v>0.14661973722612698</v>
      </c>
      <c r="T69" s="978">
        <v>0.17744608131127629</v>
      </c>
      <c r="U69" s="978">
        <v>2.8300673318698528E-2</v>
      </c>
      <c r="V69" s="978"/>
      <c r="W69" s="978">
        <v>3.0343425940928991E-2</v>
      </c>
      <c r="X69" s="978">
        <v>3.6424449486408966E-2</v>
      </c>
      <c r="Y69" s="978">
        <v>1.541729631016343E-2</v>
      </c>
      <c r="Z69" s="978">
        <v>9.9138372555858324E-4</v>
      </c>
      <c r="AA69" s="978">
        <v>8.371260833008469E-4</v>
      </c>
      <c r="AB69" s="978">
        <v>3.7413614978953832E-2</v>
      </c>
      <c r="AC69" s="978">
        <v>1.3245658751503219E-2</v>
      </c>
      <c r="AD69" s="978"/>
      <c r="AE69" s="978">
        <v>7.9534752986092777E-3</v>
      </c>
      <c r="AF69" s="392"/>
      <c r="AG69" s="392"/>
      <c r="AH69" s="392">
        <v>5.9332545406113657E-2</v>
      </c>
      <c r="AI69" s="392">
        <v>5.7507713366659625E-4</v>
      </c>
      <c r="AJ69" s="392">
        <v>4.6930728527742945E-2</v>
      </c>
      <c r="AK69" s="928"/>
      <c r="AL69" s="392">
        <v>1.5113426009364186E-3</v>
      </c>
      <c r="AM69" s="978">
        <v>2.082354197139287E-2</v>
      </c>
    </row>
    <row r="70" spans="1:39" s="608" customFormat="1" x14ac:dyDescent="0.25">
      <c r="B70" s="977" t="s">
        <v>55</v>
      </c>
      <c r="C70" s="978"/>
      <c r="D70" s="978">
        <v>2.3467338334259815E-2</v>
      </c>
      <c r="E70" s="978">
        <v>3.9816842751855333E-2</v>
      </c>
      <c r="F70" s="978">
        <v>3.7628235713018411E-3</v>
      </c>
      <c r="G70" s="978"/>
      <c r="H70" s="978">
        <v>2.0302500174700155E-2</v>
      </c>
      <c r="I70" s="978">
        <v>8.6546697417845177E-3</v>
      </c>
      <c r="J70" s="978">
        <v>1.3454468299809948E-2</v>
      </c>
      <c r="K70" s="978">
        <v>4.2502936914916155E-2</v>
      </c>
      <c r="L70" s="978">
        <v>4.7385796099307959E-2</v>
      </c>
      <c r="M70" s="978">
        <v>0.10629855083674199</v>
      </c>
      <c r="N70" s="978">
        <v>8.8173419045224549E-2</v>
      </c>
      <c r="O70" s="978">
        <v>2.8432105397198969E-3</v>
      </c>
      <c r="P70" s="978"/>
      <c r="Q70" s="978">
        <v>4.0370152173250684E-2</v>
      </c>
      <c r="R70" s="978"/>
      <c r="S70" s="978">
        <v>2.1608465268436253E-2</v>
      </c>
      <c r="T70" s="978"/>
      <c r="U70" s="978">
        <v>9.6677878704644282E-2</v>
      </c>
      <c r="V70" s="978">
        <v>4.2083305105854986E-2</v>
      </c>
      <c r="W70" s="978">
        <v>4.3901880873491624E-2</v>
      </c>
      <c r="X70" s="978">
        <v>3.7194127810191241E-2</v>
      </c>
      <c r="Y70" s="978">
        <v>5.0534632128853528E-2</v>
      </c>
      <c r="Z70" s="978">
        <v>8.4115363938613907E-2</v>
      </c>
      <c r="AA70" s="978">
        <v>0.11398163267885347</v>
      </c>
      <c r="AB70" s="978"/>
      <c r="AC70" s="978">
        <v>2.8015857529619805E-2</v>
      </c>
      <c r="AD70" s="978">
        <v>6.92472607560259E-2</v>
      </c>
      <c r="AE70" s="978">
        <v>2.829175409519984E-2</v>
      </c>
      <c r="AF70" s="392"/>
      <c r="AG70" s="392"/>
      <c r="AH70" s="392">
        <v>3.6879361851478075E-2</v>
      </c>
      <c r="AI70" s="392">
        <v>2.1045935401646537E-2</v>
      </c>
      <c r="AJ70" s="392">
        <v>2.2391492445924154E-2</v>
      </c>
      <c r="AK70" s="392">
        <v>1.6204311807484599E-2</v>
      </c>
      <c r="AL70" s="392">
        <v>7.5581988934017791E-3</v>
      </c>
      <c r="AM70" s="978">
        <v>3.8008024992305274E-2</v>
      </c>
    </row>
    <row r="71" spans="1:39" x14ac:dyDescent="0.25">
      <c r="B71" s="977" t="s">
        <v>56</v>
      </c>
      <c r="C71" s="978"/>
      <c r="D71" s="978">
        <v>3.4067703973737165E-2</v>
      </c>
      <c r="E71" s="978">
        <v>3.5114535555960683E-2</v>
      </c>
      <c r="F71" s="978"/>
      <c r="G71" s="978">
        <v>6.478110619931704E-2</v>
      </c>
      <c r="H71" s="978"/>
      <c r="I71" s="978"/>
      <c r="J71" s="978">
        <v>7.8319046969573855E-2</v>
      </c>
      <c r="K71" s="978">
        <v>5.8476431685025948E-2</v>
      </c>
      <c r="L71" s="978"/>
      <c r="M71" s="978"/>
      <c r="N71" s="978">
        <v>6.7654979655076886E-2</v>
      </c>
      <c r="O71" s="978"/>
      <c r="P71" s="978">
        <v>0.12783660473456895</v>
      </c>
      <c r="Q71" s="978">
        <v>3.6467893112926773E-2</v>
      </c>
      <c r="R71" s="978">
        <v>7.6232903372721081E-2</v>
      </c>
      <c r="S71" s="978">
        <v>5.9472734796433196E-2</v>
      </c>
      <c r="T71" s="978">
        <v>1.9496258801738529E-2</v>
      </c>
      <c r="U71" s="978">
        <v>2.8273654401450667E-2</v>
      </c>
      <c r="V71" s="978">
        <v>4.3835782678064636E-2</v>
      </c>
      <c r="W71" s="978">
        <v>5.9998875889526572E-3</v>
      </c>
      <c r="X71" s="978">
        <v>7.7152921594721702E-2</v>
      </c>
      <c r="Y71" s="978">
        <v>2.8942031664639222E-2</v>
      </c>
      <c r="Z71" s="978">
        <v>0.1204125720988784</v>
      </c>
      <c r="AA71" s="978">
        <v>8.2070767803879389E-3</v>
      </c>
      <c r="AB71" s="978">
        <v>1.0581020056101478E-2</v>
      </c>
      <c r="AC71" s="978">
        <v>1.2723875640599267E-2</v>
      </c>
      <c r="AD71" s="978">
        <v>9.8438285368348089E-2</v>
      </c>
      <c r="AE71" s="978">
        <v>3.8754949535777961E-2</v>
      </c>
      <c r="AF71" s="392"/>
      <c r="AG71" s="392">
        <v>7.2069657862759304E-2</v>
      </c>
      <c r="AH71" s="392">
        <v>1.4610759014360757E-2</v>
      </c>
      <c r="AI71" s="392">
        <v>8.6267994379382552E-4</v>
      </c>
      <c r="AJ71" s="392">
        <v>4.0275443564137307E-2</v>
      </c>
      <c r="AK71" s="928"/>
      <c r="AL71" s="392">
        <v>1.0089539139885224E-3</v>
      </c>
      <c r="AM71" s="978">
        <v>3.8531236731965728E-2</v>
      </c>
    </row>
    <row r="72" spans="1:39" x14ac:dyDescent="0.25">
      <c r="B72" s="977" t="s">
        <v>57</v>
      </c>
      <c r="C72" s="978">
        <v>7.6803067140112868E-2</v>
      </c>
      <c r="D72" s="978">
        <v>2.2816840963392284E-2</v>
      </c>
      <c r="E72" s="978">
        <v>9.0573314930440223E-3</v>
      </c>
      <c r="F72" s="978">
        <v>5.599220510416246E-2</v>
      </c>
      <c r="G72" s="978">
        <v>4.4143432268055512E-3</v>
      </c>
      <c r="H72" s="978">
        <v>9.4940931216002472E-2</v>
      </c>
      <c r="I72" s="978">
        <v>4.5863601861358032E-3</v>
      </c>
      <c r="J72" s="978">
        <v>6.2989538282658894E-2</v>
      </c>
      <c r="K72" s="978">
        <v>6.4515812761174948E-3</v>
      </c>
      <c r="L72" s="978">
        <v>2.3612239149698944E-2</v>
      </c>
      <c r="M72" s="978"/>
      <c r="N72" s="978">
        <v>3.5333146905946237E-2</v>
      </c>
      <c r="O72" s="978">
        <v>1.3493730408729846E-2</v>
      </c>
      <c r="P72" s="978">
        <v>0.10119210678630186</v>
      </c>
      <c r="Q72" s="978">
        <v>9.4409520558670895E-3</v>
      </c>
      <c r="R72" s="978">
        <v>3.1232907646076041E-2</v>
      </c>
      <c r="S72" s="978">
        <v>4.2307655132640225E-2</v>
      </c>
      <c r="T72" s="978"/>
      <c r="U72" s="978">
        <v>0.1334087253862187</v>
      </c>
      <c r="V72" s="978">
        <v>1.0444975567102607E-2</v>
      </c>
      <c r="W72" s="978">
        <v>1.1199229064744763E-2</v>
      </c>
      <c r="X72" s="978">
        <v>2.4331896995220068E-2</v>
      </c>
      <c r="Y72" s="978">
        <v>5.4715030223491237E-2</v>
      </c>
      <c r="Z72" s="978">
        <v>1.1540786845559866E-2</v>
      </c>
      <c r="AA72" s="978">
        <v>5.0367425523553569E-2</v>
      </c>
      <c r="AB72" s="978">
        <v>4.3413466739043914E-2</v>
      </c>
      <c r="AC72" s="978">
        <v>0.16642098019593149</v>
      </c>
      <c r="AD72" s="978">
        <v>0.16993002253212902</v>
      </c>
      <c r="AE72" s="978">
        <v>5.3039600257753075E-2</v>
      </c>
      <c r="AF72" s="392"/>
      <c r="AG72" s="392"/>
      <c r="AH72" s="392">
        <v>6.8174341935775568E-2</v>
      </c>
      <c r="AI72" s="392">
        <v>5.3690290087535869E-2</v>
      </c>
      <c r="AJ72" s="928"/>
      <c r="AK72" s="392">
        <v>1.3798988054520643E-2</v>
      </c>
      <c r="AL72" s="392">
        <v>0.10258804967057723</v>
      </c>
      <c r="AM72" s="978">
        <v>5.8193423926734919E-2</v>
      </c>
    </row>
    <row r="73" spans="1:39" s="525" customFormat="1" x14ac:dyDescent="0.25">
      <c r="B73" s="977" t="s">
        <v>537</v>
      </c>
      <c r="C73" s="978">
        <v>2.3087376705675369E-2</v>
      </c>
      <c r="D73" s="978"/>
      <c r="E73" s="978"/>
      <c r="F73" s="978"/>
      <c r="G73" s="978"/>
      <c r="H73" s="978">
        <v>0.13138465090235565</v>
      </c>
      <c r="I73" s="978"/>
      <c r="J73" s="978">
        <v>9.4333542946354723E-2</v>
      </c>
      <c r="K73" s="978">
        <v>3.1136070664940028E-2</v>
      </c>
      <c r="L73" s="978">
        <v>3.3574302438877504E-2</v>
      </c>
      <c r="M73" s="978"/>
      <c r="N73" s="978">
        <v>7.019207139422648E-2</v>
      </c>
      <c r="O73" s="978">
        <v>8.2840162942634105E-2</v>
      </c>
      <c r="P73" s="978">
        <v>5.3237258542975945E-2</v>
      </c>
      <c r="Q73" s="978">
        <v>0.13231919860476202</v>
      </c>
      <c r="R73" s="978">
        <v>9.5443158082091514E-2</v>
      </c>
      <c r="S73" s="978">
        <v>0.12422519644202952</v>
      </c>
      <c r="T73" s="978"/>
      <c r="U73" s="978">
        <v>5.197762213335317E-2</v>
      </c>
      <c r="V73" s="978"/>
      <c r="W73" s="978"/>
      <c r="X73" s="978"/>
      <c r="Y73" s="978">
        <v>8.0443916753137251E-2</v>
      </c>
      <c r="Z73" s="978"/>
      <c r="AA73" s="978">
        <v>2.4585226375160037E-2</v>
      </c>
      <c r="AB73" s="978"/>
      <c r="AC73" s="978">
        <v>2.9881413305091274E-2</v>
      </c>
      <c r="AD73" s="978">
        <v>4.5857549673751226E-2</v>
      </c>
      <c r="AE73" s="978">
        <v>1.5391067950104255E-2</v>
      </c>
      <c r="AF73" s="392"/>
      <c r="AG73" s="392"/>
      <c r="AH73" s="392">
        <v>3.709909833547536E-2</v>
      </c>
      <c r="AI73" s="392">
        <v>4.3009856888297289E-2</v>
      </c>
      <c r="AJ73" s="392">
        <v>5.8918268916929417E-2</v>
      </c>
      <c r="AK73" s="928"/>
      <c r="AL73" s="392">
        <v>4.7916672495746188E-2</v>
      </c>
      <c r="AM73" s="978">
        <v>3.8187813969123456E-2</v>
      </c>
    </row>
    <row r="74" spans="1:39" s="525" customFormat="1" x14ac:dyDescent="0.25">
      <c r="B74" s="977" t="s">
        <v>58</v>
      </c>
      <c r="C74" s="978"/>
      <c r="D74" s="978">
        <v>0.16397971812419443</v>
      </c>
      <c r="E74" s="978">
        <v>0.15925867229292795</v>
      </c>
      <c r="F74" s="978"/>
      <c r="G74" s="978">
        <v>1.3853877223661434E-2</v>
      </c>
      <c r="H74" s="978"/>
      <c r="I74" s="978">
        <v>2.3384003042323343E-2</v>
      </c>
      <c r="J74" s="978"/>
      <c r="K74" s="978"/>
      <c r="L74" s="978"/>
      <c r="M74" s="978"/>
      <c r="N74" s="978"/>
      <c r="O74" s="978">
        <v>0.15679080990144523</v>
      </c>
      <c r="P74" s="978">
        <v>0.10889406245724613</v>
      </c>
      <c r="Q74" s="978">
        <v>0.12754370570285731</v>
      </c>
      <c r="R74" s="978">
        <v>0.18299570705777743</v>
      </c>
      <c r="S74" s="978">
        <v>4.3383162972690792E-2</v>
      </c>
      <c r="T74" s="978">
        <v>0.12544661446105793</v>
      </c>
      <c r="U74" s="978">
        <v>4.9232268155582582E-3</v>
      </c>
      <c r="V74" s="978">
        <v>0.14241023946661605</v>
      </c>
      <c r="W74" s="978">
        <v>0.10214456845539141</v>
      </c>
      <c r="X74" s="978">
        <v>0.12857966523974601</v>
      </c>
      <c r="Y74" s="978">
        <v>1.6143982750251078E-2</v>
      </c>
      <c r="Z74" s="978">
        <v>2.4730539298260463E-3</v>
      </c>
      <c r="AA74" s="978">
        <v>1.0062423931105069E-2</v>
      </c>
      <c r="AB74" s="978"/>
      <c r="AC74" s="978"/>
      <c r="AD74" s="978"/>
      <c r="AE74" s="978">
        <v>0.17829682677425937</v>
      </c>
      <c r="AF74" s="392"/>
      <c r="AG74" s="392">
        <v>7.2341784625746988E-2</v>
      </c>
      <c r="AH74" s="392">
        <v>4.4008093721978669E-2</v>
      </c>
      <c r="AI74" s="392">
        <v>1.3786123994376545E-2</v>
      </c>
      <c r="AJ74" s="928"/>
      <c r="AK74" s="392">
        <v>3.5439719370728949E-2</v>
      </c>
      <c r="AL74" s="392">
        <v>1.7631120112801258E-2</v>
      </c>
      <c r="AM74" s="978">
        <v>6.2681307324094535E-2</v>
      </c>
    </row>
    <row r="75" spans="1:39" s="525" customFormat="1" x14ac:dyDescent="0.25">
      <c r="B75" s="977" t="s">
        <v>37</v>
      </c>
      <c r="C75" s="978"/>
      <c r="D75" s="978">
        <v>1.2812954543594374E-2</v>
      </c>
      <c r="E75" s="978">
        <v>1.5092127817899044E-2</v>
      </c>
      <c r="F75" s="978"/>
      <c r="G75" s="978"/>
      <c r="H75" s="978"/>
      <c r="I75" s="978"/>
      <c r="J75" s="978"/>
      <c r="K75" s="978"/>
      <c r="L75" s="978"/>
      <c r="M75" s="978"/>
      <c r="N75" s="978"/>
      <c r="O75" s="978"/>
      <c r="P75" s="978"/>
      <c r="Q75" s="978"/>
      <c r="R75" s="978"/>
      <c r="S75" s="978"/>
      <c r="T75" s="978"/>
      <c r="U75" s="978"/>
      <c r="V75" s="978"/>
      <c r="W75" s="978"/>
      <c r="X75" s="978"/>
      <c r="Y75" s="978"/>
      <c r="Z75" s="978"/>
      <c r="AA75" s="978"/>
      <c r="AB75" s="978"/>
      <c r="AC75" s="978"/>
      <c r="AD75" s="978"/>
      <c r="AE75" s="978"/>
      <c r="AF75" s="392"/>
      <c r="AG75" s="392"/>
      <c r="AH75" s="928"/>
      <c r="AI75" s="928"/>
      <c r="AJ75" s="928"/>
      <c r="AK75" s="928"/>
      <c r="AL75" s="928"/>
      <c r="AM75" s="978">
        <v>9.0886741374668855E-4</v>
      </c>
    </row>
    <row r="76" spans="1:39" s="525" customFormat="1" x14ac:dyDescent="0.25">
      <c r="B76" s="977" t="s">
        <v>59</v>
      </c>
      <c r="C76" s="978">
        <v>7.8857904300903919E-2</v>
      </c>
      <c r="D76" s="978">
        <v>6.0783715370678441E-2</v>
      </c>
      <c r="E76" s="978">
        <v>5.3432696917064058E-2</v>
      </c>
      <c r="F76" s="978">
        <v>8.956686233668093E-2</v>
      </c>
      <c r="G76" s="978">
        <v>1.8956764549222186E-2</v>
      </c>
      <c r="H76" s="978"/>
      <c r="I76" s="978">
        <v>6.4113407730524388E-2</v>
      </c>
      <c r="J76" s="978">
        <v>1.8406590810465067E-2</v>
      </c>
      <c r="K76" s="978">
        <v>3.0601676180226314E-2</v>
      </c>
      <c r="L76" s="978">
        <v>5.7702486264499591E-3</v>
      </c>
      <c r="M76" s="978"/>
      <c r="N76" s="978">
        <v>4.0461238490115459E-2</v>
      </c>
      <c r="O76" s="978">
        <v>8.371066046198794E-2</v>
      </c>
      <c r="P76" s="978">
        <v>0.1683824837889383</v>
      </c>
      <c r="Q76" s="978"/>
      <c r="R76" s="978">
        <v>0.11846311653157422</v>
      </c>
      <c r="S76" s="978">
        <v>4.7650498874742007E-2</v>
      </c>
      <c r="T76" s="978">
        <v>0.11704100036382276</v>
      </c>
      <c r="U76" s="978">
        <v>2.6842770323911507E-2</v>
      </c>
      <c r="V76" s="978">
        <v>1.3025431847336537E-2</v>
      </c>
      <c r="W76" s="978">
        <v>7.8710631399725312E-3</v>
      </c>
      <c r="X76" s="978">
        <v>2.1240596620809106E-2</v>
      </c>
      <c r="Y76" s="978">
        <v>2.9809416283187062E-2</v>
      </c>
      <c r="Z76" s="978">
        <v>3.4121934037240377E-3</v>
      </c>
      <c r="AA76" s="978">
        <v>3.7653085831934184E-2</v>
      </c>
      <c r="AB76" s="978"/>
      <c r="AC76" s="978">
        <v>0.1530904548375995</v>
      </c>
      <c r="AD76" s="978">
        <v>8.7767693657265097E-2</v>
      </c>
      <c r="AE76" s="978">
        <v>3.2734677280785378E-2</v>
      </c>
      <c r="AF76" s="392"/>
      <c r="AG76" s="392"/>
      <c r="AH76" s="392">
        <v>2.3313944398117756E-3</v>
      </c>
      <c r="AI76" s="392">
        <v>2.8349210685303498E-2</v>
      </c>
      <c r="AJ76" s="392">
        <v>5.5510791530815777E-2</v>
      </c>
      <c r="AK76" s="928"/>
      <c r="AL76" s="392">
        <v>6.8948194181613623E-3</v>
      </c>
      <c r="AM76" s="978">
        <v>4.3753557529187671E-2</v>
      </c>
    </row>
    <row r="77" spans="1:39" s="824" customFormat="1" x14ac:dyDescent="0.25">
      <c r="B77" s="977" t="s">
        <v>142</v>
      </c>
      <c r="C77" s="978">
        <v>1.2249961540013045E-2</v>
      </c>
      <c r="D77" s="978">
        <v>9.1711805992040155E-3</v>
      </c>
      <c r="E77" s="978">
        <v>5.227557535833159E-3</v>
      </c>
      <c r="F77" s="978">
        <v>2.0349318831058651E-2</v>
      </c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R77" s="978"/>
      <c r="S77" s="978"/>
      <c r="T77" s="978"/>
      <c r="U77" s="978">
        <v>8.8952499091654539E-3</v>
      </c>
      <c r="V77" s="978">
        <v>9.7632002830590724E-3</v>
      </c>
      <c r="W77" s="978">
        <v>7.2876311504832484E-3</v>
      </c>
      <c r="X77" s="978">
        <v>1.8033806863105009E-3</v>
      </c>
      <c r="Y77" s="978">
        <v>1.6124436312059724E-2</v>
      </c>
      <c r="Z77" s="978"/>
      <c r="AA77" s="978"/>
      <c r="AB77" s="978"/>
      <c r="AC77" s="978"/>
      <c r="AD77" s="978"/>
      <c r="AE77" s="978"/>
      <c r="AF77" s="392"/>
      <c r="AG77" s="392"/>
      <c r="AH77" s="928"/>
      <c r="AI77" s="392">
        <v>6.5506364892838065E-2</v>
      </c>
      <c r="AJ77" s="928"/>
      <c r="AK77" s="392">
        <v>3.0629998338677834E-2</v>
      </c>
      <c r="AL77" s="392">
        <v>1.1040973951235598E-2</v>
      </c>
      <c r="AM77" s="978">
        <v>5.9790655796034932E-3</v>
      </c>
    </row>
    <row r="78" spans="1:39" s="824" customFormat="1" x14ac:dyDescent="0.25">
      <c r="B78" s="977" t="s">
        <v>65</v>
      </c>
      <c r="C78" s="978">
        <v>0.10005979737161694</v>
      </c>
      <c r="D78" s="978">
        <v>8.7064278844103012E-3</v>
      </c>
      <c r="E78" s="978">
        <v>2.5615693073680213E-2</v>
      </c>
      <c r="F78" s="978">
        <v>3.3781825883422142E-2</v>
      </c>
      <c r="G78" s="978">
        <v>4.6841616938732237E-3</v>
      </c>
      <c r="H78" s="978">
        <v>2.4379774470838597E-2</v>
      </c>
      <c r="I78" s="978">
        <v>1.6471649391737914E-2</v>
      </c>
      <c r="J78" s="978">
        <v>4.2908451103590747E-2</v>
      </c>
      <c r="K78" s="978"/>
      <c r="L78" s="978"/>
      <c r="M78" s="978"/>
      <c r="N78" s="978"/>
      <c r="O78" s="978"/>
      <c r="P78" s="978"/>
      <c r="Q78" s="978"/>
      <c r="R78" s="978"/>
      <c r="S78" s="978"/>
      <c r="T78" s="978"/>
      <c r="U78" s="978">
        <v>3.5085025150040569E-2</v>
      </c>
      <c r="V78" s="978">
        <v>3.4806447658099739E-2</v>
      </c>
      <c r="W78" s="978">
        <v>1.5270748982926925E-2</v>
      </c>
      <c r="X78" s="978">
        <v>2.1167711416936515E-2</v>
      </c>
      <c r="Y78" s="978">
        <v>3.4098754509511726E-2</v>
      </c>
      <c r="Z78" s="978">
        <v>1.0037706851610969E-3</v>
      </c>
      <c r="AA78" s="978"/>
      <c r="AB78" s="978"/>
      <c r="AC78" s="978">
        <v>7.7505304420377549E-2</v>
      </c>
      <c r="AD78" s="978">
        <v>1.4196314941491789E-2</v>
      </c>
      <c r="AE78" s="978">
        <v>1.3319655113617815E-3</v>
      </c>
      <c r="AF78" s="392"/>
      <c r="AG78" s="392"/>
      <c r="AH78" s="392">
        <v>1.0319509843917841E-2</v>
      </c>
      <c r="AI78" s="928"/>
      <c r="AJ78" s="392">
        <v>5.1207194877747164E-2</v>
      </c>
      <c r="AK78" s="392">
        <v>4.3548803910166363E-2</v>
      </c>
      <c r="AL78" s="928"/>
      <c r="AM78" s="978">
        <v>2.0123172299244377E-2</v>
      </c>
    </row>
    <row r="79" spans="1:39" s="824" customFormat="1" x14ac:dyDescent="0.25">
      <c r="B79" s="977" t="s">
        <v>66</v>
      </c>
      <c r="C79" s="978">
        <v>5.8347679879363424E-3</v>
      </c>
      <c r="D79" s="978">
        <v>2.38381091313664E-2</v>
      </c>
      <c r="E79" s="978">
        <v>4.0169445958130087E-2</v>
      </c>
      <c r="F79" s="978">
        <v>1.2806128941579117E-2</v>
      </c>
      <c r="G79" s="978">
        <v>7.1099475455437796E-3</v>
      </c>
      <c r="H79" s="978"/>
      <c r="I79" s="978">
        <v>1.1589915019592714E-2</v>
      </c>
      <c r="J79" s="978">
        <v>1.2851256585494866E-2</v>
      </c>
      <c r="K79" s="978"/>
      <c r="L79" s="978">
        <v>1.2202331799472128E-2</v>
      </c>
      <c r="M79" s="978"/>
      <c r="N79" s="978">
        <v>1.2407312756554703E-2</v>
      </c>
      <c r="O79" s="978"/>
      <c r="P79" s="978"/>
      <c r="Q79" s="978"/>
      <c r="R79" s="978">
        <v>2.372107956235267E-2</v>
      </c>
      <c r="S79" s="978">
        <v>2.1717222140435447E-3</v>
      </c>
      <c r="T79" s="978">
        <v>1.1068492781595073E-2</v>
      </c>
      <c r="U79" s="978">
        <v>2.657903365644487E-3</v>
      </c>
      <c r="V79" s="978">
        <v>2.8061472132595543E-2</v>
      </c>
      <c r="W79" s="978">
        <v>1.9146216031311399E-2</v>
      </c>
      <c r="X79" s="978">
        <v>1.6246500048773819E-2</v>
      </c>
      <c r="Y79" s="978"/>
      <c r="Z79" s="978">
        <v>1.377654125365155E-3</v>
      </c>
      <c r="AA79" s="978">
        <v>2.1975720258752926E-2</v>
      </c>
      <c r="AB79" s="978"/>
      <c r="AC79" s="978">
        <v>8.8051213372435048E-3</v>
      </c>
      <c r="AD79" s="978"/>
      <c r="AE79" s="978">
        <v>8.8406265814180117E-3</v>
      </c>
      <c r="AF79" s="392"/>
      <c r="AG79" s="392"/>
      <c r="AH79" s="392">
        <v>2.3130572649238228E-2</v>
      </c>
      <c r="AI79" s="928"/>
      <c r="AJ79" s="928"/>
      <c r="AK79" s="392">
        <v>9.4970619171611259E-3</v>
      </c>
      <c r="AL79" s="392">
        <v>3.7057377816836073E-2</v>
      </c>
      <c r="AM79" s="978">
        <v>1.1137593796022718E-2</v>
      </c>
    </row>
    <row r="80" spans="1:39" s="525" customFormat="1" x14ac:dyDescent="0.25">
      <c r="B80" s="977" t="s">
        <v>60</v>
      </c>
      <c r="C80" s="978">
        <v>0.1522454877478007</v>
      </c>
      <c r="D80" s="978">
        <v>4.8146223302434371E-2</v>
      </c>
      <c r="E80" s="978">
        <v>8.5053556852379975E-2</v>
      </c>
      <c r="F80" s="978">
        <v>8.3098864963707331E-2</v>
      </c>
      <c r="G80" s="978">
        <v>1.2995131453351698E-2</v>
      </c>
      <c r="H80" s="978">
        <v>5.0162702136036248E-2</v>
      </c>
      <c r="I80" s="978">
        <v>5.7273882829402059E-3</v>
      </c>
      <c r="J80" s="978">
        <v>9.4473389817025355E-2</v>
      </c>
      <c r="K80" s="978"/>
      <c r="L80" s="978">
        <v>2.3353524668115355E-2</v>
      </c>
      <c r="M80" s="978"/>
      <c r="N80" s="978">
        <v>4.3500571435486801E-2</v>
      </c>
      <c r="O80" s="978">
        <v>7.5017818116928413E-3</v>
      </c>
      <c r="P80" s="978">
        <v>1.32734153224663E-2</v>
      </c>
      <c r="Q80" s="978">
        <v>5.2353289504193266E-3</v>
      </c>
      <c r="R80" s="978">
        <v>1.7946329337830261E-2</v>
      </c>
      <c r="S80" s="978">
        <v>2.5653078399525124E-2</v>
      </c>
      <c r="T80" s="978">
        <v>2.1943475759507256E-2</v>
      </c>
      <c r="U80" s="978">
        <v>3.2340437142940381E-2</v>
      </c>
      <c r="V80" s="978">
        <v>3.2017023736842343E-2</v>
      </c>
      <c r="W80" s="978">
        <v>3.6775081339763364E-2</v>
      </c>
      <c r="X80" s="978">
        <v>2.1504651968678363E-2</v>
      </c>
      <c r="Y80" s="978">
        <v>3.5432108402894673E-2</v>
      </c>
      <c r="Z80" s="978">
        <v>3.2520067542488859E-2</v>
      </c>
      <c r="AA80" s="978">
        <v>5.9894968851770841E-2</v>
      </c>
      <c r="AB80" s="978">
        <v>7.4108370301253321E-2</v>
      </c>
      <c r="AC80" s="978">
        <v>0.106165429387509</v>
      </c>
      <c r="AD80" s="978">
        <v>9.8896596751459301E-2</v>
      </c>
      <c r="AE80" s="978">
        <v>6.900887936933521E-2</v>
      </c>
      <c r="AF80" s="392"/>
      <c r="AG80" s="392"/>
      <c r="AH80" s="392">
        <v>3.9875097426091147E-2</v>
      </c>
      <c r="AI80" s="392">
        <v>2.6663255711972877E-2</v>
      </c>
      <c r="AJ80" s="928"/>
      <c r="AK80" s="928"/>
      <c r="AL80" s="392">
        <v>4.9699443643976646E-2</v>
      </c>
      <c r="AM80" s="978">
        <v>4.8102573296706357E-2</v>
      </c>
    </row>
    <row r="81" spans="1:39" x14ac:dyDescent="0.25">
      <c r="B81" s="977" t="s">
        <v>61</v>
      </c>
      <c r="C81" s="978">
        <v>1.369104206144528E-2</v>
      </c>
      <c r="D81" s="978">
        <v>2.8413228852995636E-3</v>
      </c>
      <c r="E81" s="978">
        <v>1.9422175175479787E-2</v>
      </c>
      <c r="F81" s="978">
        <v>8.0106841080231778E-3</v>
      </c>
      <c r="G81" s="978">
        <v>2.3205930185409562E-3</v>
      </c>
      <c r="H81" s="978"/>
      <c r="I81" s="978">
        <v>3.4930192049938426E-3</v>
      </c>
      <c r="J81" s="978">
        <v>1.2988915444478251E-2</v>
      </c>
      <c r="K81" s="978"/>
      <c r="L81" s="978">
        <v>4.2166573912825731E-2</v>
      </c>
      <c r="M81" s="978"/>
      <c r="N81" s="978"/>
      <c r="O81" s="978"/>
      <c r="P81" s="978"/>
      <c r="Q81" s="978"/>
      <c r="R81" s="978"/>
      <c r="S81" s="978"/>
      <c r="T81" s="978"/>
      <c r="U81" s="978">
        <v>1.0427603956550006E-2</v>
      </c>
      <c r="V81" s="978"/>
      <c r="W81" s="978">
        <v>3.9763404447256253E-3</v>
      </c>
      <c r="X81" s="978">
        <v>5.3666128688572168E-3</v>
      </c>
      <c r="Y81" s="978">
        <v>1.1007044718074553E-2</v>
      </c>
      <c r="Z81" s="978">
        <v>9.8442769818478815E-4</v>
      </c>
      <c r="AA81" s="978">
        <v>2.0340190270763975E-2</v>
      </c>
      <c r="AB81" s="978">
        <v>6.8788695820928822E-2</v>
      </c>
      <c r="AC81" s="978">
        <v>0.11737522181783376</v>
      </c>
      <c r="AD81" s="978">
        <v>3.3556489922501008E-2</v>
      </c>
      <c r="AE81" s="978">
        <v>2.1335580288955124E-2</v>
      </c>
      <c r="AF81" s="392"/>
      <c r="AG81" s="392"/>
      <c r="AH81" s="392">
        <v>9.3108745448632364E-3</v>
      </c>
      <c r="AI81" s="392">
        <v>2.0744523318440376E-2</v>
      </c>
      <c r="AJ81" s="928"/>
      <c r="AK81" s="392">
        <v>8.2774589194323182E-3</v>
      </c>
      <c r="AL81" s="928"/>
      <c r="AM81" s="978">
        <v>1.4712155746179515E-2</v>
      </c>
    </row>
    <row r="82" spans="1:39" x14ac:dyDescent="0.25">
      <c r="B82" s="977" t="s">
        <v>53</v>
      </c>
      <c r="C82" s="978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392"/>
      <c r="AG82" s="392">
        <v>0.14383582992454255</v>
      </c>
      <c r="AH82" s="392">
        <v>2.3310918191870755E-2</v>
      </c>
      <c r="AI82" s="392">
        <v>4.6441836844047624E-2</v>
      </c>
      <c r="AJ82" s="392">
        <v>0.15225831803935835</v>
      </c>
      <c r="AK82" s="392">
        <v>8.7649227997904033E-2</v>
      </c>
      <c r="AL82" s="392">
        <v>5.4427191250980805E-2</v>
      </c>
      <c r="AM82" s="978">
        <v>5.9184429455423106E-3</v>
      </c>
    </row>
    <row r="83" spans="1:39" x14ac:dyDescent="0.25">
      <c r="B83" s="977" t="s">
        <v>129</v>
      </c>
      <c r="C83" s="978"/>
      <c r="D83" s="978"/>
      <c r="E83" s="978"/>
      <c r="F83" s="978">
        <v>1.6931409921048308E-2</v>
      </c>
      <c r="G83" s="978"/>
      <c r="H83" s="978"/>
      <c r="I83" s="978"/>
      <c r="J83" s="978"/>
      <c r="K83" s="978"/>
      <c r="L83" s="978">
        <v>2.4200933954214177E-2</v>
      </c>
      <c r="M83" s="978"/>
      <c r="N83" s="978">
        <v>6.453604960118893E-2</v>
      </c>
      <c r="O83" s="978"/>
      <c r="P83" s="978"/>
      <c r="Q83" s="978">
        <v>1.7840605298128153E-2</v>
      </c>
      <c r="R83" s="978"/>
      <c r="S83" s="978"/>
      <c r="T83" s="978"/>
      <c r="U83" s="978"/>
      <c r="V83" s="978"/>
      <c r="W83" s="978"/>
      <c r="X83" s="978"/>
      <c r="Y83" s="978"/>
      <c r="Z83" s="978"/>
      <c r="AA83" s="978"/>
      <c r="AB83" s="978"/>
      <c r="AC83" s="978"/>
      <c r="AD83" s="978"/>
      <c r="AE83" s="978"/>
      <c r="AF83" s="392"/>
      <c r="AG83" s="392"/>
      <c r="AH83" s="392">
        <v>2.2612647517233801E-2</v>
      </c>
      <c r="AI83" s="928"/>
      <c r="AJ83" s="928"/>
      <c r="AK83" s="928"/>
      <c r="AL83" s="392">
        <v>1.9846157174506378E-2</v>
      </c>
      <c r="AM83" s="978">
        <v>3.836116889531364E-3</v>
      </c>
    </row>
    <row r="84" spans="1:39" x14ac:dyDescent="0.25">
      <c r="A84" s="385" t="s">
        <v>512</v>
      </c>
      <c r="B84" s="381"/>
      <c r="C84" s="381">
        <f t="shared" ref="C84:AM84" si="7">SUM(C85:C86)</f>
        <v>1.7601303464706137E-2</v>
      </c>
      <c r="D84" s="381">
        <f t="shared" si="7"/>
        <v>0</v>
      </c>
      <c r="E84" s="381">
        <f t="shared" si="7"/>
        <v>8.9453697450840915E-3</v>
      </c>
      <c r="F84" s="381">
        <f t="shared" si="7"/>
        <v>0</v>
      </c>
      <c r="G84" s="381">
        <f t="shared" si="7"/>
        <v>0</v>
      </c>
      <c r="H84" s="381">
        <f t="shared" si="7"/>
        <v>0</v>
      </c>
      <c r="I84" s="381">
        <f t="shared" si="7"/>
        <v>0</v>
      </c>
      <c r="J84" s="381">
        <f t="shared" si="7"/>
        <v>0</v>
      </c>
      <c r="K84" s="381">
        <f t="shared" si="7"/>
        <v>0</v>
      </c>
      <c r="L84" s="381">
        <f t="shared" si="7"/>
        <v>0</v>
      </c>
      <c r="M84" s="381">
        <f t="shared" si="7"/>
        <v>0</v>
      </c>
      <c r="N84" s="381">
        <f t="shared" si="7"/>
        <v>1.269792106526171E-2</v>
      </c>
      <c r="O84" s="381">
        <f t="shared" si="7"/>
        <v>0</v>
      </c>
      <c r="P84" s="381">
        <f t="shared" si="7"/>
        <v>0</v>
      </c>
      <c r="Q84" s="381">
        <f t="shared" si="7"/>
        <v>0</v>
      </c>
      <c r="R84" s="381">
        <f t="shared" si="7"/>
        <v>0</v>
      </c>
      <c r="S84" s="381">
        <f t="shared" si="7"/>
        <v>0</v>
      </c>
      <c r="T84" s="381">
        <f t="shared" si="7"/>
        <v>0</v>
      </c>
      <c r="U84" s="381">
        <f t="shared" si="7"/>
        <v>0</v>
      </c>
      <c r="V84" s="381">
        <f t="shared" si="7"/>
        <v>0</v>
      </c>
      <c r="W84" s="381">
        <f t="shared" si="7"/>
        <v>0</v>
      </c>
      <c r="X84" s="381">
        <f t="shared" si="7"/>
        <v>0</v>
      </c>
      <c r="Y84" s="381">
        <f t="shared" si="7"/>
        <v>0</v>
      </c>
      <c r="Z84" s="381">
        <f t="shared" si="7"/>
        <v>1.2221966565025629E-2</v>
      </c>
      <c r="AA84" s="381">
        <f t="shared" si="7"/>
        <v>1.3877851106216635E-2</v>
      </c>
      <c r="AB84" s="381">
        <f t="shared" si="7"/>
        <v>0</v>
      </c>
      <c r="AC84" s="381">
        <f t="shared" si="7"/>
        <v>4.2117986971368917E-3</v>
      </c>
      <c r="AD84" s="381">
        <f t="shared" si="7"/>
        <v>0</v>
      </c>
      <c r="AE84" s="381">
        <f t="shared" si="7"/>
        <v>5.5183195023291989E-3</v>
      </c>
      <c r="AF84" s="381">
        <f t="shared" si="7"/>
        <v>0</v>
      </c>
      <c r="AG84" s="381">
        <f t="shared" si="7"/>
        <v>0</v>
      </c>
      <c r="AH84" s="381">
        <f t="shared" si="7"/>
        <v>0</v>
      </c>
      <c r="AI84" s="381">
        <f t="shared" si="7"/>
        <v>7.5329506238403362E-3</v>
      </c>
      <c r="AJ84" s="381">
        <f t="shared" si="7"/>
        <v>1.1400736736951618E-2</v>
      </c>
      <c r="AK84" s="381">
        <f t="shared" si="7"/>
        <v>8.1805597649434684E-3</v>
      </c>
      <c r="AL84" s="381">
        <f t="shared" si="7"/>
        <v>0</v>
      </c>
      <c r="AM84" s="381">
        <f t="shared" si="7"/>
        <v>2.6809940672784254E-3</v>
      </c>
    </row>
    <row r="85" spans="1:39" s="525" customFormat="1" x14ac:dyDescent="0.25">
      <c r="B85" s="979" t="s">
        <v>75</v>
      </c>
      <c r="C85" s="980"/>
      <c r="D85" s="980"/>
      <c r="E85" s="980">
        <v>1.8441260706736002E-3</v>
      </c>
      <c r="F85" s="980"/>
      <c r="G85" s="980"/>
      <c r="H85" s="980"/>
      <c r="I85" s="980"/>
      <c r="J85" s="980"/>
      <c r="K85" s="980"/>
      <c r="L85" s="980"/>
      <c r="M85" s="980"/>
      <c r="N85" s="980">
        <v>1.269792106526171E-2</v>
      </c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980"/>
      <c r="AD85" s="980"/>
      <c r="AE85" s="980"/>
      <c r="AF85" s="392"/>
      <c r="AG85" s="392"/>
      <c r="AH85" s="928"/>
      <c r="AI85" s="392">
        <v>7.5329506238403362E-3</v>
      </c>
      <c r="AJ85" s="928"/>
      <c r="AK85" s="928"/>
      <c r="AL85" s="928"/>
      <c r="AM85" s="980">
        <v>5.1688913842366736E-4</v>
      </c>
    </row>
    <row r="86" spans="1:39" s="525" customFormat="1" x14ac:dyDescent="0.25">
      <c r="B86" s="979" t="s">
        <v>165</v>
      </c>
      <c r="C86" s="980">
        <v>1.7601303464706137E-2</v>
      </c>
      <c r="D86" s="980"/>
      <c r="E86" s="980">
        <v>7.1012436744104911E-3</v>
      </c>
      <c r="F86" s="980"/>
      <c r="G86" s="980"/>
      <c r="H86" s="980"/>
      <c r="I86" s="980"/>
      <c r="J86" s="980"/>
      <c r="K86" s="980"/>
      <c r="L86" s="980"/>
      <c r="M86" s="980"/>
      <c r="N86" s="980"/>
      <c r="O86" s="980"/>
      <c r="P86" s="980"/>
      <c r="Q86" s="980"/>
      <c r="R86" s="980"/>
      <c r="S86" s="980"/>
      <c r="T86" s="980"/>
      <c r="U86" s="980"/>
      <c r="V86" s="980"/>
      <c r="W86" s="980"/>
      <c r="X86" s="980"/>
      <c r="Y86" s="980"/>
      <c r="Z86" s="980">
        <v>1.2221966565025629E-2</v>
      </c>
      <c r="AA86" s="980">
        <v>1.3877851106216635E-2</v>
      </c>
      <c r="AB86" s="980"/>
      <c r="AC86" s="980">
        <v>4.2117986971368917E-3</v>
      </c>
      <c r="AD86" s="980"/>
      <c r="AE86" s="980">
        <v>5.5183195023291989E-3</v>
      </c>
      <c r="AF86" s="392"/>
      <c r="AG86" s="392"/>
      <c r="AH86" s="928"/>
      <c r="AI86" s="928"/>
      <c r="AJ86" s="392">
        <v>1.1400736736951618E-2</v>
      </c>
      <c r="AK86" s="392">
        <v>8.1805597649434684E-3</v>
      </c>
      <c r="AL86" s="928"/>
      <c r="AM86" s="980">
        <v>2.1641049288547579E-3</v>
      </c>
    </row>
    <row r="87" spans="1:39" x14ac:dyDescent="0.25">
      <c r="A87" s="389" t="s">
        <v>539</v>
      </c>
      <c r="B87" s="381"/>
      <c r="C87" s="381">
        <f t="shared" ref="C87:AM87" si="8">SUM(C88:C98)</f>
        <v>2.0709561782273379E-2</v>
      </c>
      <c r="D87" s="381">
        <f t="shared" si="8"/>
        <v>8.4945889566728446E-4</v>
      </c>
      <c r="E87" s="381">
        <f t="shared" si="8"/>
        <v>7.9224472776665965E-4</v>
      </c>
      <c r="F87" s="381">
        <f t="shared" si="8"/>
        <v>3.2453966960042532E-2</v>
      </c>
      <c r="G87" s="381">
        <f t="shared" si="8"/>
        <v>0</v>
      </c>
      <c r="H87" s="381">
        <f t="shared" si="8"/>
        <v>5.5172026232704133E-2</v>
      </c>
      <c r="I87" s="381">
        <f t="shared" si="8"/>
        <v>0</v>
      </c>
      <c r="J87" s="381">
        <f t="shared" si="8"/>
        <v>2.6287207566513246E-2</v>
      </c>
      <c r="K87" s="381">
        <f t="shared" si="8"/>
        <v>0</v>
      </c>
      <c r="L87" s="381">
        <f t="shared" si="8"/>
        <v>0</v>
      </c>
      <c r="M87" s="381">
        <f t="shared" si="8"/>
        <v>0</v>
      </c>
      <c r="N87" s="381">
        <f t="shared" si="8"/>
        <v>0</v>
      </c>
      <c r="O87" s="381">
        <f t="shared" si="8"/>
        <v>0</v>
      </c>
      <c r="P87" s="381">
        <f t="shared" si="8"/>
        <v>0</v>
      </c>
      <c r="Q87" s="381">
        <f t="shared" si="8"/>
        <v>0</v>
      </c>
      <c r="R87" s="381">
        <f t="shared" si="8"/>
        <v>0</v>
      </c>
      <c r="S87" s="381">
        <f t="shared" si="8"/>
        <v>0</v>
      </c>
      <c r="T87" s="381">
        <f t="shared" si="8"/>
        <v>0</v>
      </c>
      <c r="U87" s="381">
        <f t="shared" si="8"/>
        <v>9.5846240112004832E-3</v>
      </c>
      <c r="V87" s="381">
        <f t="shared" si="8"/>
        <v>0</v>
      </c>
      <c r="W87" s="381">
        <f t="shared" si="8"/>
        <v>0</v>
      </c>
      <c r="X87" s="381">
        <f t="shared" si="8"/>
        <v>0</v>
      </c>
      <c r="Y87" s="381">
        <f t="shared" si="8"/>
        <v>2.6517538679841031E-2</v>
      </c>
      <c r="Z87" s="381">
        <f t="shared" si="8"/>
        <v>4.5650507564070297E-2</v>
      </c>
      <c r="AA87" s="381">
        <f t="shared" si="8"/>
        <v>3.2526275644740726E-2</v>
      </c>
      <c r="AB87" s="381">
        <f t="shared" si="8"/>
        <v>0.15345275213809456</v>
      </c>
      <c r="AC87" s="381">
        <f t="shared" si="8"/>
        <v>3.0816072942003649E-2</v>
      </c>
      <c r="AD87" s="381">
        <f t="shared" si="8"/>
        <v>4.6956198220589121E-2</v>
      </c>
      <c r="AE87" s="381">
        <f t="shared" si="8"/>
        <v>8.5949134878422224E-3</v>
      </c>
      <c r="AF87" s="381">
        <f t="shared" si="8"/>
        <v>0</v>
      </c>
      <c r="AG87" s="381">
        <f t="shared" si="8"/>
        <v>0</v>
      </c>
      <c r="AH87" s="381">
        <f t="shared" si="8"/>
        <v>2.6735789189716894E-2</v>
      </c>
      <c r="AI87" s="381">
        <f t="shared" si="8"/>
        <v>3.786190213025302E-2</v>
      </c>
      <c r="AJ87" s="381">
        <f t="shared" si="8"/>
        <v>1.1036080915801032E-2</v>
      </c>
      <c r="AK87" s="381">
        <f t="shared" si="8"/>
        <v>1.6218585749868803E-2</v>
      </c>
      <c r="AL87" s="381">
        <f t="shared" si="8"/>
        <v>4.201118492424312E-2</v>
      </c>
      <c r="AM87" s="381">
        <f t="shared" si="8"/>
        <v>1.5440078445382286E-2</v>
      </c>
    </row>
    <row r="88" spans="1:39" x14ac:dyDescent="0.25">
      <c r="B88" s="981" t="s">
        <v>540</v>
      </c>
      <c r="C88" s="982"/>
      <c r="D88" s="982"/>
      <c r="E88" s="982"/>
      <c r="F88" s="982">
        <v>3.5008986897141288E-4</v>
      </c>
      <c r="G88" s="982"/>
      <c r="H88" s="982"/>
      <c r="I88" s="982"/>
      <c r="J88" s="982">
        <v>8.9217231990950413E-5</v>
      </c>
      <c r="K88" s="982"/>
      <c r="L88" s="982"/>
      <c r="M88" s="982"/>
      <c r="N88" s="982"/>
      <c r="O88" s="982"/>
      <c r="P88" s="982"/>
      <c r="Q88" s="982"/>
      <c r="R88" s="982"/>
      <c r="S88" s="982"/>
      <c r="T88" s="982"/>
      <c r="U88" s="982"/>
      <c r="V88" s="982"/>
      <c r="W88" s="982"/>
      <c r="X88" s="982"/>
      <c r="Y88" s="982"/>
      <c r="Z88" s="982"/>
      <c r="AA88" s="982"/>
      <c r="AB88" s="982"/>
      <c r="AC88" s="982"/>
      <c r="AD88" s="982"/>
      <c r="AE88" s="982"/>
      <c r="AF88" s="392"/>
      <c r="AG88" s="392"/>
      <c r="AH88" s="928"/>
      <c r="AI88" s="392">
        <v>4.0586143562074519E-3</v>
      </c>
      <c r="AJ88" s="928"/>
      <c r="AK88" s="392">
        <v>3.5772550669706889E-4</v>
      </c>
      <c r="AL88" s="392">
        <v>9.1342204433376691E-4</v>
      </c>
      <c r="AM88" s="982">
        <v>1.6410755587836632E-4</v>
      </c>
    </row>
    <row r="89" spans="1:39" x14ac:dyDescent="0.25">
      <c r="B89" s="981" t="s">
        <v>1553</v>
      </c>
      <c r="C89" s="982"/>
      <c r="D89" s="982"/>
      <c r="E89" s="982"/>
      <c r="F89" s="982"/>
      <c r="G89" s="982"/>
      <c r="H89" s="982"/>
      <c r="I89" s="982"/>
      <c r="J89" s="982"/>
      <c r="K89" s="982"/>
      <c r="L89" s="982"/>
      <c r="M89" s="982"/>
      <c r="N89" s="982"/>
      <c r="O89" s="982"/>
      <c r="P89" s="982"/>
      <c r="Q89" s="982"/>
      <c r="R89" s="982"/>
      <c r="S89" s="982"/>
      <c r="T89" s="982"/>
      <c r="U89" s="982">
        <v>1.4806108336197956E-3</v>
      </c>
      <c r="V89" s="982"/>
      <c r="W89" s="982"/>
      <c r="X89" s="982"/>
      <c r="Y89" s="982">
        <v>8.0517622204206423E-3</v>
      </c>
      <c r="Z89" s="982"/>
      <c r="AA89" s="982"/>
      <c r="AB89" s="982"/>
      <c r="AC89" s="982"/>
      <c r="AD89" s="982"/>
      <c r="AE89" s="982"/>
      <c r="AF89" s="392"/>
      <c r="AG89" s="392"/>
      <c r="AH89" s="928"/>
      <c r="AI89" s="392">
        <v>4.5057317476074089E-3</v>
      </c>
      <c r="AJ89" s="392">
        <v>5.4766127657122346E-3</v>
      </c>
      <c r="AK89" s="392">
        <v>3.9297248127966667E-3</v>
      </c>
      <c r="AL89" s="928"/>
      <c r="AM89" s="982">
        <v>6.0428602807088957E-4</v>
      </c>
    </row>
    <row r="90" spans="1:39" x14ac:dyDescent="0.25">
      <c r="B90" s="981" t="s">
        <v>1608</v>
      </c>
      <c r="C90" s="982">
        <v>1.063266545436278E-2</v>
      </c>
      <c r="D90" s="982"/>
      <c r="E90" s="982"/>
      <c r="F90" s="982">
        <v>2.2936028640316269E-2</v>
      </c>
      <c r="G90" s="982"/>
      <c r="H90" s="982">
        <v>2.1073247382554661E-2</v>
      </c>
      <c r="I90" s="982"/>
      <c r="J90" s="982">
        <v>1.2382882452667471E-2</v>
      </c>
      <c r="K90" s="982"/>
      <c r="L90" s="982"/>
      <c r="M90" s="982"/>
      <c r="N90" s="982"/>
      <c r="O90" s="982"/>
      <c r="P90" s="982"/>
      <c r="Q90" s="982"/>
      <c r="R90" s="982"/>
      <c r="S90" s="982"/>
      <c r="T90" s="982"/>
      <c r="U90" s="982">
        <v>2.7087709991338018E-3</v>
      </c>
      <c r="V90" s="982"/>
      <c r="W90" s="982"/>
      <c r="X90" s="982"/>
      <c r="Y90" s="982">
        <v>7.3653315120920954E-3</v>
      </c>
      <c r="Z90" s="982"/>
      <c r="AA90" s="982"/>
      <c r="AB90" s="982"/>
      <c r="AC90" s="982"/>
      <c r="AD90" s="982"/>
      <c r="AE90" s="982"/>
      <c r="AF90" s="392"/>
      <c r="AG90" s="392"/>
      <c r="AH90" s="928"/>
      <c r="AI90" s="928"/>
      <c r="AJ90" s="928"/>
      <c r="AK90" s="928"/>
      <c r="AL90" s="928"/>
      <c r="AM90" s="982">
        <v>2.7298657640065283E-3</v>
      </c>
    </row>
    <row r="91" spans="1:39" s="608" customFormat="1" x14ac:dyDescent="0.25">
      <c r="B91" s="981" t="s">
        <v>851</v>
      </c>
      <c r="C91" s="982">
        <v>2.6548278339310291E-3</v>
      </c>
      <c r="D91" s="982">
        <v>8.4945889566728446E-4</v>
      </c>
      <c r="E91" s="982">
        <v>7.9224472776665965E-4</v>
      </c>
      <c r="F91" s="982">
        <v>1.5533505078256891E-3</v>
      </c>
      <c r="G91" s="982"/>
      <c r="H91" s="982"/>
      <c r="I91" s="982"/>
      <c r="J91" s="982">
        <v>2.6985368575345439E-3</v>
      </c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  <c r="AA91" s="982"/>
      <c r="AB91" s="982"/>
      <c r="AC91" s="982"/>
      <c r="AD91" s="982"/>
      <c r="AE91" s="982"/>
      <c r="AF91" s="392"/>
      <c r="AG91" s="392"/>
      <c r="AH91" s="928"/>
      <c r="AI91" s="928"/>
      <c r="AJ91" s="928"/>
      <c r="AK91" s="928"/>
      <c r="AL91" s="928"/>
      <c r="AM91" s="982">
        <v>3.0181527806497581E-4</v>
      </c>
    </row>
    <row r="92" spans="1:39" s="608" customFormat="1" x14ac:dyDescent="0.25">
      <c r="B92" s="981" t="s">
        <v>693</v>
      </c>
      <c r="C92" s="982"/>
      <c r="D92" s="982"/>
      <c r="E92" s="982"/>
      <c r="F92" s="982"/>
      <c r="G92" s="982"/>
      <c r="H92" s="982"/>
      <c r="I92" s="982"/>
      <c r="J92" s="982">
        <v>4.1521456367765464E-4</v>
      </c>
      <c r="K92" s="982"/>
      <c r="L92" s="982"/>
      <c r="M92" s="982"/>
      <c r="N92" s="982"/>
      <c r="O92" s="982"/>
      <c r="P92" s="982"/>
      <c r="Q92" s="982"/>
      <c r="R92" s="982"/>
      <c r="S92" s="982"/>
      <c r="T92" s="982"/>
      <c r="U92" s="982"/>
      <c r="V92" s="982"/>
      <c r="W92" s="982"/>
      <c r="X92" s="982"/>
      <c r="Y92" s="982"/>
      <c r="Z92" s="982"/>
      <c r="AA92" s="982"/>
      <c r="AB92" s="982"/>
      <c r="AC92" s="982"/>
      <c r="AD92" s="982"/>
      <c r="AE92" s="982"/>
      <c r="AF92" s="392"/>
      <c r="AG92" s="392"/>
      <c r="AH92" s="928"/>
      <c r="AI92" s="928"/>
      <c r="AJ92" s="928"/>
      <c r="AK92" s="928"/>
      <c r="AL92" s="928"/>
      <c r="AM92" s="982">
        <v>2.1857391466851317E-5</v>
      </c>
    </row>
    <row r="93" spans="1:39" s="608" customFormat="1" x14ac:dyDescent="0.25">
      <c r="B93" s="981" t="s">
        <v>1361</v>
      </c>
      <c r="C93" s="982"/>
      <c r="D93" s="982"/>
      <c r="E93" s="982"/>
      <c r="F93" s="982"/>
      <c r="G93" s="982"/>
      <c r="H93" s="982"/>
      <c r="I93" s="982"/>
      <c r="J93" s="982"/>
      <c r="K93" s="982"/>
      <c r="L93" s="982"/>
      <c r="M93" s="982"/>
      <c r="N93" s="982"/>
      <c r="O93" s="982"/>
      <c r="P93" s="982"/>
      <c r="Q93" s="982"/>
      <c r="R93" s="982"/>
      <c r="S93" s="982"/>
      <c r="T93" s="982"/>
      <c r="U93" s="982">
        <v>1.460055990732572E-3</v>
      </c>
      <c r="V93" s="982"/>
      <c r="W93" s="982"/>
      <c r="X93" s="982"/>
      <c r="Y93" s="982">
        <v>1.5879964409975945E-3</v>
      </c>
      <c r="Z93" s="982">
        <v>1.5847697971179395E-2</v>
      </c>
      <c r="AA93" s="982"/>
      <c r="AB93" s="982">
        <v>4.6700807965842556E-2</v>
      </c>
      <c r="AC93" s="982">
        <v>1.3208957616612322E-2</v>
      </c>
      <c r="AD93" s="982">
        <v>1.7510359396380355E-2</v>
      </c>
      <c r="AE93" s="982">
        <v>7.0013110177626048E-4</v>
      </c>
      <c r="AF93" s="392"/>
      <c r="AG93" s="392"/>
      <c r="AH93" s="928"/>
      <c r="AI93" s="928"/>
      <c r="AJ93" s="928"/>
      <c r="AK93" s="928"/>
      <c r="AL93" s="928"/>
      <c r="AM93" s="982">
        <v>1.9136076271019362E-3</v>
      </c>
    </row>
    <row r="94" spans="1:39" x14ac:dyDescent="0.25">
      <c r="B94" s="981" t="s">
        <v>1075</v>
      </c>
      <c r="C94" s="982"/>
      <c r="D94" s="982"/>
      <c r="E94" s="982"/>
      <c r="F94" s="982"/>
      <c r="G94" s="982"/>
      <c r="H94" s="982"/>
      <c r="I94" s="982"/>
      <c r="J94" s="982"/>
      <c r="K94" s="982"/>
      <c r="L94" s="982"/>
      <c r="M94" s="982"/>
      <c r="N94" s="982"/>
      <c r="O94" s="982"/>
      <c r="P94" s="982"/>
      <c r="Q94" s="982"/>
      <c r="R94" s="982"/>
      <c r="S94" s="982"/>
      <c r="T94" s="982"/>
      <c r="U94" s="982"/>
      <c r="V94" s="982"/>
      <c r="W94" s="982"/>
      <c r="X94" s="982"/>
      <c r="Y94" s="982"/>
      <c r="Z94" s="982"/>
      <c r="AA94" s="982"/>
      <c r="AB94" s="982"/>
      <c r="AC94" s="982"/>
      <c r="AD94" s="982"/>
      <c r="AE94" s="982"/>
      <c r="AF94" s="392"/>
      <c r="AG94" s="392"/>
      <c r="AH94" s="928"/>
      <c r="AI94" s="392">
        <v>5.6227187704273839E-3</v>
      </c>
      <c r="AJ94" s="392">
        <v>5.5594681500887979E-3</v>
      </c>
      <c r="AK94" s="928"/>
      <c r="AL94" s="928"/>
      <c r="AM94" s="982">
        <v>2.3276898772404628E-4</v>
      </c>
    </row>
    <row r="95" spans="1:39" s="525" customFormat="1" x14ac:dyDescent="0.25">
      <c r="B95" s="981" t="s">
        <v>2015</v>
      </c>
      <c r="C95" s="982"/>
      <c r="D95" s="982"/>
      <c r="E95" s="982"/>
      <c r="F95" s="982"/>
      <c r="G95" s="982"/>
      <c r="H95" s="982"/>
      <c r="I95" s="982"/>
      <c r="J95" s="982"/>
      <c r="K95" s="982"/>
      <c r="L95" s="982"/>
      <c r="M95" s="982"/>
      <c r="N95" s="982"/>
      <c r="O95" s="982"/>
      <c r="P95" s="982"/>
      <c r="Q95" s="982"/>
      <c r="R95" s="982"/>
      <c r="S95" s="982"/>
      <c r="T95" s="982"/>
      <c r="U95" s="982">
        <v>1.7486482069820246E-3</v>
      </c>
      <c r="V95" s="982"/>
      <c r="W95" s="982"/>
      <c r="X95" s="982"/>
      <c r="Y95" s="982">
        <v>5.1518270827199666E-3</v>
      </c>
      <c r="Z95" s="982">
        <v>1.2659474012827986E-2</v>
      </c>
      <c r="AA95" s="982">
        <v>7.147089302548237E-3</v>
      </c>
      <c r="AB95" s="982">
        <v>6.6628147441179009E-2</v>
      </c>
      <c r="AC95" s="982">
        <v>5.8661472983266875E-3</v>
      </c>
      <c r="AD95" s="982">
        <v>2.4984052948751473E-3</v>
      </c>
      <c r="AE95" s="982">
        <v>2.5253162855374098E-3</v>
      </c>
      <c r="AF95" s="392"/>
      <c r="AG95" s="392"/>
      <c r="AH95" s="392">
        <v>1.5475079245600773E-2</v>
      </c>
      <c r="AI95" s="928"/>
      <c r="AJ95" s="928"/>
      <c r="AK95" s="928"/>
      <c r="AL95" s="928"/>
      <c r="AM95" s="982">
        <v>1.8359639256031607E-3</v>
      </c>
    </row>
    <row r="96" spans="1:39" s="525" customFormat="1" x14ac:dyDescent="0.25">
      <c r="B96" s="981" t="s">
        <v>1609</v>
      </c>
      <c r="C96" s="982"/>
      <c r="D96" s="982"/>
      <c r="E96" s="982"/>
      <c r="F96" s="982"/>
      <c r="G96" s="982"/>
      <c r="H96" s="982"/>
      <c r="I96" s="982"/>
      <c r="J96" s="982"/>
      <c r="K96" s="982"/>
      <c r="L96" s="982"/>
      <c r="M96" s="982"/>
      <c r="N96" s="982"/>
      <c r="O96" s="982"/>
      <c r="P96" s="982"/>
      <c r="Q96" s="982"/>
      <c r="R96" s="982"/>
      <c r="S96" s="982"/>
      <c r="T96" s="982"/>
      <c r="U96" s="982">
        <v>2.1865379807322889E-3</v>
      </c>
      <c r="V96" s="982"/>
      <c r="W96" s="982"/>
      <c r="X96" s="982"/>
      <c r="Y96" s="982">
        <v>4.3606214236107301E-3</v>
      </c>
      <c r="Z96" s="982"/>
      <c r="AA96" s="982">
        <v>8.58284753949075E-3</v>
      </c>
      <c r="AB96" s="982">
        <v>4.0046062835857189E-2</v>
      </c>
      <c r="AC96" s="982">
        <v>1.1740968027064641E-2</v>
      </c>
      <c r="AD96" s="982">
        <v>2.0179681432428574E-2</v>
      </c>
      <c r="AE96" s="982">
        <v>5.6503466385454905E-5</v>
      </c>
      <c r="AF96" s="392"/>
      <c r="AG96" s="392"/>
      <c r="AH96" s="392">
        <v>6.146339638245877E-3</v>
      </c>
      <c r="AI96" s="928"/>
      <c r="AJ96" s="928"/>
      <c r="AK96" s="928"/>
      <c r="AL96" s="928"/>
      <c r="AM96" s="982">
        <v>2.1939099765027792E-3</v>
      </c>
    </row>
    <row r="97" spans="1:44" x14ac:dyDescent="0.25">
      <c r="B97" s="981" t="s">
        <v>1291</v>
      </c>
      <c r="C97" s="982">
        <v>7.4220684939795721E-3</v>
      </c>
      <c r="D97" s="982"/>
      <c r="E97" s="982"/>
      <c r="F97" s="982">
        <v>3.7517181661437162E-3</v>
      </c>
      <c r="G97" s="982"/>
      <c r="H97" s="982">
        <v>3.4098778850149468E-2</v>
      </c>
      <c r="I97" s="982"/>
      <c r="J97" s="982">
        <v>1.0701356460642627E-2</v>
      </c>
      <c r="K97" s="982"/>
      <c r="L97" s="982"/>
      <c r="M97" s="982"/>
      <c r="N97" s="982"/>
      <c r="O97" s="982"/>
      <c r="P97" s="982"/>
      <c r="Q97" s="982"/>
      <c r="R97" s="982"/>
      <c r="S97" s="982"/>
      <c r="T97" s="982"/>
      <c r="U97" s="982"/>
      <c r="V97" s="982"/>
      <c r="W97" s="982"/>
      <c r="X97" s="982"/>
      <c r="Y97" s="982"/>
      <c r="Z97" s="982"/>
      <c r="AA97" s="982"/>
      <c r="AB97" s="982"/>
      <c r="AC97" s="982"/>
      <c r="AD97" s="982"/>
      <c r="AE97" s="982"/>
      <c r="AF97" s="392"/>
      <c r="AG97" s="392"/>
      <c r="AH97" s="928"/>
      <c r="AI97" s="392">
        <v>1.6999233370862569E-2</v>
      </c>
      <c r="AJ97" s="928"/>
      <c r="AK97" s="928"/>
      <c r="AL97" s="392">
        <v>6.6023037553932925E-3</v>
      </c>
      <c r="AM97" s="982">
        <v>2.540324125189084E-3</v>
      </c>
    </row>
    <row r="98" spans="1:44" x14ac:dyDescent="0.25">
      <c r="B98" s="981" t="s">
        <v>1076</v>
      </c>
      <c r="C98" s="982"/>
      <c r="D98" s="982"/>
      <c r="E98" s="982"/>
      <c r="F98" s="982">
        <v>3.8627797767854478E-3</v>
      </c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>
        <v>1.7143335580062913E-2</v>
      </c>
      <c r="AA98" s="982">
        <v>1.6796338802701736E-2</v>
      </c>
      <c r="AB98" s="982">
        <v>7.7733895215821241E-5</v>
      </c>
      <c r="AC98" s="982"/>
      <c r="AD98" s="982">
        <v>6.7677520969050432E-3</v>
      </c>
      <c r="AE98" s="982">
        <v>5.3129626341430975E-3</v>
      </c>
      <c r="AF98" s="392"/>
      <c r="AG98" s="392"/>
      <c r="AH98" s="392">
        <v>5.1143703058702432E-3</v>
      </c>
      <c r="AI98" s="392">
        <v>6.6756038851482052E-3</v>
      </c>
      <c r="AJ98" s="928"/>
      <c r="AK98" s="392">
        <v>1.1931135430375068E-2</v>
      </c>
      <c r="AL98" s="392">
        <v>3.4495459124516056E-2</v>
      </c>
      <c r="AM98" s="982">
        <v>2.9015717857736678E-3</v>
      </c>
    </row>
    <row r="99" spans="1:44" x14ac:dyDescent="0.25">
      <c r="A99" s="390" t="s">
        <v>181</v>
      </c>
      <c r="B99" s="381"/>
      <c r="C99" s="381">
        <f>C87+C84+C65+C63+C61+C59+C35+C22+C8</f>
        <v>0.72410538601737695</v>
      </c>
      <c r="D99" s="381">
        <f t="shared" ref="D99:AL99" si="9">D87+D84+D65+D63+D61+D59+D35+D22+D8</f>
        <v>0.80475589464866892</v>
      </c>
      <c r="E99" s="381">
        <f t="shared" si="9"/>
        <v>0.75540781239383081</v>
      </c>
      <c r="F99" s="381">
        <f t="shared" si="9"/>
        <v>0.73637460788596387</v>
      </c>
      <c r="G99" s="381">
        <f t="shared" si="9"/>
        <v>0.29522326241939945</v>
      </c>
      <c r="H99" s="381">
        <f t="shared" si="9"/>
        <v>0.55168919095387015</v>
      </c>
      <c r="I99" s="381">
        <f t="shared" si="9"/>
        <v>0.41451797786186872</v>
      </c>
      <c r="J99" s="381">
        <f t="shared" si="9"/>
        <v>0.75733168830339226</v>
      </c>
      <c r="K99" s="381">
        <f t="shared" si="9"/>
        <v>0.57970161445757884</v>
      </c>
      <c r="L99" s="381">
        <f t="shared" si="9"/>
        <v>0.96881565881139919</v>
      </c>
      <c r="M99" s="381">
        <f t="shared" si="9"/>
        <v>0.28999803500657595</v>
      </c>
      <c r="N99" s="381">
        <f t="shared" si="9"/>
        <v>0.77782058801995324</v>
      </c>
      <c r="O99" s="381">
        <f t="shared" si="9"/>
        <v>0.71118618485447427</v>
      </c>
      <c r="P99" s="381">
        <f t="shared" si="9"/>
        <v>0.78631861732395769</v>
      </c>
      <c r="Q99" s="381">
        <f t="shared" si="9"/>
        <v>0.87475434090388271</v>
      </c>
      <c r="R99" s="381">
        <f t="shared" si="9"/>
        <v>0.67630365122473912</v>
      </c>
      <c r="S99" s="381">
        <f t="shared" si="9"/>
        <v>0.76883918629854786</v>
      </c>
      <c r="T99" s="381">
        <f t="shared" si="9"/>
        <v>0.84341792192810239</v>
      </c>
      <c r="U99" s="381">
        <f t="shared" si="9"/>
        <v>0.80424086589310828</v>
      </c>
      <c r="V99" s="381">
        <f t="shared" si="9"/>
        <v>0.71845614729387386</v>
      </c>
      <c r="W99" s="381">
        <f t="shared" si="9"/>
        <v>0.64746556479742812</v>
      </c>
      <c r="X99" s="381">
        <f t="shared" si="9"/>
        <v>0.72145948078902689</v>
      </c>
      <c r="Y99" s="381">
        <f t="shared" si="9"/>
        <v>0.87699414757967176</v>
      </c>
      <c r="Z99" s="381">
        <f t="shared" si="9"/>
        <v>0.84256972357085413</v>
      </c>
      <c r="AA99" s="381">
        <f t="shared" si="9"/>
        <v>0.63235681937492327</v>
      </c>
      <c r="AB99" s="381">
        <f t="shared" si="9"/>
        <v>0.85685500755035515</v>
      </c>
      <c r="AC99" s="381">
        <f t="shared" si="9"/>
        <v>0.84352758881880352</v>
      </c>
      <c r="AD99" s="381">
        <f t="shared" si="9"/>
        <v>0.91842485837464505</v>
      </c>
      <c r="AE99" s="381">
        <f t="shared" si="9"/>
        <v>0.78870671076003296</v>
      </c>
      <c r="AF99" s="381">
        <f t="shared" si="9"/>
        <v>0</v>
      </c>
      <c r="AG99" s="381">
        <f t="shared" si="9"/>
        <v>0.28824727241304882</v>
      </c>
      <c r="AH99" s="381">
        <f t="shared" si="9"/>
        <v>0.80849714709273124</v>
      </c>
      <c r="AI99" s="381">
        <f t="shared" si="9"/>
        <v>0.59180862526928424</v>
      </c>
      <c r="AJ99" s="381">
        <f t="shared" si="9"/>
        <v>0.82091051895927358</v>
      </c>
      <c r="AK99" s="381">
        <f t="shared" si="9"/>
        <v>0.56413278760214169</v>
      </c>
      <c r="AL99" s="381">
        <f t="shared" si="9"/>
        <v>0.76111275754124108</v>
      </c>
      <c r="AM99" s="381">
        <f>AM87+AM84+AM65+AM63+AM61+AM59+AM35+AM22+AM8</f>
        <v>0.74196966505615403</v>
      </c>
    </row>
    <row r="100" spans="1:44" x14ac:dyDescent="0.25">
      <c r="A100" s="1337" t="s">
        <v>694</v>
      </c>
      <c r="B100" s="1337"/>
      <c r="C100" s="985">
        <v>0</v>
      </c>
      <c r="D100" s="985">
        <v>3.2831352286569269E-2</v>
      </c>
      <c r="E100" s="985">
        <v>2.7672445223086265E-2</v>
      </c>
      <c r="F100" s="985">
        <v>0</v>
      </c>
      <c r="G100" s="985">
        <v>0.10019070613356459</v>
      </c>
      <c r="H100" s="985">
        <v>0</v>
      </c>
      <c r="I100" s="985">
        <v>9.3741811682769738E-2</v>
      </c>
      <c r="J100" s="985">
        <v>0</v>
      </c>
      <c r="K100" s="985">
        <v>0</v>
      </c>
      <c r="L100" s="985">
        <v>0</v>
      </c>
      <c r="M100" s="985">
        <v>8.3060374625216427E-2</v>
      </c>
      <c r="N100" s="985">
        <v>0</v>
      </c>
      <c r="O100" s="985">
        <v>0.11507285701296051</v>
      </c>
      <c r="P100" s="985">
        <v>0.1519850644623176</v>
      </c>
      <c r="Q100" s="985">
        <v>0</v>
      </c>
      <c r="R100" s="985">
        <v>0.28299385221707302</v>
      </c>
      <c r="S100" s="985">
        <v>0</v>
      </c>
      <c r="T100" s="985">
        <v>9.7594951445344164E-2</v>
      </c>
      <c r="U100" s="985">
        <v>0</v>
      </c>
      <c r="V100" s="985">
        <v>0.15597988838713903</v>
      </c>
      <c r="W100" s="985">
        <v>0.14634232185139531</v>
      </c>
      <c r="X100" s="985">
        <v>0.11071335140200619</v>
      </c>
      <c r="Y100" s="985">
        <v>0</v>
      </c>
      <c r="Z100" s="985">
        <v>3.6336607317551568E-2</v>
      </c>
      <c r="AA100" s="985">
        <v>0.14872649320417769</v>
      </c>
      <c r="AB100" s="985">
        <v>0</v>
      </c>
      <c r="AC100" s="985">
        <v>0</v>
      </c>
      <c r="AD100" s="985">
        <v>0</v>
      </c>
      <c r="AE100" s="985">
        <v>0.14817336787452842</v>
      </c>
      <c r="AF100" s="985">
        <v>0</v>
      </c>
      <c r="AG100" s="985">
        <v>0</v>
      </c>
      <c r="AH100" s="985">
        <v>0</v>
      </c>
      <c r="AI100" s="985">
        <v>7.1264668629254277E-2</v>
      </c>
      <c r="AJ100" s="985">
        <v>7.5035597813047E-2</v>
      </c>
      <c r="AK100" s="985">
        <v>0.25974116490447535</v>
      </c>
      <c r="AL100" s="985">
        <v>3.9222307482841147E-2</v>
      </c>
      <c r="AM100" s="983">
        <v>6.326840570746696E-2</v>
      </c>
    </row>
    <row r="101" spans="1:44" x14ac:dyDescent="0.25">
      <c r="A101" s="1338" t="s">
        <v>1292</v>
      </c>
      <c r="B101" s="1338"/>
      <c r="C101" s="987">
        <v>0.27589461398262316</v>
      </c>
      <c r="D101" s="987">
        <v>0.16241275306476163</v>
      </c>
      <c r="E101" s="987">
        <v>0.21691974238308295</v>
      </c>
      <c r="F101" s="987">
        <v>0.26362539211403624</v>
      </c>
      <c r="G101" s="987">
        <v>0.60458603144703604</v>
      </c>
      <c r="H101" s="987">
        <v>0.44831080904612985</v>
      </c>
      <c r="I101" s="987">
        <v>0.49174021045536159</v>
      </c>
      <c r="J101" s="987">
        <v>0.24266831169660782</v>
      </c>
      <c r="K101" s="987">
        <v>0.42029838554242122</v>
      </c>
      <c r="L101" s="987">
        <v>3.1184341188600858E-2</v>
      </c>
      <c r="M101" s="987">
        <v>0.62694159036820762</v>
      </c>
      <c r="N101" s="987">
        <v>0.22217941198004681</v>
      </c>
      <c r="O101" s="987">
        <v>0.17374095813256532</v>
      </c>
      <c r="P101" s="987">
        <v>6.1696318213724566E-2</v>
      </c>
      <c r="Q101" s="987">
        <v>0.12524565909611723</v>
      </c>
      <c r="R101" s="987">
        <v>4.0702496558187772E-2</v>
      </c>
      <c r="S101" s="987">
        <v>0.23116081370145225</v>
      </c>
      <c r="T101" s="987">
        <v>5.8987126626553386E-2</v>
      </c>
      <c r="U101" s="987">
        <v>0.19575913410689183</v>
      </c>
      <c r="V101" s="987">
        <v>0.1255639643189872</v>
      </c>
      <c r="W101" s="987">
        <v>0.20619211335117654</v>
      </c>
      <c r="X101" s="987">
        <v>0.16782716780896687</v>
      </c>
      <c r="Y101" s="987">
        <v>0.12300585242032817</v>
      </c>
      <c r="Z101" s="987">
        <v>0.12109366911159437</v>
      </c>
      <c r="AA101" s="987">
        <v>0.21891668742089904</v>
      </c>
      <c r="AB101" s="987">
        <v>0.14314499244964482</v>
      </c>
      <c r="AC101" s="987">
        <v>0.15647241118119645</v>
      </c>
      <c r="AD101" s="987">
        <v>8.1575141625355035E-2</v>
      </c>
      <c r="AE101" s="987">
        <v>6.3119921365438758E-2</v>
      </c>
      <c r="AF101" s="987">
        <v>1</v>
      </c>
      <c r="AG101" s="987">
        <v>0.71175272758695118</v>
      </c>
      <c r="AH101" s="987">
        <v>0.19150285290726876</v>
      </c>
      <c r="AI101" s="987">
        <v>0.33692670610146164</v>
      </c>
      <c r="AJ101" s="987">
        <v>0.10405388322767949</v>
      </c>
      <c r="AK101" s="987">
        <v>0.17612604749338301</v>
      </c>
      <c r="AL101" s="987">
        <v>0.19966493497591775</v>
      </c>
      <c r="AM101" s="983">
        <v>6.326840570746696E-2</v>
      </c>
    </row>
    <row r="102" spans="1:44" ht="15" hidden="1" customHeight="1" x14ac:dyDescent="0.25">
      <c r="B102" s="362" t="s">
        <v>408</v>
      </c>
      <c r="C102" s="984">
        <v>0.27589461398262316</v>
      </c>
      <c r="D102" s="984">
        <v>0.16241275306476163</v>
      </c>
      <c r="E102" s="984">
        <v>0.21691974238308295</v>
      </c>
      <c r="F102" s="984">
        <v>0.26362539211403624</v>
      </c>
      <c r="G102" s="984">
        <v>0.60458603144703604</v>
      </c>
      <c r="H102" s="984">
        <v>0.44831080904612985</v>
      </c>
      <c r="I102" s="984">
        <v>0.49174021045536159</v>
      </c>
      <c r="J102" s="984">
        <v>0.24266831169660782</v>
      </c>
      <c r="K102" s="984">
        <v>0.42029838554242122</v>
      </c>
      <c r="L102" s="984">
        <v>3.1184341188600858E-2</v>
      </c>
      <c r="M102" s="984">
        <v>0.62694159036820762</v>
      </c>
      <c r="N102" s="984">
        <v>0.22217941198004681</v>
      </c>
      <c r="O102" s="984">
        <v>0.17374095813256532</v>
      </c>
      <c r="P102" s="984">
        <v>6.1696318213724566E-2</v>
      </c>
      <c r="Q102" s="984">
        <v>0.12524565909611723</v>
      </c>
      <c r="R102" s="984">
        <v>4.0702496558187772E-2</v>
      </c>
      <c r="S102" s="984">
        <v>0.23116081370145225</v>
      </c>
      <c r="T102" s="984">
        <v>5.8987126626553386E-2</v>
      </c>
      <c r="U102" s="984">
        <v>0.19575913410689183</v>
      </c>
      <c r="V102" s="984">
        <v>0.1255639643189872</v>
      </c>
      <c r="W102" s="984">
        <v>0.20619211335117654</v>
      </c>
      <c r="X102" s="984">
        <v>0.16782716780896687</v>
      </c>
      <c r="Y102" s="984">
        <v>0.12300585242032817</v>
      </c>
      <c r="Z102" s="984">
        <v>0.12109366911159437</v>
      </c>
      <c r="AA102" s="984">
        <v>0.21891668742089904</v>
      </c>
      <c r="AB102" s="984">
        <v>0.14314499244964482</v>
      </c>
      <c r="AC102" s="984">
        <v>0.15647241118119645</v>
      </c>
      <c r="AD102" s="984">
        <v>8.1575141625355035E-2</v>
      </c>
      <c r="AE102" s="984">
        <v>6.3119921365438758E-2</v>
      </c>
      <c r="AF102" s="984">
        <v>1</v>
      </c>
      <c r="AG102" s="984">
        <v>0.71175272758695118</v>
      </c>
      <c r="AH102" s="984">
        <v>0.19150285290726876</v>
      </c>
      <c r="AI102" s="984">
        <v>0.33692670610146164</v>
      </c>
      <c r="AJ102" s="984">
        <v>0.10405388322767949</v>
      </c>
      <c r="AK102" s="984">
        <v>0.17612604749338301</v>
      </c>
      <c r="AL102" s="984">
        <v>0.19966493497591775</v>
      </c>
      <c r="AM102" s="983">
        <v>0.19476192923637908</v>
      </c>
      <c r="AR102" s="362">
        <v>232961488.25999999</v>
      </c>
    </row>
    <row r="103" spans="1:44" hidden="1" x14ac:dyDescent="0.25">
      <c r="A103" s="362" t="s">
        <v>695</v>
      </c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M103" s="382"/>
    </row>
    <row r="104" spans="1:44" hidden="1" x14ac:dyDescent="0.25">
      <c r="B104" s="362" t="s">
        <v>695</v>
      </c>
      <c r="C104" s="533">
        <v>7.2579145901455438E-4</v>
      </c>
      <c r="D104" s="533">
        <v>4.2214689679949663E-7</v>
      </c>
      <c r="E104" s="533">
        <v>1.2968991700588567E-4</v>
      </c>
      <c r="F104" s="533">
        <v>0</v>
      </c>
      <c r="G104" s="533">
        <v>0</v>
      </c>
      <c r="H104" s="533">
        <v>6.7811583784602607E-6</v>
      </c>
      <c r="I104" s="533">
        <v>0</v>
      </c>
      <c r="J104" s="533">
        <v>1.0437715701945684E-3</v>
      </c>
      <c r="K104" s="533">
        <v>-3.0283235944155755E-5</v>
      </c>
      <c r="L104" s="533">
        <v>-4.7523940804275954E-4</v>
      </c>
      <c r="M104" s="533">
        <v>-9.5081748938937885E-6</v>
      </c>
      <c r="N104" s="533">
        <v>-1.0481980147411367E-4</v>
      </c>
      <c r="O104" s="533">
        <v>-1.5464667673398489E-4</v>
      </c>
      <c r="P104" s="533">
        <v>-2.3223907731717282E-4</v>
      </c>
      <c r="Q104" s="533">
        <v>4.1702486910069855E-5</v>
      </c>
      <c r="R104" s="533">
        <v>-2.755612555577918E-3</v>
      </c>
      <c r="S104" s="533">
        <v>-5.7730058495760936E-4</v>
      </c>
      <c r="T104" s="533">
        <v>-1.9260956478566318E-5</v>
      </c>
      <c r="U104" s="533">
        <v>1.8458416898458661E-4</v>
      </c>
      <c r="V104" s="533">
        <v>2.9818894483279334E-5</v>
      </c>
      <c r="W104" s="533">
        <v>7.387445987275624E-5</v>
      </c>
      <c r="X104" s="533">
        <v>0</v>
      </c>
      <c r="Y104" s="533">
        <v>0</v>
      </c>
      <c r="Z104" s="533">
        <v>2.1538993351869355E-4</v>
      </c>
      <c r="AA104" s="533">
        <v>4.8938790979269841E-4</v>
      </c>
      <c r="AB104" s="533">
        <v>0</v>
      </c>
      <c r="AC104" s="533">
        <v>0</v>
      </c>
      <c r="AD104" s="533">
        <v>2.1482067505010317E-4</v>
      </c>
      <c r="AE104" s="533">
        <v>0</v>
      </c>
      <c r="AF104" s="533">
        <v>0</v>
      </c>
      <c r="AG104" s="533">
        <v>0</v>
      </c>
      <c r="AH104" s="534">
        <v>0</v>
      </c>
      <c r="AI104" s="534">
        <v>0</v>
      </c>
      <c r="AJ104" s="534">
        <v>0</v>
      </c>
      <c r="AK104" s="534">
        <v>3.8312395761751048E-6</v>
      </c>
      <c r="AL104" s="534">
        <v>5.1710039496610914E-6</v>
      </c>
      <c r="AM104" s="534">
        <f>AR104/AR106</f>
        <v>2.6848340762865953E-4</v>
      </c>
      <c r="AR104" s="362">
        <v>361761.21</v>
      </c>
    </row>
    <row r="105" spans="1:44" x14ac:dyDescent="0.25">
      <c r="A105" s="391" t="s">
        <v>496</v>
      </c>
      <c r="B105" s="381"/>
      <c r="C105" s="381">
        <f>C99+C100+C101</f>
        <v>1</v>
      </c>
      <c r="D105" s="381">
        <f t="shared" ref="D105:AL105" si="10">D99+D100+D101</f>
        <v>0.99999999999999989</v>
      </c>
      <c r="E105" s="381">
        <f t="shared" si="10"/>
        <v>1</v>
      </c>
      <c r="F105" s="381">
        <f t="shared" si="10"/>
        <v>1</v>
      </c>
      <c r="G105" s="381">
        <f t="shared" si="10"/>
        <v>1</v>
      </c>
      <c r="H105" s="381">
        <f t="shared" si="10"/>
        <v>1</v>
      </c>
      <c r="I105" s="381">
        <f t="shared" si="10"/>
        <v>1</v>
      </c>
      <c r="J105" s="381">
        <f t="shared" si="10"/>
        <v>1</v>
      </c>
      <c r="K105" s="381">
        <f t="shared" si="10"/>
        <v>1</v>
      </c>
      <c r="L105" s="381">
        <f t="shared" si="10"/>
        <v>1</v>
      </c>
      <c r="M105" s="381">
        <f t="shared" si="10"/>
        <v>1</v>
      </c>
      <c r="N105" s="381">
        <f t="shared" si="10"/>
        <v>1</v>
      </c>
      <c r="O105" s="381">
        <f t="shared" si="10"/>
        <v>1.0000000000000002</v>
      </c>
      <c r="P105" s="381">
        <f t="shared" si="10"/>
        <v>0.99999999999999989</v>
      </c>
      <c r="Q105" s="381">
        <f t="shared" si="10"/>
        <v>1</v>
      </c>
      <c r="R105" s="381">
        <f t="shared" si="10"/>
        <v>0.99999999999999989</v>
      </c>
      <c r="S105" s="381">
        <f t="shared" si="10"/>
        <v>1</v>
      </c>
      <c r="T105" s="381">
        <f t="shared" si="10"/>
        <v>0.99999999999999989</v>
      </c>
      <c r="U105" s="381">
        <f t="shared" si="10"/>
        <v>1</v>
      </c>
      <c r="V105" s="381">
        <f t="shared" si="10"/>
        <v>1</v>
      </c>
      <c r="W105" s="381">
        <f t="shared" si="10"/>
        <v>1</v>
      </c>
      <c r="X105" s="381">
        <f t="shared" si="10"/>
        <v>1</v>
      </c>
      <c r="Y105" s="381">
        <f t="shared" si="10"/>
        <v>0.99999999999999989</v>
      </c>
      <c r="Z105" s="381">
        <f t="shared" si="10"/>
        <v>1.0000000000000002</v>
      </c>
      <c r="AA105" s="381">
        <f t="shared" si="10"/>
        <v>1</v>
      </c>
      <c r="AB105" s="381">
        <f t="shared" si="10"/>
        <v>1</v>
      </c>
      <c r="AC105" s="381">
        <f t="shared" si="10"/>
        <v>1</v>
      </c>
      <c r="AD105" s="381">
        <f t="shared" si="10"/>
        <v>1</v>
      </c>
      <c r="AE105" s="381">
        <f t="shared" si="10"/>
        <v>1</v>
      </c>
      <c r="AF105" s="381">
        <f t="shared" si="10"/>
        <v>1</v>
      </c>
      <c r="AG105" s="381">
        <f t="shared" si="10"/>
        <v>1</v>
      </c>
      <c r="AH105" s="381">
        <f t="shared" si="10"/>
        <v>1</v>
      </c>
      <c r="AI105" s="381">
        <f t="shared" si="10"/>
        <v>1.0000000000000002</v>
      </c>
      <c r="AJ105" s="381">
        <f t="shared" si="10"/>
        <v>1</v>
      </c>
      <c r="AK105" s="381">
        <f t="shared" si="10"/>
        <v>1</v>
      </c>
      <c r="AL105" s="381">
        <f t="shared" si="10"/>
        <v>1</v>
      </c>
      <c r="AM105" s="381">
        <f>AM99+AM100+AM101</f>
        <v>0.86850647647108792</v>
      </c>
    </row>
    <row r="106" spans="1:44" x14ac:dyDescent="0.25"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R106" s="362">
        <v>1347424830.4400001</v>
      </c>
    </row>
    <row r="107" spans="1:44" x14ac:dyDescent="0.25">
      <c r="A107" s="1334" t="s">
        <v>1293</v>
      </c>
      <c r="B107" s="1334"/>
      <c r="C107" s="1334"/>
      <c r="D107" s="1334"/>
      <c r="E107" s="1334"/>
      <c r="F107" s="1334"/>
      <c r="G107" s="1334"/>
      <c r="H107" s="1334"/>
      <c r="I107" s="1334"/>
      <c r="J107" s="1334"/>
      <c r="K107" s="1334"/>
      <c r="L107" s="1334"/>
      <c r="M107" s="1334"/>
      <c r="N107" s="1334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</row>
    <row r="108" spans="1:44" x14ac:dyDescent="0.25">
      <c r="A108" s="994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</row>
    <row r="109" spans="1:44" x14ac:dyDescent="0.25"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</row>
    <row r="110" spans="1:44" x14ac:dyDescent="0.25"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</row>
    <row r="111" spans="1:44" x14ac:dyDescent="0.25"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</row>
    <row r="112" spans="1:44" x14ac:dyDescent="0.25"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</row>
    <row r="113" spans="3:33" x14ac:dyDescent="0.25"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</row>
    <row r="114" spans="3:33" x14ac:dyDescent="0.25">
      <c r="C114" s="382"/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</row>
    <row r="115" spans="3:33" x14ac:dyDescent="0.25"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</row>
    <row r="116" spans="3:33" x14ac:dyDescent="0.25"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</row>
    <row r="117" spans="3:33" x14ac:dyDescent="0.25"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</row>
    <row r="118" spans="3:33" x14ac:dyDescent="0.25">
      <c r="C118" s="382"/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2"/>
      <c r="AG118" s="382"/>
    </row>
    <row r="119" spans="3:33" x14ac:dyDescent="0.25">
      <c r="C119" s="382"/>
      <c r="D119" s="382"/>
      <c r="E119" s="382"/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2"/>
      <c r="AG119" s="382"/>
    </row>
    <row r="120" spans="3:33" x14ac:dyDescent="0.25"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</row>
    <row r="121" spans="3:33" x14ac:dyDescent="0.25"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</row>
    <row r="122" spans="3:33" x14ac:dyDescent="0.25"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</row>
    <row r="123" spans="3:33" x14ac:dyDescent="0.25"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</row>
    <row r="124" spans="3:33" x14ac:dyDescent="0.25">
      <c r="C124" s="382"/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</row>
    <row r="125" spans="3:33" x14ac:dyDescent="0.25"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</row>
    <row r="126" spans="3:33" x14ac:dyDescent="0.25"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</row>
    <row r="127" spans="3:33" x14ac:dyDescent="0.25"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</row>
    <row r="128" spans="3:33" x14ac:dyDescent="0.25"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</row>
    <row r="129" spans="3:33" x14ac:dyDescent="0.25"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</row>
    <row r="130" spans="3:33" x14ac:dyDescent="0.25"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</row>
    <row r="131" spans="3:33" x14ac:dyDescent="0.25"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</row>
    <row r="132" spans="3:33" x14ac:dyDescent="0.25">
      <c r="C132" s="382"/>
      <c r="D132" s="382"/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  <c r="AC132" s="382"/>
      <c r="AD132" s="382"/>
      <c r="AE132" s="382"/>
      <c r="AF132" s="382"/>
      <c r="AG132" s="382"/>
    </row>
    <row r="133" spans="3:33" x14ac:dyDescent="0.25">
      <c r="C133" s="382"/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2"/>
      <c r="AG133" s="382"/>
    </row>
    <row r="134" spans="3:33" x14ac:dyDescent="0.25">
      <c r="C134" s="382"/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</row>
    <row r="135" spans="3:33" x14ac:dyDescent="0.25"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</row>
    <row r="136" spans="3:33" x14ac:dyDescent="0.25"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</row>
    <row r="137" spans="3:33" x14ac:dyDescent="0.25"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  <c r="AC137" s="382"/>
      <c r="AD137" s="382"/>
      <c r="AE137" s="382"/>
      <c r="AF137" s="382"/>
      <c r="AG137" s="382"/>
    </row>
    <row r="138" spans="3:33" x14ac:dyDescent="0.25"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2"/>
      <c r="AF138" s="382"/>
      <c r="AG138" s="382"/>
    </row>
    <row r="139" spans="3:33" x14ac:dyDescent="0.25">
      <c r="C139" s="382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</row>
    <row r="140" spans="3:33" x14ac:dyDescent="0.25"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82"/>
      <c r="AG140" s="382"/>
    </row>
    <row r="141" spans="3:33" x14ac:dyDescent="0.25">
      <c r="C141" s="382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</row>
    <row r="142" spans="3:33" x14ac:dyDescent="0.25"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</row>
    <row r="143" spans="3:33" x14ac:dyDescent="0.25"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</row>
    <row r="144" spans="3:33" x14ac:dyDescent="0.25"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</row>
    <row r="145" spans="3:33" x14ac:dyDescent="0.25"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</row>
    <row r="146" spans="3:33" x14ac:dyDescent="0.25"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</row>
    <row r="147" spans="3:33" x14ac:dyDescent="0.25"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  <c r="AC147" s="382"/>
      <c r="AD147" s="382"/>
      <c r="AE147" s="382"/>
      <c r="AF147" s="382"/>
      <c r="AG147" s="382"/>
    </row>
    <row r="148" spans="3:33" x14ac:dyDescent="0.25">
      <c r="C148" s="382"/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382"/>
      <c r="AG148" s="382"/>
    </row>
    <row r="149" spans="3:33" x14ac:dyDescent="0.25"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</row>
    <row r="150" spans="3:33" x14ac:dyDescent="0.25">
      <c r="C150" s="382"/>
      <c r="D150" s="382"/>
      <c r="E150" s="382"/>
      <c r="F150" s="382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</row>
    <row r="151" spans="3:33" x14ac:dyDescent="0.25">
      <c r="C151" s="382"/>
      <c r="D151" s="382"/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2"/>
      <c r="AC151" s="382"/>
      <c r="AD151" s="382"/>
      <c r="AE151" s="382"/>
      <c r="AF151" s="382"/>
      <c r="AG151" s="382"/>
    </row>
    <row r="152" spans="3:33" x14ac:dyDescent="0.25">
      <c r="C152" s="382"/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</row>
    <row r="153" spans="3:33" x14ac:dyDescent="0.25">
      <c r="C153" s="382"/>
      <c r="D153" s="382"/>
      <c r="E153" s="382"/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  <c r="AC153" s="382"/>
      <c r="AD153" s="382"/>
      <c r="AE153" s="382"/>
      <c r="AF153" s="382"/>
      <c r="AG153" s="382"/>
    </row>
    <row r="154" spans="3:33" x14ac:dyDescent="0.25"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</row>
    <row r="155" spans="3:33" x14ac:dyDescent="0.25">
      <c r="C155" s="382"/>
      <c r="D155" s="382"/>
      <c r="E155" s="382"/>
      <c r="F155" s="382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</row>
    <row r="156" spans="3:33" x14ac:dyDescent="0.25">
      <c r="C156" s="382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  <c r="AC156" s="382"/>
      <c r="AD156" s="382"/>
      <c r="AE156" s="382"/>
      <c r="AF156" s="382"/>
      <c r="AG156" s="382"/>
    </row>
    <row r="157" spans="3:33" x14ac:dyDescent="0.25"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  <c r="AC157" s="382"/>
      <c r="AD157" s="382"/>
      <c r="AE157" s="382"/>
      <c r="AF157" s="382"/>
      <c r="AG157" s="382"/>
    </row>
    <row r="158" spans="3:33" x14ac:dyDescent="0.25">
      <c r="C158" s="382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  <c r="AC158" s="382"/>
      <c r="AD158" s="382"/>
      <c r="AE158" s="382"/>
      <c r="AF158" s="382"/>
      <c r="AG158" s="382"/>
    </row>
    <row r="159" spans="3:33" x14ac:dyDescent="0.25"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  <c r="AC159" s="382"/>
      <c r="AD159" s="382"/>
      <c r="AE159" s="382"/>
      <c r="AF159" s="382"/>
      <c r="AG159" s="382"/>
    </row>
    <row r="160" spans="3:33" x14ac:dyDescent="0.25">
      <c r="C160" s="382"/>
      <c r="D160" s="382"/>
      <c r="E160" s="382"/>
      <c r="F160" s="382"/>
      <c r="G160" s="382"/>
      <c r="H160" s="382"/>
      <c r="I160" s="382"/>
      <c r="J160" s="382"/>
      <c r="K160" s="382"/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  <c r="AC160" s="382"/>
      <c r="AD160" s="382"/>
      <c r="AE160" s="382"/>
      <c r="AF160" s="382"/>
      <c r="AG160" s="382"/>
    </row>
    <row r="161" spans="3:33" x14ac:dyDescent="0.25">
      <c r="C161" s="382"/>
      <c r="D161" s="382"/>
      <c r="E161" s="382"/>
      <c r="F161" s="382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  <c r="AC161" s="382"/>
      <c r="AD161" s="382"/>
      <c r="AE161" s="382"/>
      <c r="AF161" s="382"/>
      <c r="AG161" s="382"/>
    </row>
    <row r="162" spans="3:33" x14ac:dyDescent="0.25">
      <c r="C162" s="382"/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</row>
    <row r="163" spans="3:33" x14ac:dyDescent="0.25">
      <c r="C163" s="382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2"/>
      <c r="AF163" s="382"/>
      <c r="AG163" s="382"/>
    </row>
    <row r="164" spans="3:33" x14ac:dyDescent="0.25">
      <c r="C164" s="382"/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</row>
    <row r="165" spans="3:33" x14ac:dyDescent="0.25"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  <c r="AC165" s="382"/>
      <c r="AD165" s="382"/>
      <c r="AE165" s="382"/>
      <c r="AF165" s="382"/>
      <c r="AG165" s="382"/>
    </row>
    <row r="166" spans="3:33" x14ac:dyDescent="0.25">
      <c r="C166" s="382"/>
      <c r="D166" s="382"/>
      <c r="E166" s="382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  <c r="Z166" s="382"/>
      <c r="AA166" s="382"/>
      <c r="AB166" s="382"/>
      <c r="AC166" s="382"/>
      <c r="AD166" s="382"/>
      <c r="AE166" s="382"/>
      <c r="AF166" s="382"/>
      <c r="AG166" s="382"/>
    </row>
    <row r="167" spans="3:33" x14ac:dyDescent="0.25">
      <c r="C167" s="382"/>
      <c r="D167" s="382"/>
      <c r="E167" s="382"/>
      <c r="F167" s="382"/>
      <c r="G167" s="382"/>
      <c r="H167" s="382"/>
      <c r="I167" s="382"/>
      <c r="J167" s="382"/>
      <c r="K167" s="382"/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</row>
    <row r="168" spans="3:33" x14ac:dyDescent="0.25">
      <c r="C168" s="382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</row>
    <row r="169" spans="3:33" x14ac:dyDescent="0.25"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</row>
    <row r="170" spans="3:33" x14ac:dyDescent="0.25"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</row>
    <row r="171" spans="3:33" x14ac:dyDescent="0.25">
      <c r="C171" s="382"/>
      <c r="D171" s="382"/>
      <c r="E171" s="382"/>
      <c r="F171" s="382"/>
      <c r="G171" s="382"/>
      <c r="H171" s="382"/>
      <c r="I171" s="382"/>
      <c r="J171" s="382"/>
      <c r="K171" s="382"/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  <c r="Z171" s="382"/>
      <c r="AA171" s="382"/>
      <c r="AB171" s="382"/>
      <c r="AC171" s="382"/>
      <c r="AD171" s="382"/>
      <c r="AE171" s="382"/>
      <c r="AF171" s="382"/>
      <c r="AG171" s="382"/>
    </row>
    <row r="172" spans="3:33" x14ac:dyDescent="0.25">
      <c r="C172" s="382"/>
      <c r="D172" s="382"/>
      <c r="E172" s="382"/>
      <c r="F172" s="382"/>
      <c r="G172" s="382"/>
      <c r="H172" s="382"/>
      <c r="I172" s="382"/>
      <c r="J172" s="382"/>
      <c r="K172" s="382"/>
      <c r="L172" s="382"/>
      <c r="M172" s="382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  <c r="Z172" s="382"/>
      <c r="AA172" s="382"/>
      <c r="AB172" s="382"/>
      <c r="AC172" s="382"/>
      <c r="AD172" s="382"/>
      <c r="AE172" s="382"/>
      <c r="AF172" s="382"/>
      <c r="AG172" s="382"/>
    </row>
    <row r="173" spans="3:33" x14ac:dyDescent="0.25">
      <c r="C173" s="382"/>
      <c r="D173" s="382"/>
      <c r="E173" s="382"/>
      <c r="F173" s="382"/>
      <c r="G173" s="382"/>
      <c r="H173" s="382"/>
      <c r="I173" s="382"/>
      <c r="J173" s="382"/>
      <c r="K173" s="382"/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  <c r="AA173" s="382"/>
      <c r="AB173" s="382"/>
      <c r="AC173" s="382"/>
      <c r="AD173" s="382"/>
      <c r="AE173" s="382"/>
      <c r="AF173" s="382"/>
      <c r="AG173" s="382"/>
    </row>
    <row r="174" spans="3:33" x14ac:dyDescent="0.25">
      <c r="C174" s="382"/>
      <c r="D174" s="382"/>
      <c r="E174" s="382"/>
      <c r="F174" s="382"/>
      <c r="G174" s="382"/>
      <c r="H174" s="382"/>
      <c r="I174" s="382"/>
      <c r="J174" s="382"/>
      <c r="K174" s="382"/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</row>
    <row r="175" spans="3:33" x14ac:dyDescent="0.25">
      <c r="C175" s="382"/>
      <c r="D175" s="382"/>
      <c r="E175" s="382"/>
      <c r="F175" s="382"/>
      <c r="G175" s="382"/>
      <c r="H175" s="382"/>
      <c r="I175" s="382"/>
      <c r="J175" s="382"/>
      <c r="K175" s="382"/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  <c r="Z175" s="382"/>
      <c r="AA175" s="382"/>
      <c r="AB175" s="382"/>
      <c r="AC175" s="382"/>
      <c r="AD175" s="382"/>
      <c r="AE175" s="382"/>
      <c r="AF175" s="382"/>
      <c r="AG175" s="382"/>
    </row>
    <row r="176" spans="3:33" x14ac:dyDescent="0.25">
      <c r="C176" s="382"/>
      <c r="D176" s="382"/>
      <c r="E176" s="382"/>
      <c r="F176" s="382"/>
      <c r="G176" s="382"/>
      <c r="H176" s="382"/>
      <c r="I176" s="382"/>
      <c r="J176" s="382"/>
      <c r="K176" s="382"/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  <c r="AA176" s="382"/>
      <c r="AB176" s="382"/>
      <c r="AC176" s="382"/>
      <c r="AD176" s="382"/>
      <c r="AE176" s="382"/>
      <c r="AF176" s="382"/>
      <c r="AG176" s="382"/>
    </row>
    <row r="177" spans="3:33" x14ac:dyDescent="0.25"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</row>
    <row r="178" spans="3:33" x14ac:dyDescent="0.25"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2"/>
      <c r="AC178" s="382"/>
      <c r="AD178" s="382"/>
      <c r="AE178" s="382"/>
      <c r="AF178" s="382"/>
      <c r="AG178" s="382"/>
    </row>
    <row r="179" spans="3:33" x14ac:dyDescent="0.25">
      <c r="C179" s="382"/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  <c r="AA179" s="382"/>
      <c r="AB179" s="382"/>
      <c r="AC179" s="382"/>
      <c r="AD179" s="382"/>
      <c r="AE179" s="382"/>
      <c r="AF179" s="382"/>
      <c r="AG179" s="382"/>
    </row>
    <row r="180" spans="3:33" x14ac:dyDescent="0.25">
      <c r="C180" s="382"/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</row>
    <row r="181" spans="3:33" x14ac:dyDescent="0.25"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</row>
    <row r="182" spans="3:33" x14ac:dyDescent="0.25">
      <c r="C182" s="382"/>
      <c r="D182" s="382"/>
      <c r="E182" s="382"/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</row>
    <row r="183" spans="3:33" x14ac:dyDescent="0.25">
      <c r="C183" s="382"/>
      <c r="D183" s="382"/>
      <c r="E183" s="382"/>
      <c r="F183" s="382"/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2"/>
      <c r="AC183" s="382"/>
      <c r="AD183" s="382"/>
      <c r="AE183" s="382"/>
      <c r="AF183" s="382"/>
      <c r="AG183" s="382"/>
    </row>
    <row r="184" spans="3:33" x14ac:dyDescent="0.25"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</row>
    <row r="185" spans="3:33" x14ac:dyDescent="0.25">
      <c r="C185" s="382"/>
      <c r="D185" s="382"/>
      <c r="E185" s="382"/>
      <c r="F185" s="382"/>
      <c r="G185" s="382"/>
      <c r="H185" s="382"/>
      <c r="I185" s="382"/>
      <c r="J185" s="382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2"/>
      <c r="AC185" s="382"/>
      <c r="AD185" s="382"/>
      <c r="AE185" s="382"/>
      <c r="AF185" s="382"/>
      <c r="AG185" s="382"/>
    </row>
    <row r="186" spans="3:33" x14ac:dyDescent="0.25">
      <c r="C186" s="382"/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2"/>
      <c r="AC186" s="382"/>
      <c r="AD186" s="382"/>
      <c r="AE186" s="382"/>
      <c r="AF186" s="382"/>
      <c r="AG186" s="382"/>
    </row>
    <row r="187" spans="3:33" x14ac:dyDescent="0.25">
      <c r="C187" s="382"/>
      <c r="D187" s="382"/>
      <c r="E187" s="382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2"/>
      <c r="AC187" s="382"/>
      <c r="AD187" s="382"/>
      <c r="AE187" s="382"/>
      <c r="AF187" s="382"/>
      <c r="AG187" s="382"/>
    </row>
    <row r="188" spans="3:33" x14ac:dyDescent="0.25">
      <c r="C188" s="382"/>
      <c r="D188" s="382"/>
      <c r="E188" s="382"/>
      <c r="F188" s="382"/>
      <c r="G188" s="382"/>
      <c r="H188" s="382"/>
      <c r="I188" s="382"/>
      <c r="J188" s="382"/>
      <c r="K188" s="382"/>
      <c r="L188" s="382"/>
      <c r="M188" s="382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  <c r="Z188" s="382"/>
      <c r="AA188" s="382"/>
      <c r="AB188" s="382"/>
      <c r="AC188" s="382"/>
      <c r="AD188" s="382"/>
      <c r="AE188" s="382"/>
      <c r="AF188" s="382"/>
      <c r="AG188" s="382"/>
    </row>
    <row r="189" spans="3:33" x14ac:dyDescent="0.25">
      <c r="C189" s="382"/>
      <c r="D189" s="382"/>
      <c r="E189" s="382"/>
      <c r="F189" s="382"/>
      <c r="G189" s="382"/>
      <c r="H189" s="382"/>
      <c r="I189" s="382"/>
      <c r="J189" s="382"/>
      <c r="K189" s="382"/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  <c r="AA189" s="382"/>
      <c r="AB189" s="382"/>
      <c r="AC189" s="382"/>
      <c r="AD189" s="382"/>
      <c r="AE189" s="382"/>
      <c r="AF189" s="382"/>
      <c r="AG189" s="382"/>
    </row>
    <row r="190" spans="3:33" x14ac:dyDescent="0.25">
      <c r="C190" s="382"/>
      <c r="D190" s="382"/>
      <c r="E190" s="382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2"/>
      <c r="AC190" s="382"/>
      <c r="AD190" s="382"/>
      <c r="AE190" s="382"/>
      <c r="AF190" s="382"/>
      <c r="AG190" s="382"/>
    </row>
    <row r="191" spans="3:33" x14ac:dyDescent="0.25">
      <c r="C191" s="382"/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2"/>
      <c r="AC191" s="382"/>
      <c r="AD191" s="382"/>
      <c r="AE191" s="382"/>
      <c r="AF191" s="382"/>
      <c r="AG191" s="382"/>
    </row>
    <row r="192" spans="3:33" x14ac:dyDescent="0.25">
      <c r="C192" s="382"/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2"/>
      <c r="AC192" s="382"/>
      <c r="AD192" s="382"/>
      <c r="AE192" s="382"/>
      <c r="AF192" s="382"/>
      <c r="AG192" s="382"/>
    </row>
    <row r="193" spans="3:33" x14ac:dyDescent="0.25">
      <c r="C193" s="382"/>
      <c r="D193" s="382"/>
      <c r="E193" s="382"/>
      <c r="F193" s="382"/>
      <c r="G193" s="382"/>
      <c r="H193" s="382"/>
      <c r="I193" s="382"/>
      <c r="J193" s="382"/>
      <c r="K193" s="382"/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  <c r="Z193" s="382"/>
      <c r="AA193" s="382"/>
      <c r="AB193" s="382"/>
      <c r="AC193" s="382"/>
      <c r="AD193" s="382"/>
      <c r="AE193" s="382"/>
      <c r="AF193" s="382"/>
      <c r="AG193" s="382"/>
    </row>
    <row r="194" spans="3:33" x14ac:dyDescent="0.25">
      <c r="C194" s="382"/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</row>
    <row r="195" spans="3:33" x14ac:dyDescent="0.25">
      <c r="C195" s="382"/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2"/>
      <c r="AC195" s="382"/>
      <c r="AD195" s="382"/>
      <c r="AE195" s="382"/>
      <c r="AF195" s="382"/>
      <c r="AG195" s="382"/>
    </row>
    <row r="196" spans="3:33" x14ac:dyDescent="0.25">
      <c r="C196" s="382"/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2"/>
      <c r="AC196" s="382"/>
      <c r="AD196" s="382"/>
      <c r="AE196" s="382"/>
      <c r="AF196" s="382"/>
      <c r="AG196" s="382"/>
    </row>
    <row r="197" spans="3:33" x14ac:dyDescent="0.25">
      <c r="C197" s="382"/>
      <c r="D197" s="382"/>
      <c r="E197" s="382"/>
      <c r="F197" s="382"/>
      <c r="G197" s="382"/>
      <c r="H197" s="382"/>
      <c r="I197" s="382"/>
      <c r="J197" s="382"/>
      <c r="K197" s="382"/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  <c r="Z197" s="382"/>
      <c r="AA197" s="382"/>
      <c r="AB197" s="382"/>
      <c r="AC197" s="382"/>
      <c r="AD197" s="382"/>
      <c r="AE197" s="382"/>
      <c r="AF197" s="382"/>
      <c r="AG197" s="382"/>
    </row>
    <row r="198" spans="3:33" x14ac:dyDescent="0.25">
      <c r="C198" s="382"/>
      <c r="D198" s="382"/>
      <c r="E198" s="382"/>
      <c r="F198" s="382"/>
      <c r="G198" s="382"/>
      <c r="H198" s="382"/>
      <c r="I198" s="382"/>
      <c r="J198" s="382"/>
      <c r="K198" s="382"/>
      <c r="L198" s="382"/>
      <c r="M198" s="382"/>
      <c r="N198" s="382"/>
      <c r="O198" s="382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  <c r="Z198" s="382"/>
      <c r="AA198" s="382"/>
      <c r="AB198" s="382"/>
      <c r="AC198" s="382"/>
      <c r="AD198" s="382"/>
      <c r="AE198" s="382"/>
      <c r="AF198" s="382"/>
      <c r="AG198" s="382"/>
    </row>
    <row r="199" spans="3:33" x14ac:dyDescent="0.25">
      <c r="C199" s="382"/>
      <c r="D199" s="382"/>
      <c r="E199" s="382"/>
      <c r="F199" s="382"/>
      <c r="G199" s="382"/>
      <c r="H199" s="382"/>
      <c r="I199" s="382"/>
      <c r="J199" s="382"/>
      <c r="K199" s="382"/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  <c r="Z199" s="382"/>
      <c r="AA199" s="382"/>
      <c r="AB199" s="382"/>
      <c r="AC199" s="382"/>
      <c r="AD199" s="382"/>
      <c r="AE199" s="382"/>
      <c r="AF199" s="382"/>
      <c r="AG199" s="382"/>
    </row>
    <row r="200" spans="3:33" x14ac:dyDescent="0.25">
      <c r="C200" s="382"/>
      <c r="D200" s="382"/>
      <c r="E200" s="382"/>
      <c r="F200" s="382"/>
      <c r="G200" s="382"/>
      <c r="H200" s="382"/>
      <c r="I200" s="382"/>
      <c r="J200" s="382"/>
      <c r="K200" s="382"/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  <c r="AA200" s="382"/>
      <c r="AB200" s="382"/>
      <c r="AC200" s="382"/>
      <c r="AD200" s="382"/>
      <c r="AE200" s="382"/>
      <c r="AF200" s="382"/>
      <c r="AG200" s="382"/>
    </row>
    <row r="201" spans="3:33" x14ac:dyDescent="0.25">
      <c r="C201" s="382"/>
      <c r="D201" s="382"/>
      <c r="E201" s="382"/>
      <c r="F201" s="382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  <c r="Z201" s="382"/>
      <c r="AA201" s="382"/>
      <c r="AB201" s="382"/>
      <c r="AC201" s="382"/>
      <c r="AD201" s="382"/>
      <c r="AE201" s="382"/>
      <c r="AF201" s="382"/>
      <c r="AG201" s="382"/>
    </row>
    <row r="202" spans="3:33" x14ac:dyDescent="0.25"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  <c r="AA202" s="382"/>
      <c r="AB202" s="382"/>
      <c r="AC202" s="382"/>
      <c r="AD202" s="382"/>
      <c r="AE202" s="382"/>
      <c r="AF202" s="382"/>
      <c r="AG202" s="382"/>
    </row>
    <row r="203" spans="3:33" x14ac:dyDescent="0.25">
      <c r="C203" s="382"/>
      <c r="D203" s="382"/>
      <c r="E203" s="382"/>
      <c r="F203" s="382"/>
      <c r="G203" s="382"/>
      <c r="H203" s="382"/>
      <c r="I203" s="382"/>
      <c r="J203" s="382"/>
      <c r="K203" s="382"/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  <c r="Z203" s="382"/>
      <c r="AA203" s="382"/>
      <c r="AB203" s="382"/>
      <c r="AC203" s="382"/>
      <c r="AD203" s="382"/>
      <c r="AE203" s="382"/>
      <c r="AF203" s="382"/>
      <c r="AG203" s="382"/>
    </row>
    <row r="204" spans="3:33" x14ac:dyDescent="0.25">
      <c r="C204" s="382"/>
      <c r="D204" s="382"/>
      <c r="E204" s="382"/>
      <c r="F204" s="382"/>
      <c r="G204" s="382"/>
      <c r="H204" s="382"/>
      <c r="I204" s="382"/>
      <c r="J204" s="382"/>
      <c r="K204" s="382"/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  <c r="Z204" s="382"/>
      <c r="AA204" s="382"/>
      <c r="AB204" s="382"/>
      <c r="AC204" s="382"/>
      <c r="AD204" s="382"/>
      <c r="AE204" s="382"/>
      <c r="AF204" s="382"/>
      <c r="AG204" s="382"/>
    </row>
    <row r="205" spans="3:33" x14ac:dyDescent="0.25">
      <c r="C205" s="382"/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  <c r="Z205" s="382"/>
      <c r="AA205" s="382"/>
      <c r="AB205" s="382"/>
      <c r="AC205" s="382"/>
      <c r="AD205" s="382"/>
      <c r="AE205" s="382"/>
      <c r="AF205" s="382"/>
      <c r="AG205" s="382"/>
    </row>
    <row r="206" spans="3:33" x14ac:dyDescent="0.25">
      <c r="C206" s="382"/>
      <c r="D206" s="382"/>
      <c r="E206" s="382"/>
      <c r="F206" s="382"/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  <c r="Z206" s="382"/>
      <c r="AA206" s="382"/>
      <c r="AB206" s="382"/>
      <c r="AC206" s="382"/>
      <c r="AD206" s="382"/>
      <c r="AE206" s="382"/>
      <c r="AF206" s="382"/>
      <c r="AG206" s="382"/>
    </row>
    <row r="207" spans="3:33" x14ac:dyDescent="0.25">
      <c r="C207" s="382"/>
      <c r="D207" s="382"/>
      <c r="E207" s="382"/>
      <c r="F207" s="382"/>
      <c r="G207" s="382"/>
      <c r="H207" s="382"/>
      <c r="I207" s="382"/>
      <c r="J207" s="382"/>
      <c r="K207" s="382"/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  <c r="Z207" s="382"/>
      <c r="AA207" s="382"/>
      <c r="AB207" s="382"/>
      <c r="AC207" s="382"/>
      <c r="AD207" s="382"/>
      <c r="AE207" s="382"/>
      <c r="AF207" s="382"/>
      <c r="AG207" s="382"/>
    </row>
    <row r="208" spans="3:33" x14ac:dyDescent="0.25">
      <c r="C208" s="382"/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  <c r="Z208" s="382"/>
      <c r="AA208" s="382"/>
      <c r="AB208" s="382"/>
      <c r="AC208" s="382"/>
      <c r="AD208" s="382"/>
      <c r="AE208" s="382"/>
      <c r="AF208" s="382"/>
      <c r="AG208" s="382"/>
    </row>
    <row r="209" spans="3:33" x14ac:dyDescent="0.25">
      <c r="C209" s="382"/>
      <c r="D209" s="382"/>
      <c r="E209" s="382"/>
      <c r="F209" s="382"/>
      <c r="G209" s="382"/>
      <c r="H209" s="382"/>
      <c r="I209" s="382"/>
      <c r="J209" s="382"/>
      <c r="K209" s="382"/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  <c r="Z209" s="382"/>
      <c r="AA209" s="382"/>
      <c r="AB209" s="382"/>
      <c r="AC209" s="382"/>
      <c r="AD209" s="382"/>
      <c r="AE209" s="382"/>
      <c r="AF209" s="382"/>
      <c r="AG209" s="382"/>
    </row>
    <row r="210" spans="3:33" x14ac:dyDescent="0.25">
      <c r="C210" s="382"/>
      <c r="D210" s="382"/>
      <c r="E210" s="382"/>
      <c r="F210" s="382"/>
      <c r="G210" s="382"/>
      <c r="H210" s="382"/>
      <c r="I210" s="382"/>
      <c r="J210" s="382"/>
      <c r="K210" s="382"/>
      <c r="L210" s="382"/>
      <c r="M210" s="382"/>
      <c r="N210" s="382"/>
      <c r="O210" s="382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  <c r="Z210" s="382"/>
      <c r="AA210" s="382"/>
      <c r="AB210" s="382"/>
      <c r="AC210" s="382"/>
      <c r="AD210" s="382"/>
      <c r="AE210" s="382"/>
      <c r="AF210" s="382"/>
      <c r="AG210" s="382"/>
    </row>
    <row r="211" spans="3:33" x14ac:dyDescent="0.25">
      <c r="C211" s="382"/>
      <c r="D211" s="382"/>
      <c r="E211" s="382"/>
      <c r="F211" s="382"/>
      <c r="G211" s="382"/>
      <c r="H211" s="382"/>
      <c r="I211" s="382"/>
      <c r="J211" s="382"/>
      <c r="K211" s="382"/>
      <c r="L211" s="382"/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  <c r="Z211" s="382"/>
      <c r="AA211" s="382"/>
      <c r="AB211" s="382"/>
      <c r="AC211" s="382"/>
      <c r="AD211" s="382"/>
      <c r="AE211" s="382"/>
      <c r="AF211" s="382"/>
      <c r="AG211" s="382"/>
    </row>
    <row r="212" spans="3:33" x14ac:dyDescent="0.25">
      <c r="C212" s="382"/>
      <c r="D212" s="382"/>
      <c r="E212" s="382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382"/>
      <c r="R212" s="382"/>
      <c r="S212" s="382"/>
      <c r="T212" s="382"/>
      <c r="U212" s="382"/>
      <c r="V212" s="382"/>
      <c r="W212" s="382"/>
      <c r="X212" s="382"/>
      <c r="Y212" s="382"/>
      <c r="Z212" s="382"/>
      <c r="AA212" s="382"/>
      <c r="AB212" s="382"/>
      <c r="AC212" s="382"/>
      <c r="AD212" s="382"/>
      <c r="AE212" s="382"/>
      <c r="AF212" s="382"/>
      <c r="AG212" s="382"/>
    </row>
    <row r="213" spans="3:33" x14ac:dyDescent="0.25">
      <c r="C213" s="382"/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  <c r="Z213" s="382"/>
      <c r="AA213" s="382"/>
      <c r="AB213" s="382"/>
      <c r="AC213" s="382"/>
      <c r="AD213" s="382"/>
      <c r="AE213" s="382"/>
      <c r="AF213" s="382"/>
      <c r="AG213" s="382"/>
    </row>
    <row r="214" spans="3:33" x14ac:dyDescent="0.25">
      <c r="C214" s="382"/>
      <c r="D214" s="382"/>
      <c r="E214" s="382"/>
      <c r="F214" s="382"/>
      <c r="G214" s="382"/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  <c r="Z214" s="382"/>
      <c r="AA214" s="382"/>
      <c r="AB214" s="382"/>
      <c r="AC214" s="382"/>
      <c r="AD214" s="382"/>
      <c r="AE214" s="382"/>
      <c r="AF214" s="382"/>
      <c r="AG214" s="382"/>
    </row>
    <row r="215" spans="3:33" x14ac:dyDescent="0.25">
      <c r="C215" s="382"/>
      <c r="D215" s="382"/>
      <c r="E215" s="382"/>
      <c r="F215" s="382"/>
      <c r="G215" s="382"/>
      <c r="H215" s="382"/>
      <c r="I215" s="382"/>
      <c r="J215" s="382"/>
      <c r="K215" s="382"/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  <c r="Z215" s="382"/>
      <c r="AA215" s="382"/>
      <c r="AB215" s="382"/>
      <c r="AC215" s="382"/>
      <c r="AD215" s="382"/>
      <c r="AE215" s="382"/>
      <c r="AF215" s="382"/>
      <c r="AG215" s="382"/>
    </row>
    <row r="216" spans="3:33" x14ac:dyDescent="0.25">
      <c r="C216" s="382"/>
      <c r="D216" s="382"/>
      <c r="E216" s="382"/>
      <c r="F216" s="382"/>
      <c r="G216" s="382"/>
      <c r="H216" s="382"/>
      <c r="I216" s="382"/>
      <c r="J216" s="382"/>
      <c r="K216" s="382"/>
      <c r="L216" s="382"/>
      <c r="M216" s="382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  <c r="Z216" s="382"/>
      <c r="AA216" s="382"/>
      <c r="AB216" s="382"/>
      <c r="AC216" s="382"/>
      <c r="AD216" s="382"/>
      <c r="AE216" s="382"/>
      <c r="AF216" s="382"/>
      <c r="AG216" s="382"/>
    </row>
    <row r="217" spans="3:33" x14ac:dyDescent="0.25">
      <c r="C217" s="382"/>
      <c r="D217" s="382"/>
      <c r="E217" s="382"/>
      <c r="F217" s="382"/>
      <c r="G217" s="382"/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  <c r="Z217" s="382"/>
      <c r="AA217" s="382"/>
      <c r="AB217" s="382"/>
      <c r="AC217" s="382"/>
      <c r="AD217" s="382"/>
      <c r="AE217" s="382"/>
      <c r="AF217" s="382"/>
      <c r="AG217" s="382"/>
    </row>
    <row r="218" spans="3:33" x14ac:dyDescent="0.25">
      <c r="C218" s="382"/>
      <c r="D218" s="382"/>
      <c r="E218" s="382"/>
      <c r="F218" s="382"/>
      <c r="G218" s="382"/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/>
      <c r="AA218" s="382"/>
      <c r="AB218" s="382"/>
      <c r="AC218" s="382"/>
      <c r="AD218" s="382"/>
      <c r="AE218" s="382"/>
      <c r="AF218" s="382"/>
      <c r="AG218" s="382"/>
    </row>
    <row r="219" spans="3:33" x14ac:dyDescent="0.25">
      <c r="C219" s="382"/>
      <c r="D219" s="382"/>
      <c r="E219" s="382"/>
      <c r="F219" s="382"/>
      <c r="G219" s="382"/>
      <c r="H219" s="382"/>
      <c r="I219" s="382"/>
      <c r="J219" s="382"/>
      <c r="K219" s="382"/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  <c r="Z219" s="382"/>
      <c r="AA219" s="382"/>
      <c r="AB219" s="382"/>
      <c r="AC219" s="382"/>
      <c r="AD219" s="382"/>
      <c r="AE219" s="382"/>
      <c r="AF219" s="382"/>
      <c r="AG219" s="382"/>
    </row>
    <row r="220" spans="3:33" x14ac:dyDescent="0.25">
      <c r="C220" s="382"/>
      <c r="D220" s="382"/>
      <c r="E220" s="382"/>
      <c r="F220" s="382"/>
      <c r="G220" s="382"/>
      <c r="H220" s="382"/>
      <c r="I220" s="382"/>
      <c r="J220" s="382"/>
      <c r="K220" s="382"/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  <c r="Z220" s="382"/>
      <c r="AA220" s="382"/>
      <c r="AB220" s="382"/>
      <c r="AC220" s="382"/>
      <c r="AD220" s="382"/>
      <c r="AE220" s="382"/>
      <c r="AF220" s="382"/>
      <c r="AG220" s="382"/>
    </row>
    <row r="221" spans="3:33" x14ac:dyDescent="0.25">
      <c r="C221" s="382"/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2"/>
      <c r="AC221" s="382"/>
      <c r="AD221" s="382"/>
      <c r="AE221" s="382"/>
      <c r="AF221" s="382"/>
      <c r="AG221" s="382"/>
    </row>
    <row r="222" spans="3:33" x14ac:dyDescent="0.25">
      <c r="C222" s="382"/>
      <c r="D222" s="382"/>
      <c r="E222" s="382"/>
      <c r="F222" s="382"/>
      <c r="G222" s="382"/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</row>
    <row r="223" spans="3:33" x14ac:dyDescent="0.25">
      <c r="C223" s="382"/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  <c r="Z223" s="382"/>
      <c r="AA223" s="382"/>
      <c r="AB223" s="382"/>
      <c r="AC223" s="382"/>
      <c r="AD223" s="382"/>
      <c r="AE223" s="382"/>
      <c r="AF223" s="382"/>
      <c r="AG223" s="382"/>
    </row>
    <row r="224" spans="3:33" x14ac:dyDescent="0.25">
      <c r="C224" s="382"/>
      <c r="D224" s="382"/>
      <c r="E224" s="382"/>
      <c r="F224" s="382"/>
      <c r="G224" s="382"/>
      <c r="H224" s="382"/>
      <c r="I224" s="382"/>
      <c r="J224" s="382"/>
      <c r="K224" s="382"/>
      <c r="L224" s="382"/>
      <c r="M224" s="382"/>
      <c r="N224" s="382"/>
      <c r="O224" s="382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  <c r="Z224" s="382"/>
      <c r="AA224" s="382"/>
      <c r="AB224" s="382"/>
      <c r="AC224" s="382"/>
      <c r="AD224" s="382"/>
      <c r="AE224" s="382"/>
      <c r="AF224" s="382"/>
      <c r="AG224" s="382"/>
    </row>
    <row r="225" spans="3:33" x14ac:dyDescent="0.25">
      <c r="C225" s="382"/>
      <c r="D225" s="382"/>
      <c r="E225" s="382"/>
      <c r="F225" s="382"/>
      <c r="G225" s="382"/>
      <c r="H225" s="382"/>
      <c r="I225" s="382"/>
      <c r="J225" s="382"/>
      <c r="K225" s="382"/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  <c r="Z225" s="382"/>
      <c r="AA225" s="382"/>
      <c r="AB225" s="382"/>
      <c r="AC225" s="382"/>
      <c r="AD225" s="382"/>
      <c r="AE225" s="382"/>
      <c r="AF225" s="382"/>
      <c r="AG225" s="382"/>
    </row>
    <row r="226" spans="3:33" x14ac:dyDescent="0.25">
      <c r="C226" s="382"/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  <c r="Z226" s="382"/>
      <c r="AA226" s="382"/>
      <c r="AB226" s="382"/>
      <c r="AC226" s="382"/>
      <c r="AD226" s="382"/>
      <c r="AE226" s="382"/>
      <c r="AF226" s="382"/>
      <c r="AG226" s="382"/>
    </row>
    <row r="227" spans="3:33" x14ac:dyDescent="0.25">
      <c r="C227" s="382"/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  <c r="AA227" s="382"/>
      <c r="AB227" s="382"/>
      <c r="AC227" s="382"/>
      <c r="AD227" s="382"/>
      <c r="AE227" s="382"/>
      <c r="AF227" s="382"/>
      <c r="AG227" s="382"/>
    </row>
    <row r="228" spans="3:33" x14ac:dyDescent="0.25">
      <c r="C228" s="382"/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  <c r="Z228" s="382"/>
      <c r="AA228" s="382"/>
      <c r="AB228" s="382"/>
      <c r="AC228" s="382"/>
      <c r="AD228" s="382"/>
      <c r="AE228" s="382"/>
      <c r="AF228" s="382"/>
      <c r="AG228" s="382"/>
    </row>
    <row r="229" spans="3:33" x14ac:dyDescent="0.25">
      <c r="C229" s="382"/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382"/>
      <c r="O229" s="382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  <c r="Z229" s="382"/>
      <c r="AA229" s="382"/>
      <c r="AB229" s="382"/>
      <c r="AC229" s="382"/>
      <c r="AD229" s="382"/>
      <c r="AE229" s="382"/>
      <c r="AF229" s="382"/>
      <c r="AG229" s="382"/>
    </row>
    <row r="230" spans="3:33" x14ac:dyDescent="0.25">
      <c r="C230" s="382"/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  <c r="Z230" s="382"/>
      <c r="AA230" s="382"/>
      <c r="AB230" s="382"/>
      <c r="AC230" s="382"/>
      <c r="AD230" s="382"/>
      <c r="AE230" s="382"/>
      <c r="AF230" s="382"/>
      <c r="AG230" s="382"/>
    </row>
    <row r="231" spans="3:33" x14ac:dyDescent="0.25">
      <c r="C231" s="382"/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  <c r="Z231" s="382"/>
      <c r="AA231" s="382"/>
      <c r="AB231" s="382"/>
      <c r="AC231" s="382"/>
      <c r="AD231" s="382"/>
      <c r="AE231" s="382"/>
      <c r="AF231" s="382"/>
      <c r="AG231" s="382"/>
    </row>
    <row r="232" spans="3:33" x14ac:dyDescent="0.25">
      <c r="C232" s="382"/>
      <c r="D232" s="382"/>
      <c r="E232" s="382"/>
      <c r="F232" s="382"/>
      <c r="G232" s="382"/>
      <c r="H232" s="382"/>
      <c r="I232" s="382"/>
      <c r="J232" s="382"/>
      <c r="K232" s="382"/>
      <c r="L232" s="382"/>
      <c r="M232" s="382"/>
      <c r="N232" s="382"/>
      <c r="O232" s="382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  <c r="Z232" s="382"/>
      <c r="AA232" s="382"/>
      <c r="AB232" s="382"/>
      <c r="AC232" s="382"/>
      <c r="AD232" s="382"/>
      <c r="AE232" s="382"/>
      <c r="AF232" s="382"/>
      <c r="AG232" s="382"/>
    </row>
    <row r="233" spans="3:33" x14ac:dyDescent="0.25">
      <c r="C233" s="382"/>
      <c r="D233" s="382"/>
      <c r="E233" s="382"/>
      <c r="F233" s="382"/>
      <c r="G233" s="382"/>
      <c r="H233" s="382"/>
      <c r="I233" s="382"/>
      <c r="J233" s="382"/>
      <c r="K233" s="382"/>
      <c r="L233" s="382"/>
      <c r="M233" s="382"/>
      <c r="N233" s="382"/>
      <c r="O233" s="382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  <c r="Z233" s="382"/>
      <c r="AA233" s="382"/>
      <c r="AB233" s="382"/>
      <c r="AC233" s="382"/>
      <c r="AD233" s="382"/>
      <c r="AE233" s="382"/>
      <c r="AF233" s="382"/>
      <c r="AG233" s="382"/>
    </row>
    <row r="234" spans="3:33" x14ac:dyDescent="0.25">
      <c r="C234" s="382"/>
      <c r="D234" s="382"/>
      <c r="E234" s="382"/>
      <c r="F234" s="382"/>
      <c r="G234" s="382"/>
      <c r="H234" s="382"/>
      <c r="I234" s="382"/>
      <c r="J234" s="382"/>
      <c r="K234" s="382"/>
      <c r="L234" s="382"/>
      <c r="M234" s="382"/>
      <c r="N234" s="382"/>
      <c r="O234" s="382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  <c r="Z234" s="382"/>
      <c r="AA234" s="382"/>
      <c r="AB234" s="382"/>
      <c r="AC234" s="382"/>
      <c r="AD234" s="382"/>
      <c r="AE234" s="382"/>
      <c r="AF234" s="382"/>
      <c r="AG234" s="382"/>
    </row>
    <row r="235" spans="3:33" x14ac:dyDescent="0.25">
      <c r="C235" s="382"/>
      <c r="D235" s="382"/>
      <c r="E235" s="382"/>
      <c r="F235" s="382"/>
      <c r="G235" s="382"/>
      <c r="H235" s="382"/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  <c r="AA235" s="382"/>
      <c r="AB235" s="382"/>
      <c r="AC235" s="382"/>
      <c r="AD235" s="382"/>
      <c r="AE235" s="382"/>
      <c r="AF235" s="382"/>
      <c r="AG235" s="382"/>
    </row>
    <row r="236" spans="3:33" x14ac:dyDescent="0.25">
      <c r="C236" s="382"/>
      <c r="D236" s="382"/>
      <c r="E236" s="382"/>
      <c r="F236" s="382"/>
      <c r="G236" s="382"/>
      <c r="H236" s="382"/>
      <c r="I236" s="382"/>
      <c r="J236" s="382"/>
      <c r="K236" s="382"/>
      <c r="L236" s="382"/>
      <c r="M236" s="382"/>
      <c r="N236" s="382"/>
      <c r="O236" s="382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  <c r="Z236" s="382"/>
      <c r="AA236" s="382"/>
      <c r="AB236" s="382"/>
      <c r="AC236" s="382"/>
      <c r="AD236" s="382"/>
      <c r="AE236" s="382"/>
      <c r="AF236" s="382"/>
      <c r="AG236" s="382"/>
    </row>
    <row r="237" spans="3:33" x14ac:dyDescent="0.25">
      <c r="C237" s="382"/>
      <c r="D237" s="382"/>
      <c r="E237" s="382"/>
      <c r="F237" s="382"/>
      <c r="G237" s="382"/>
      <c r="H237" s="382"/>
      <c r="I237" s="382"/>
      <c r="J237" s="382"/>
      <c r="K237" s="382"/>
      <c r="L237" s="382"/>
      <c r="M237" s="382"/>
      <c r="N237" s="382"/>
      <c r="O237" s="382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  <c r="Z237" s="382"/>
      <c r="AA237" s="382"/>
      <c r="AB237" s="382"/>
      <c r="AC237" s="382"/>
      <c r="AD237" s="382"/>
      <c r="AE237" s="382"/>
      <c r="AF237" s="382"/>
      <c r="AG237" s="382"/>
    </row>
    <row r="238" spans="3:33" x14ac:dyDescent="0.25">
      <c r="C238" s="382"/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  <c r="Z238" s="382"/>
      <c r="AA238" s="382"/>
      <c r="AB238" s="382"/>
      <c r="AC238" s="382"/>
      <c r="AD238" s="382"/>
      <c r="AE238" s="382"/>
      <c r="AF238" s="382"/>
      <c r="AG238" s="382"/>
    </row>
    <row r="239" spans="3:33" x14ac:dyDescent="0.25">
      <c r="C239" s="382"/>
      <c r="D239" s="382"/>
      <c r="E239" s="382"/>
      <c r="F239" s="382"/>
      <c r="G239" s="382"/>
      <c r="H239" s="382"/>
      <c r="I239" s="382"/>
      <c r="J239" s="382"/>
      <c r="K239" s="382"/>
      <c r="L239" s="382"/>
      <c r="M239" s="382"/>
      <c r="N239" s="382"/>
      <c r="O239" s="382"/>
      <c r="P239" s="382"/>
      <c r="Q239" s="382"/>
      <c r="R239" s="382"/>
      <c r="S239" s="382"/>
      <c r="T239" s="382"/>
      <c r="U239" s="382"/>
      <c r="V239" s="382"/>
      <c r="W239" s="382"/>
      <c r="X239" s="382"/>
      <c r="Y239" s="382"/>
      <c r="Z239" s="382"/>
      <c r="AA239" s="382"/>
      <c r="AB239" s="382"/>
      <c r="AC239" s="382"/>
      <c r="AD239" s="382"/>
      <c r="AE239" s="382"/>
      <c r="AF239" s="382"/>
      <c r="AG239" s="382"/>
    </row>
    <row r="240" spans="3:33" x14ac:dyDescent="0.25">
      <c r="C240" s="382"/>
      <c r="D240" s="382"/>
      <c r="E240" s="382"/>
      <c r="F240" s="382"/>
      <c r="G240" s="382"/>
      <c r="H240" s="382"/>
      <c r="I240" s="382"/>
      <c r="J240" s="382"/>
      <c r="K240" s="382"/>
      <c r="L240" s="382"/>
      <c r="M240" s="382"/>
      <c r="N240" s="382"/>
      <c r="O240" s="382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  <c r="Z240" s="382"/>
      <c r="AA240" s="382"/>
      <c r="AB240" s="382"/>
      <c r="AC240" s="382"/>
      <c r="AD240" s="382"/>
      <c r="AE240" s="382"/>
      <c r="AF240" s="382"/>
      <c r="AG240" s="382"/>
    </row>
    <row r="241" spans="3:33" x14ac:dyDescent="0.25">
      <c r="C241" s="382"/>
      <c r="D241" s="382"/>
      <c r="E241" s="382"/>
      <c r="F241" s="382"/>
      <c r="G241" s="382"/>
      <c r="H241" s="382"/>
      <c r="I241" s="382"/>
      <c r="J241" s="382"/>
      <c r="K241" s="382"/>
      <c r="L241" s="382"/>
      <c r="M241" s="382"/>
      <c r="N241" s="382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  <c r="Z241" s="382"/>
      <c r="AA241" s="382"/>
      <c r="AB241" s="382"/>
      <c r="AC241" s="382"/>
      <c r="AD241" s="382"/>
      <c r="AE241" s="382"/>
      <c r="AF241" s="382"/>
      <c r="AG241" s="382"/>
    </row>
    <row r="242" spans="3:33" x14ac:dyDescent="0.25">
      <c r="C242" s="382"/>
      <c r="D242" s="382"/>
      <c r="E242" s="382"/>
      <c r="F242" s="382"/>
      <c r="G242" s="382"/>
      <c r="H242" s="382"/>
      <c r="I242" s="382"/>
      <c r="J242" s="382"/>
      <c r="K242" s="382"/>
      <c r="L242" s="382"/>
      <c r="M242" s="382"/>
      <c r="N242" s="382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  <c r="Z242" s="382"/>
      <c r="AA242" s="382"/>
      <c r="AB242" s="382"/>
      <c r="AC242" s="382"/>
      <c r="AD242" s="382"/>
      <c r="AE242" s="382"/>
      <c r="AF242" s="382"/>
      <c r="AG242" s="382"/>
    </row>
    <row r="243" spans="3:33" x14ac:dyDescent="0.25">
      <c r="C243" s="382"/>
      <c r="D243" s="382"/>
      <c r="E243" s="382"/>
      <c r="F243" s="382"/>
      <c r="G243" s="382"/>
      <c r="H243" s="382"/>
      <c r="I243" s="382"/>
      <c r="J243" s="382"/>
      <c r="K243" s="382"/>
      <c r="L243" s="382"/>
      <c r="M243" s="382"/>
      <c r="N243" s="382"/>
      <c r="O243" s="382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  <c r="Z243" s="382"/>
      <c r="AA243" s="382"/>
      <c r="AB243" s="382"/>
      <c r="AC243" s="382"/>
      <c r="AD243" s="382"/>
      <c r="AE243" s="382"/>
      <c r="AF243" s="382"/>
      <c r="AG243" s="382"/>
    </row>
    <row r="244" spans="3:33" x14ac:dyDescent="0.25">
      <c r="C244" s="382"/>
      <c r="D244" s="382"/>
      <c r="E244" s="382"/>
      <c r="F244" s="382"/>
      <c r="G244" s="382"/>
      <c r="H244" s="382"/>
      <c r="I244" s="382"/>
      <c r="J244" s="382"/>
      <c r="K244" s="382"/>
      <c r="L244" s="382"/>
      <c r="M244" s="382"/>
      <c r="N244" s="382"/>
      <c r="O244" s="382"/>
      <c r="P244" s="382"/>
      <c r="Q244" s="382"/>
      <c r="R244" s="382"/>
      <c r="S244" s="382"/>
      <c r="T244" s="382"/>
      <c r="U244" s="382"/>
      <c r="V244" s="382"/>
      <c r="W244" s="382"/>
      <c r="X244" s="382"/>
      <c r="Y244" s="382"/>
      <c r="Z244" s="382"/>
      <c r="AA244" s="382"/>
      <c r="AB244" s="382"/>
      <c r="AC244" s="382"/>
      <c r="AD244" s="382"/>
      <c r="AE244" s="382"/>
      <c r="AF244" s="382"/>
      <c r="AG244" s="382"/>
    </row>
    <row r="245" spans="3:33" x14ac:dyDescent="0.25">
      <c r="C245" s="382"/>
      <c r="D245" s="382"/>
      <c r="E245" s="382"/>
      <c r="F245" s="382"/>
      <c r="G245" s="382"/>
      <c r="H245" s="382"/>
      <c r="I245" s="382"/>
      <c r="J245" s="382"/>
      <c r="K245" s="382"/>
      <c r="L245" s="382"/>
      <c r="M245" s="382"/>
      <c r="N245" s="382"/>
      <c r="O245" s="382"/>
      <c r="P245" s="382"/>
      <c r="Q245" s="382"/>
      <c r="R245" s="382"/>
      <c r="S245" s="382"/>
      <c r="T245" s="382"/>
      <c r="U245" s="382"/>
      <c r="V245" s="382"/>
      <c r="W245" s="382"/>
      <c r="X245" s="382"/>
      <c r="Y245" s="382"/>
      <c r="Z245" s="382"/>
      <c r="AA245" s="382"/>
      <c r="AB245" s="382"/>
      <c r="AC245" s="382"/>
      <c r="AD245" s="382"/>
      <c r="AE245" s="382"/>
      <c r="AF245" s="382"/>
      <c r="AG245" s="382"/>
    </row>
    <row r="246" spans="3:33" x14ac:dyDescent="0.25">
      <c r="C246" s="382"/>
      <c r="D246" s="382"/>
      <c r="E246" s="382"/>
      <c r="F246" s="382"/>
      <c r="G246" s="382"/>
      <c r="H246" s="382"/>
      <c r="I246" s="382"/>
      <c r="J246" s="382"/>
      <c r="K246" s="382"/>
      <c r="L246" s="382"/>
      <c r="M246" s="382"/>
      <c r="N246" s="382"/>
      <c r="O246" s="382"/>
      <c r="P246" s="382"/>
      <c r="Q246" s="382"/>
      <c r="R246" s="382"/>
      <c r="S246" s="382"/>
      <c r="T246" s="382"/>
      <c r="U246" s="382"/>
      <c r="V246" s="382"/>
      <c r="W246" s="382"/>
      <c r="X246" s="382"/>
      <c r="Y246" s="382"/>
      <c r="Z246" s="382"/>
      <c r="AA246" s="382"/>
      <c r="AB246" s="382"/>
      <c r="AC246" s="382"/>
      <c r="AD246" s="382"/>
      <c r="AE246" s="382"/>
      <c r="AF246" s="382"/>
      <c r="AG246" s="382"/>
    </row>
    <row r="247" spans="3:33" x14ac:dyDescent="0.25">
      <c r="C247" s="382"/>
      <c r="D247" s="382"/>
      <c r="E247" s="382"/>
      <c r="F247" s="382"/>
      <c r="G247" s="382"/>
      <c r="H247" s="382"/>
      <c r="I247" s="382"/>
      <c r="J247" s="382"/>
      <c r="K247" s="382"/>
      <c r="L247" s="382"/>
      <c r="M247" s="382"/>
      <c r="N247" s="382"/>
      <c r="O247" s="382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  <c r="Z247" s="382"/>
      <c r="AA247" s="382"/>
      <c r="AB247" s="382"/>
      <c r="AC247" s="382"/>
      <c r="AD247" s="382"/>
      <c r="AE247" s="382"/>
      <c r="AF247" s="382"/>
      <c r="AG247" s="382"/>
    </row>
    <row r="248" spans="3:33" x14ac:dyDescent="0.25">
      <c r="C248" s="382"/>
      <c r="D248" s="382"/>
      <c r="E248" s="382"/>
      <c r="F248" s="382"/>
      <c r="G248" s="382"/>
      <c r="H248" s="382"/>
      <c r="I248" s="382"/>
      <c r="J248" s="382"/>
      <c r="K248" s="382"/>
      <c r="L248" s="382"/>
      <c r="M248" s="382"/>
      <c r="N248" s="382"/>
      <c r="O248" s="382"/>
      <c r="P248" s="382"/>
      <c r="Q248" s="382"/>
      <c r="R248" s="382"/>
      <c r="S248" s="382"/>
      <c r="T248" s="382"/>
      <c r="U248" s="382"/>
      <c r="V248" s="382"/>
      <c r="W248" s="382"/>
      <c r="X248" s="382"/>
      <c r="Y248" s="382"/>
      <c r="Z248" s="382"/>
      <c r="AA248" s="382"/>
      <c r="AB248" s="382"/>
      <c r="AC248" s="382"/>
      <c r="AD248" s="382"/>
      <c r="AE248" s="382"/>
      <c r="AF248" s="382"/>
      <c r="AG248" s="382"/>
    </row>
    <row r="249" spans="3:33" x14ac:dyDescent="0.25">
      <c r="C249" s="382"/>
      <c r="D249" s="382"/>
      <c r="E249" s="382"/>
      <c r="F249" s="382"/>
      <c r="G249" s="382"/>
      <c r="H249" s="382"/>
      <c r="I249" s="382"/>
      <c r="J249" s="382"/>
      <c r="K249" s="382"/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  <c r="Z249" s="382"/>
      <c r="AA249" s="382"/>
      <c r="AB249" s="382"/>
      <c r="AC249" s="382"/>
      <c r="AD249" s="382"/>
      <c r="AE249" s="382"/>
      <c r="AF249" s="382"/>
      <c r="AG249" s="382"/>
    </row>
    <row r="250" spans="3:33" x14ac:dyDescent="0.25">
      <c r="C250" s="382"/>
      <c r="D250" s="382"/>
      <c r="E250" s="382"/>
      <c r="F250" s="382"/>
      <c r="G250" s="382"/>
      <c r="H250" s="382"/>
      <c r="I250" s="382"/>
      <c r="J250" s="382"/>
      <c r="K250" s="382"/>
      <c r="L250" s="382"/>
      <c r="M250" s="382"/>
      <c r="N250" s="382"/>
      <c r="O250" s="382"/>
      <c r="P250" s="382"/>
      <c r="Q250" s="382"/>
      <c r="R250" s="382"/>
      <c r="S250" s="382"/>
      <c r="T250" s="382"/>
      <c r="U250" s="382"/>
      <c r="V250" s="382"/>
      <c r="W250" s="382"/>
      <c r="X250" s="382"/>
      <c r="Y250" s="382"/>
      <c r="Z250" s="382"/>
      <c r="AA250" s="382"/>
      <c r="AB250" s="382"/>
      <c r="AC250" s="382"/>
      <c r="AD250" s="382"/>
      <c r="AE250" s="382"/>
      <c r="AF250" s="382"/>
      <c r="AG250" s="382"/>
    </row>
    <row r="251" spans="3:33" x14ac:dyDescent="0.25">
      <c r="C251" s="382"/>
      <c r="D251" s="382"/>
      <c r="E251" s="382"/>
      <c r="F251" s="382"/>
      <c r="G251" s="382"/>
      <c r="H251" s="382"/>
      <c r="I251" s="382"/>
      <c r="J251" s="382"/>
      <c r="K251" s="382"/>
      <c r="L251" s="382"/>
      <c r="M251" s="382"/>
      <c r="N251" s="382"/>
      <c r="O251" s="382"/>
      <c r="P251" s="382"/>
      <c r="Q251" s="382"/>
      <c r="R251" s="382"/>
      <c r="S251" s="382"/>
      <c r="T251" s="382"/>
      <c r="U251" s="382"/>
      <c r="V251" s="382"/>
      <c r="W251" s="382"/>
      <c r="X251" s="382"/>
      <c r="Y251" s="382"/>
      <c r="Z251" s="382"/>
      <c r="AA251" s="382"/>
      <c r="AB251" s="382"/>
      <c r="AC251" s="382"/>
      <c r="AD251" s="382"/>
      <c r="AE251" s="382"/>
      <c r="AF251" s="382"/>
      <c r="AG251" s="382"/>
    </row>
    <row r="252" spans="3:33" x14ac:dyDescent="0.25">
      <c r="C252" s="382"/>
      <c r="D252" s="382"/>
      <c r="E252" s="382"/>
      <c r="F252" s="382"/>
      <c r="G252" s="382"/>
      <c r="H252" s="382"/>
      <c r="I252" s="382"/>
      <c r="J252" s="382"/>
      <c r="K252" s="382"/>
      <c r="L252" s="382"/>
      <c r="M252" s="382"/>
      <c r="N252" s="382"/>
      <c r="O252" s="382"/>
      <c r="P252" s="382"/>
      <c r="Q252" s="382"/>
      <c r="R252" s="382"/>
      <c r="S252" s="382"/>
      <c r="T252" s="382"/>
      <c r="U252" s="382"/>
      <c r="V252" s="382"/>
      <c r="W252" s="382"/>
      <c r="X252" s="382"/>
      <c r="Y252" s="382"/>
      <c r="Z252" s="382"/>
      <c r="AA252" s="382"/>
      <c r="AB252" s="382"/>
      <c r="AC252" s="382"/>
      <c r="AD252" s="382"/>
      <c r="AE252" s="382"/>
      <c r="AF252" s="382"/>
      <c r="AG252" s="382"/>
    </row>
    <row r="253" spans="3:33" x14ac:dyDescent="0.25">
      <c r="C253" s="382"/>
      <c r="D253" s="382"/>
      <c r="E253" s="382"/>
      <c r="F253" s="382"/>
      <c r="G253" s="382"/>
      <c r="H253" s="382"/>
      <c r="I253" s="382"/>
      <c r="J253" s="382"/>
      <c r="K253" s="382"/>
      <c r="L253" s="382"/>
      <c r="M253" s="382"/>
      <c r="N253" s="382"/>
      <c r="O253" s="382"/>
      <c r="P253" s="382"/>
      <c r="Q253" s="382"/>
      <c r="R253" s="382"/>
      <c r="S253" s="382"/>
      <c r="T253" s="382"/>
      <c r="U253" s="382"/>
      <c r="V253" s="382"/>
      <c r="W253" s="382"/>
      <c r="X253" s="382"/>
      <c r="Y253" s="382"/>
      <c r="Z253" s="382"/>
      <c r="AA253" s="382"/>
      <c r="AB253" s="382"/>
      <c r="AC253" s="382"/>
      <c r="AD253" s="382"/>
      <c r="AE253" s="382"/>
      <c r="AF253" s="382"/>
      <c r="AG253" s="382"/>
    </row>
    <row r="254" spans="3:33" x14ac:dyDescent="0.25">
      <c r="C254" s="382"/>
      <c r="D254" s="382"/>
      <c r="E254" s="382"/>
      <c r="F254" s="382"/>
      <c r="G254" s="382"/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  <c r="Z254" s="382"/>
      <c r="AA254" s="382"/>
      <c r="AB254" s="382"/>
      <c r="AC254" s="382"/>
      <c r="AD254" s="382"/>
      <c r="AE254" s="382"/>
      <c r="AF254" s="382"/>
      <c r="AG254" s="382"/>
    </row>
    <row r="255" spans="3:33" x14ac:dyDescent="0.25">
      <c r="C255" s="382"/>
      <c r="D255" s="382"/>
      <c r="E255" s="382"/>
      <c r="F255" s="382"/>
      <c r="G255" s="382"/>
      <c r="H255" s="382"/>
      <c r="I255" s="382"/>
      <c r="J255" s="382"/>
      <c r="K255" s="382"/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382"/>
      <c r="W255" s="382"/>
      <c r="X255" s="382"/>
      <c r="Y255" s="382"/>
      <c r="Z255" s="382"/>
      <c r="AA255" s="382"/>
      <c r="AB255" s="382"/>
      <c r="AC255" s="382"/>
      <c r="AD255" s="382"/>
      <c r="AE255" s="382"/>
      <c r="AF255" s="382"/>
      <c r="AG255" s="382"/>
    </row>
    <row r="256" spans="3:33" x14ac:dyDescent="0.25">
      <c r="C256" s="382"/>
      <c r="D256" s="382"/>
      <c r="E256" s="382"/>
      <c r="F256" s="382"/>
      <c r="G256" s="382"/>
      <c r="H256" s="382"/>
      <c r="I256" s="382"/>
      <c r="J256" s="382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  <c r="Z256" s="382"/>
      <c r="AA256" s="382"/>
      <c r="AB256" s="382"/>
      <c r="AC256" s="382"/>
      <c r="AD256" s="382"/>
      <c r="AE256" s="382"/>
      <c r="AF256" s="382"/>
      <c r="AG256" s="382"/>
    </row>
    <row r="257" spans="3:33" x14ac:dyDescent="0.25">
      <c r="C257" s="382"/>
      <c r="D257" s="382"/>
      <c r="E257" s="382"/>
      <c r="F257" s="382"/>
      <c r="G257" s="382"/>
      <c r="H257" s="382"/>
      <c r="I257" s="382"/>
      <c r="J257" s="382"/>
      <c r="K257" s="382"/>
      <c r="L257" s="382"/>
      <c r="M257" s="382"/>
      <c r="N257" s="382"/>
      <c r="O257" s="382"/>
      <c r="P257" s="382"/>
      <c r="Q257" s="382"/>
      <c r="R257" s="382"/>
      <c r="S257" s="382"/>
      <c r="T257" s="382"/>
      <c r="U257" s="382"/>
      <c r="V257" s="382"/>
      <c r="W257" s="382"/>
      <c r="X257" s="382"/>
      <c r="Y257" s="382"/>
      <c r="Z257" s="382"/>
      <c r="AA257" s="382"/>
      <c r="AB257" s="382"/>
      <c r="AC257" s="382"/>
      <c r="AD257" s="382"/>
      <c r="AE257" s="382"/>
      <c r="AF257" s="382"/>
      <c r="AG257" s="382"/>
    </row>
    <row r="258" spans="3:33" x14ac:dyDescent="0.25">
      <c r="C258" s="382"/>
      <c r="D258" s="382"/>
      <c r="E258" s="382"/>
      <c r="F258" s="382"/>
      <c r="G258" s="382"/>
      <c r="H258" s="382"/>
      <c r="I258" s="382"/>
      <c r="J258" s="382"/>
      <c r="K258" s="382"/>
      <c r="L258" s="382"/>
      <c r="M258" s="382"/>
      <c r="N258" s="382"/>
      <c r="O258" s="382"/>
      <c r="P258" s="382"/>
      <c r="Q258" s="382"/>
      <c r="R258" s="382"/>
      <c r="S258" s="382"/>
      <c r="T258" s="382"/>
      <c r="U258" s="382"/>
      <c r="V258" s="382"/>
      <c r="W258" s="382"/>
      <c r="X258" s="382"/>
      <c r="Y258" s="382"/>
      <c r="Z258" s="382"/>
      <c r="AA258" s="382"/>
      <c r="AB258" s="382"/>
      <c r="AC258" s="382"/>
      <c r="AD258" s="382"/>
      <c r="AE258" s="382"/>
      <c r="AF258" s="382"/>
      <c r="AG258" s="382"/>
    </row>
    <row r="259" spans="3:33" x14ac:dyDescent="0.25">
      <c r="C259" s="382"/>
      <c r="D259" s="382"/>
      <c r="E259" s="382"/>
      <c r="F259" s="382"/>
      <c r="G259" s="382"/>
      <c r="H259" s="382"/>
      <c r="I259" s="382"/>
      <c r="J259" s="382"/>
      <c r="K259" s="382"/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  <c r="Z259" s="382"/>
      <c r="AA259" s="382"/>
      <c r="AB259" s="382"/>
      <c r="AC259" s="382"/>
      <c r="AD259" s="382"/>
      <c r="AE259" s="382"/>
      <c r="AF259" s="382"/>
      <c r="AG259" s="382"/>
    </row>
    <row r="260" spans="3:33" x14ac:dyDescent="0.25">
      <c r="C260" s="382"/>
      <c r="D260" s="382"/>
      <c r="E260" s="382"/>
      <c r="F260" s="382"/>
      <c r="G260" s="382"/>
      <c r="H260" s="382"/>
      <c r="I260" s="382"/>
      <c r="J260" s="382"/>
      <c r="K260" s="382"/>
      <c r="L260" s="382"/>
      <c r="M260" s="382"/>
      <c r="N260" s="382"/>
      <c r="O260" s="382"/>
      <c r="P260" s="382"/>
      <c r="Q260" s="382"/>
      <c r="R260" s="382"/>
      <c r="S260" s="382"/>
      <c r="T260" s="382"/>
      <c r="U260" s="382"/>
      <c r="V260" s="382"/>
      <c r="W260" s="382"/>
      <c r="X260" s="382"/>
      <c r="Y260" s="382"/>
      <c r="Z260" s="382"/>
      <c r="AA260" s="382"/>
      <c r="AB260" s="382"/>
      <c r="AC260" s="382"/>
      <c r="AD260" s="382"/>
      <c r="AE260" s="382"/>
      <c r="AF260" s="382"/>
      <c r="AG260" s="382"/>
    </row>
    <row r="261" spans="3:33" x14ac:dyDescent="0.25">
      <c r="C261" s="382"/>
      <c r="D261" s="382"/>
      <c r="E261" s="382"/>
      <c r="F261" s="382"/>
      <c r="G261" s="382"/>
      <c r="H261" s="382"/>
      <c r="I261" s="382"/>
      <c r="J261" s="382"/>
      <c r="K261" s="382"/>
      <c r="L261" s="382"/>
      <c r="M261" s="382"/>
      <c r="N261" s="382"/>
      <c r="O261" s="382"/>
      <c r="P261" s="382"/>
      <c r="Q261" s="382"/>
      <c r="R261" s="382"/>
      <c r="S261" s="382"/>
      <c r="T261" s="382"/>
      <c r="U261" s="382"/>
      <c r="V261" s="382"/>
      <c r="W261" s="382"/>
      <c r="X261" s="382"/>
      <c r="Y261" s="382"/>
      <c r="Z261" s="382"/>
      <c r="AA261" s="382"/>
      <c r="AB261" s="382"/>
      <c r="AC261" s="382"/>
      <c r="AD261" s="382"/>
      <c r="AE261" s="382"/>
      <c r="AF261" s="382"/>
      <c r="AG261" s="382"/>
    </row>
    <row r="262" spans="3:33" x14ac:dyDescent="0.25">
      <c r="C262" s="382"/>
      <c r="D262" s="382"/>
      <c r="E262" s="382"/>
      <c r="F262" s="382"/>
      <c r="G262" s="382"/>
      <c r="H262" s="382"/>
      <c r="I262" s="382"/>
      <c r="J262" s="382"/>
      <c r="K262" s="382"/>
      <c r="L262" s="382"/>
      <c r="M262" s="382"/>
      <c r="N262" s="382"/>
      <c r="O262" s="382"/>
      <c r="P262" s="382"/>
      <c r="Q262" s="382"/>
      <c r="R262" s="382"/>
      <c r="S262" s="382"/>
      <c r="T262" s="382"/>
      <c r="U262" s="382"/>
      <c r="V262" s="382"/>
      <c r="W262" s="382"/>
      <c r="X262" s="382"/>
      <c r="Y262" s="382"/>
      <c r="Z262" s="382"/>
      <c r="AA262" s="382"/>
      <c r="AB262" s="382"/>
      <c r="AC262" s="382"/>
      <c r="AD262" s="382"/>
      <c r="AE262" s="382"/>
      <c r="AF262" s="382"/>
      <c r="AG262" s="382"/>
    </row>
    <row r="263" spans="3:33" x14ac:dyDescent="0.25">
      <c r="C263" s="382"/>
      <c r="D263" s="382"/>
      <c r="E263" s="382"/>
      <c r="F263" s="382"/>
      <c r="G263" s="382"/>
      <c r="H263" s="382"/>
      <c r="I263" s="382"/>
      <c r="J263" s="382"/>
      <c r="K263" s="382"/>
      <c r="L263" s="382"/>
      <c r="M263" s="382"/>
      <c r="N263" s="382"/>
      <c r="O263" s="382"/>
      <c r="P263" s="382"/>
      <c r="Q263" s="382"/>
      <c r="R263" s="382"/>
      <c r="S263" s="382"/>
      <c r="T263" s="382"/>
      <c r="U263" s="382"/>
      <c r="V263" s="382"/>
      <c r="W263" s="382"/>
      <c r="X263" s="382"/>
      <c r="Y263" s="382"/>
      <c r="Z263" s="382"/>
      <c r="AA263" s="382"/>
      <c r="AB263" s="382"/>
      <c r="AC263" s="382"/>
      <c r="AD263" s="382"/>
      <c r="AE263" s="382"/>
      <c r="AF263" s="382"/>
      <c r="AG263" s="382"/>
    </row>
    <row r="264" spans="3:33" x14ac:dyDescent="0.25">
      <c r="C264" s="382"/>
      <c r="D264" s="382"/>
      <c r="E264" s="382"/>
      <c r="F264" s="382"/>
      <c r="G264" s="382"/>
      <c r="H264" s="382"/>
      <c r="I264" s="382"/>
      <c r="J264" s="382"/>
      <c r="K264" s="382"/>
      <c r="L264" s="382"/>
      <c r="M264" s="382"/>
      <c r="N264" s="382"/>
      <c r="O264" s="382"/>
      <c r="P264" s="382"/>
      <c r="Q264" s="382"/>
      <c r="R264" s="382"/>
      <c r="S264" s="382"/>
      <c r="T264" s="382"/>
      <c r="U264" s="382"/>
      <c r="V264" s="382"/>
      <c r="W264" s="382"/>
      <c r="X264" s="382"/>
      <c r="Y264" s="382"/>
      <c r="Z264" s="382"/>
      <c r="AA264" s="382"/>
      <c r="AB264" s="382"/>
      <c r="AC264" s="382"/>
      <c r="AD264" s="382"/>
      <c r="AE264" s="382"/>
      <c r="AF264" s="382"/>
      <c r="AG264" s="382"/>
    </row>
    <row r="265" spans="3:33" x14ac:dyDescent="0.25">
      <c r="C265" s="382"/>
      <c r="D265" s="382"/>
      <c r="E265" s="382"/>
      <c r="F265" s="382"/>
      <c r="G265" s="382"/>
      <c r="H265" s="382"/>
      <c r="I265" s="382"/>
      <c r="J265" s="382"/>
      <c r="K265" s="382"/>
      <c r="L265" s="382"/>
      <c r="M265" s="382"/>
      <c r="N265" s="382"/>
      <c r="O265" s="382"/>
      <c r="P265" s="382"/>
      <c r="Q265" s="382"/>
      <c r="R265" s="382"/>
      <c r="S265" s="382"/>
      <c r="T265" s="382"/>
      <c r="U265" s="382"/>
      <c r="V265" s="382"/>
      <c r="W265" s="382"/>
      <c r="X265" s="382"/>
      <c r="Y265" s="382"/>
      <c r="Z265" s="382"/>
      <c r="AA265" s="382"/>
      <c r="AB265" s="382"/>
      <c r="AC265" s="382"/>
      <c r="AD265" s="382"/>
      <c r="AE265" s="382"/>
      <c r="AF265" s="382"/>
      <c r="AG265" s="382"/>
    </row>
    <row r="266" spans="3:33" x14ac:dyDescent="0.25">
      <c r="C266" s="382"/>
      <c r="D266" s="382"/>
      <c r="E266" s="382"/>
      <c r="F266" s="382"/>
      <c r="G266" s="382"/>
      <c r="H266" s="382"/>
      <c r="I266" s="382"/>
      <c r="J266" s="382"/>
      <c r="K266" s="382"/>
      <c r="L266" s="382"/>
      <c r="M266" s="382"/>
      <c r="N266" s="382"/>
      <c r="O266" s="382"/>
      <c r="P266" s="382"/>
      <c r="Q266" s="382"/>
      <c r="R266" s="382"/>
      <c r="S266" s="382"/>
      <c r="T266" s="382"/>
      <c r="U266" s="382"/>
      <c r="V266" s="382"/>
      <c r="W266" s="382"/>
      <c r="X266" s="382"/>
      <c r="Y266" s="382"/>
      <c r="Z266" s="382"/>
      <c r="AA266" s="382"/>
      <c r="AB266" s="382"/>
      <c r="AC266" s="382"/>
      <c r="AD266" s="382"/>
      <c r="AE266" s="382"/>
      <c r="AF266" s="382"/>
      <c r="AG266" s="382"/>
    </row>
    <row r="267" spans="3:33" x14ac:dyDescent="0.25">
      <c r="C267" s="382"/>
      <c r="D267" s="382"/>
      <c r="E267" s="382"/>
      <c r="F267" s="382"/>
      <c r="G267" s="382"/>
      <c r="H267" s="382"/>
      <c r="I267" s="382"/>
      <c r="J267" s="382"/>
      <c r="K267" s="382"/>
      <c r="L267" s="382"/>
      <c r="M267" s="382"/>
      <c r="N267" s="382"/>
      <c r="O267" s="382"/>
      <c r="P267" s="382"/>
      <c r="Q267" s="382"/>
      <c r="R267" s="382"/>
      <c r="S267" s="382"/>
      <c r="T267" s="382"/>
      <c r="U267" s="382"/>
      <c r="V267" s="382"/>
      <c r="W267" s="382"/>
      <c r="X267" s="382"/>
      <c r="Y267" s="382"/>
      <c r="Z267" s="382"/>
      <c r="AA267" s="382"/>
      <c r="AB267" s="382"/>
      <c r="AC267" s="382"/>
      <c r="AD267" s="382"/>
      <c r="AE267" s="382"/>
      <c r="AF267" s="382"/>
      <c r="AG267" s="382"/>
    </row>
    <row r="268" spans="3:33" x14ac:dyDescent="0.25">
      <c r="C268" s="382"/>
      <c r="D268" s="382"/>
      <c r="E268" s="382"/>
      <c r="F268" s="382"/>
      <c r="G268" s="382"/>
      <c r="H268" s="382"/>
      <c r="I268" s="382"/>
      <c r="J268" s="382"/>
      <c r="K268" s="382"/>
      <c r="L268" s="382"/>
      <c r="M268" s="382"/>
      <c r="N268" s="382"/>
      <c r="O268" s="382"/>
      <c r="P268" s="382"/>
      <c r="Q268" s="382"/>
      <c r="R268" s="382"/>
      <c r="S268" s="382"/>
      <c r="T268" s="382"/>
      <c r="U268" s="382"/>
      <c r="V268" s="382"/>
      <c r="W268" s="382"/>
      <c r="X268" s="382"/>
      <c r="Y268" s="382"/>
      <c r="Z268" s="382"/>
      <c r="AA268" s="382"/>
      <c r="AB268" s="382"/>
      <c r="AC268" s="382"/>
      <c r="AD268" s="382"/>
      <c r="AE268" s="382"/>
      <c r="AF268" s="382"/>
      <c r="AG268" s="382"/>
    </row>
    <row r="269" spans="3:33" x14ac:dyDescent="0.25">
      <c r="C269" s="382"/>
      <c r="D269" s="382"/>
      <c r="E269" s="382"/>
      <c r="F269" s="382"/>
      <c r="G269" s="382"/>
      <c r="H269" s="382"/>
      <c r="I269" s="382"/>
      <c r="J269" s="382"/>
      <c r="K269" s="382"/>
      <c r="L269" s="382"/>
      <c r="M269" s="382"/>
      <c r="N269" s="382"/>
      <c r="O269" s="382"/>
      <c r="P269" s="382"/>
      <c r="Q269" s="382"/>
      <c r="R269" s="382"/>
      <c r="S269" s="382"/>
      <c r="T269" s="382"/>
      <c r="U269" s="382"/>
      <c r="V269" s="382"/>
      <c r="W269" s="382"/>
      <c r="X269" s="382"/>
      <c r="Y269" s="382"/>
      <c r="Z269" s="382"/>
      <c r="AA269" s="382"/>
      <c r="AB269" s="382"/>
      <c r="AC269" s="382"/>
      <c r="AD269" s="382"/>
      <c r="AE269" s="382"/>
      <c r="AF269" s="382"/>
      <c r="AG269" s="382"/>
    </row>
    <row r="270" spans="3:33" x14ac:dyDescent="0.25">
      <c r="C270" s="382"/>
      <c r="D270" s="382"/>
      <c r="E270" s="382"/>
      <c r="F270" s="382"/>
      <c r="G270" s="382"/>
      <c r="H270" s="382"/>
      <c r="I270" s="382"/>
      <c r="J270" s="382"/>
      <c r="K270" s="382"/>
      <c r="L270" s="382"/>
      <c r="M270" s="382"/>
      <c r="N270" s="382"/>
      <c r="O270" s="382"/>
      <c r="P270" s="382"/>
      <c r="Q270" s="382"/>
      <c r="R270" s="382"/>
      <c r="S270" s="382"/>
      <c r="T270" s="382"/>
      <c r="U270" s="382"/>
      <c r="V270" s="382"/>
      <c r="W270" s="382"/>
      <c r="X270" s="382"/>
      <c r="Y270" s="382"/>
      <c r="Z270" s="382"/>
      <c r="AA270" s="382"/>
      <c r="AB270" s="382"/>
      <c r="AC270" s="382"/>
      <c r="AD270" s="382"/>
      <c r="AE270" s="382"/>
      <c r="AF270" s="382"/>
      <c r="AG270" s="382"/>
    </row>
    <row r="271" spans="3:33" x14ac:dyDescent="0.25">
      <c r="C271" s="382"/>
      <c r="D271" s="382"/>
      <c r="E271" s="382"/>
      <c r="F271" s="382"/>
      <c r="G271" s="382"/>
      <c r="H271" s="382"/>
      <c r="I271" s="382"/>
      <c r="J271" s="382"/>
      <c r="K271" s="382"/>
      <c r="L271" s="382"/>
      <c r="M271" s="382"/>
      <c r="N271" s="382"/>
      <c r="O271" s="382"/>
      <c r="P271" s="382"/>
      <c r="Q271" s="382"/>
      <c r="R271" s="382"/>
      <c r="S271" s="382"/>
      <c r="T271" s="382"/>
      <c r="U271" s="382"/>
      <c r="V271" s="382"/>
      <c r="W271" s="382"/>
      <c r="X271" s="382"/>
      <c r="Y271" s="382"/>
      <c r="Z271" s="382"/>
      <c r="AA271" s="382"/>
      <c r="AB271" s="382"/>
      <c r="AC271" s="382"/>
      <c r="AD271" s="382"/>
      <c r="AE271" s="382"/>
      <c r="AF271" s="382"/>
      <c r="AG271" s="382"/>
    </row>
    <row r="272" spans="3:33" x14ac:dyDescent="0.25">
      <c r="C272" s="382"/>
      <c r="D272" s="382"/>
      <c r="E272" s="382"/>
      <c r="F272" s="382"/>
      <c r="G272" s="382"/>
      <c r="H272" s="382"/>
      <c r="I272" s="382"/>
      <c r="J272" s="382"/>
      <c r="K272" s="382"/>
      <c r="L272" s="382"/>
      <c r="M272" s="382"/>
      <c r="N272" s="382"/>
      <c r="O272" s="382"/>
      <c r="P272" s="382"/>
      <c r="Q272" s="382"/>
      <c r="R272" s="382"/>
      <c r="S272" s="382"/>
      <c r="T272" s="382"/>
      <c r="U272" s="382"/>
      <c r="V272" s="382"/>
      <c r="W272" s="382"/>
      <c r="X272" s="382"/>
      <c r="Y272" s="382"/>
      <c r="Z272" s="382"/>
      <c r="AA272" s="382"/>
      <c r="AB272" s="382"/>
      <c r="AC272" s="382"/>
      <c r="AD272" s="382"/>
      <c r="AE272" s="382"/>
      <c r="AF272" s="382"/>
      <c r="AG272" s="382"/>
    </row>
    <row r="273" spans="3:33" x14ac:dyDescent="0.25">
      <c r="C273" s="382"/>
      <c r="D273" s="382"/>
      <c r="E273" s="382"/>
      <c r="F273" s="382"/>
      <c r="G273" s="382"/>
      <c r="H273" s="382"/>
      <c r="I273" s="382"/>
      <c r="J273" s="382"/>
      <c r="K273" s="382"/>
      <c r="L273" s="382"/>
      <c r="M273" s="382"/>
      <c r="N273" s="382"/>
      <c r="O273" s="382"/>
      <c r="P273" s="382"/>
      <c r="Q273" s="382"/>
      <c r="R273" s="382"/>
      <c r="S273" s="382"/>
      <c r="T273" s="382"/>
      <c r="U273" s="382"/>
      <c r="V273" s="382"/>
      <c r="W273" s="382"/>
      <c r="X273" s="382"/>
      <c r="Y273" s="382"/>
      <c r="Z273" s="382"/>
      <c r="AA273" s="382"/>
      <c r="AB273" s="382"/>
      <c r="AC273" s="382"/>
      <c r="AD273" s="382"/>
      <c r="AE273" s="382"/>
      <c r="AF273" s="382"/>
      <c r="AG273" s="382"/>
    </row>
    <row r="274" spans="3:33" x14ac:dyDescent="0.25">
      <c r="C274" s="382"/>
      <c r="D274" s="382"/>
      <c r="E274" s="382"/>
      <c r="F274" s="382"/>
      <c r="G274" s="382"/>
      <c r="H274" s="382"/>
      <c r="I274" s="382"/>
      <c r="J274" s="382"/>
      <c r="K274" s="382"/>
      <c r="L274" s="382"/>
      <c r="M274" s="382"/>
      <c r="N274" s="382"/>
      <c r="O274" s="382"/>
      <c r="P274" s="382"/>
      <c r="Q274" s="382"/>
      <c r="R274" s="382"/>
      <c r="S274" s="382"/>
      <c r="T274" s="382"/>
      <c r="U274" s="382"/>
      <c r="V274" s="382"/>
      <c r="W274" s="382"/>
      <c r="X274" s="382"/>
      <c r="Y274" s="382"/>
      <c r="Z274" s="382"/>
      <c r="AA274" s="382"/>
      <c r="AB274" s="382"/>
      <c r="AC274" s="382"/>
      <c r="AD274" s="382"/>
      <c r="AE274" s="382"/>
      <c r="AF274" s="382"/>
      <c r="AG274" s="382"/>
    </row>
    <row r="275" spans="3:33" x14ac:dyDescent="0.25">
      <c r="C275" s="382"/>
      <c r="D275" s="382"/>
      <c r="E275" s="382"/>
      <c r="F275" s="382"/>
      <c r="G275" s="382"/>
      <c r="H275" s="382"/>
      <c r="I275" s="382"/>
      <c r="J275" s="382"/>
      <c r="K275" s="382"/>
      <c r="L275" s="382"/>
      <c r="M275" s="382"/>
      <c r="N275" s="382"/>
      <c r="O275" s="382"/>
      <c r="P275" s="382"/>
      <c r="Q275" s="382"/>
      <c r="R275" s="382"/>
      <c r="S275" s="382"/>
      <c r="T275" s="382"/>
      <c r="U275" s="382"/>
      <c r="V275" s="382"/>
      <c r="W275" s="382"/>
      <c r="X275" s="382"/>
      <c r="Y275" s="382"/>
      <c r="Z275" s="382"/>
      <c r="AA275" s="382"/>
      <c r="AB275" s="382"/>
      <c r="AC275" s="382"/>
      <c r="AD275" s="382"/>
      <c r="AE275" s="382"/>
      <c r="AF275" s="382"/>
      <c r="AG275" s="382"/>
    </row>
    <row r="276" spans="3:33" x14ac:dyDescent="0.25">
      <c r="C276" s="382"/>
      <c r="D276" s="382"/>
      <c r="E276" s="382"/>
      <c r="F276" s="382"/>
      <c r="G276" s="382"/>
      <c r="H276" s="382"/>
      <c r="I276" s="382"/>
      <c r="J276" s="382"/>
      <c r="K276" s="382"/>
      <c r="L276" s="382"/>
      <c r="M276" s="382"/>
      <c r="N276" s="382"/>
      <c r="O276" s="382"/>
      <c r="P276" s="382"/>
      <c r="Q276" s="382"/>
      <c r="R276" s="382"/>
      <c r="S276" s="382"/>
      <c r="T276" s="382"/>
      <c r="U276" s="382"/>
      <c r="V276" s="382"/>
      <c r="W276" s="382"/>
      <c r="X276" s="382"/>
      <c r="Y276" s="382"/>
      <c r="Z276" s="382"/>
      <c r="AA276" s="382"/>
      <c r="AB276" s="382"/>
      <c r="AC276" s="382"/>
      <c r="AD276" s="382"/>
      <c r="AE276" s="382"/>
      <c r="AF276" s="382"/>
      <c r="AG276" s="382"/>
    </row>
    <row r="277" spans="3:33" x14ac:dyDescent="0.25">
      <c r="C277" s="382"/>
      <c r="D277" s="382"/>
      <c r="E277" s="382"/>
      <c r="F277" s="382"/>
      <c r="G277" s="382"/>
      <c r="H277" s="382"/>
      <c r="I277" s="382"/>
      <c r="J277" s="382"/>
      <c r="K277" s="382"/>
      <c r="L277" s="382"/>
      <c r="M277" s="382"/>
      <c r="N277" s="382"/>
      <c r="O277" s="382"/>
      <c r="P277" s="382"/>
      <c r="Q277" s="382"/>
      <c r="R277" s="382"/>
      <c r="S277" s="382"/>
      <c r="T277" s="382"/>
      <c r="U277" s="382"/>
      <c r="V277" s="382"/>
      <c r="W277" s="382"/>
      <c r="X277" s="382"/>
      <c r="Y277" s="382"/>
      <c r="Z277" s="382"/>
      <c r="AA277" s="382"/>
      <c r="AB277" s="382"/>
      <c r="AC277" s="382"/>
      <c r="AD277" s="382"/>
      <c r="AE277" s="382"/>
      <c r="AF277" s="382"/>
      <c r="AG277" s="382"/>
    </row>
    <row r="278" spans="3:33" x14ac:dyDescent="0.25">
      <c r="C278" s="382"/>
      <c r="D278" s="382"/>
      <c r="E278" s="382"/>
      <c r="F278" s="382"/>
      <c r="G278" s="382"/>
      <c r="H278" s="382"/>
      <c r="I278" s="382"/>
      <c r="J278" s="382"/>
      <c r="K278" s="382"/>
      <c r="L278" s="382"/>
      <c r="M278" s="382"/>
      <c r="N278" s="382"/>
      <c r="O278" s="382"/>
      <c r="P278" s="382"/>
      <c r="Q278" s="382"/>
      <c r="R278" s="382"/>
      <c r="S278" s="382"/>
      <c r="T278" s="382"/>
      <c r="U278" s="382"/>
      <c r="V278" s="382"/>
      <c r="W278" s="382"/>
      <c r="X278" s="382"/>
      <c r="Y278" s="382"/>
      <c r="Z278" s="382"/>
      <c r="AA278" s="382"/>
      <c r="AB278" s="382"/>
      <c r="AC278" s="382"/>
      <c r="AD278" s="382"/>
      <c r="AE278" s="382"/>
      <c r="AF278" s="382"/>
      <c r="AG278" s="382"/>
    </row>
    <row r="279" spans="3:33" x14ac:dyDescent="0.25">
      <c r="C279" s="382"/>
      <c r="D279" s="382"/>
      <c r="E279" s="382"/>
      <c r="F279" s="382"/>
      <c r="G279" s="382"/>
      <c r="H279" s="382"/>
      <c r="I279" s="382"/>
      <c r="J279" s="382"/>
      <c r="K279" s="382"/>
      <c r="L279" s="382"/>
      <c r="M279" s="382"/>
      <c r="N279" s="382"/>
      <c r="O279" s="382"/>
      <c r="P279" s="382"/>
      <c r="Q279" s="382"/>
      <c r="R279" s="382"/>
      <c r="S279" s="382"/>
      <c r="T279" s="382"/>
      <c r="U279" s="382"/>
      <c r="V279" s="382"/>
      <c r="W279" s="382"/>
      <c r="X279" s="382"/>
      <c r="Y279" s="382"/>
      <c r="Z279" s="382"/>
      <c r="AA279" s="382"/>
      <c r="AB279" s="382"/>
      <c r="AC279" s="382"/>
      <c r="AD279" s="382"/>
      <c r="AE279" s="382"/>
      <c r="AF279" s="382"/>
      <c r="AG279" s="382"/>
    </row>
    <row r="280" spans="3:33" x14ac:dyDescent="0.25">
      <c r="C280" s="382"/>
      <c r="D280" s="382"/>
      <c r="E280" s="382"/>
      <c r="F280" s="382"/>
      <c r="G280" s="382"/>
      <c r="H280" s="382"/>
      <c r="I280" s="382"/>
      <c r="J280" s="382"/>
      <c r="K280" s="382"/>
      <c r="L280" s="382"/>
      <c r="M280" s="382"/>
      <c r="N280" s="382"/>
      <c r="O280" s="382"/>
      <c r="P280" s="382"/>
      <c r="Q280" s="382"/>
      <c r="R280" s="382"/>
      <c r="S280" s="382"/>
      <c r="T280" s="382"/>
      <c r="U280" s="382"/>
      <c r="V280" s="382"/>
      <c r="W280" s="382"/>
      <c r="X280" s="382"/>
      <c r="Y280" s="382"/>
      <c r="Z280" s="382"/>
      <c r="AA280" s="382"/>
      <c r="AB280" s="382"/>
      <c r="AC280" s="382"/>
      <c r="AD280" s="382"/>
      <c r="AE280" s="382"/>
      <c r="AF280" s="382"/>
      <c r="AG280" s="382"/>
    </row>
    <row r="281" spans="3:33" x14ac:dyDescent="0.25">
      <c r="C281" s="382"/>
      <c r="D281" s="382"/>
      <c r="E281" s="382"/>
      <c r="F281" s="382"/>
      <c r="G281" s="382"/>
      <c r="H281" s="382"/>
      <c r="I281" s="382"/>
      <c r="J281" s="382"/>
      <c r="K281" s="382"/>
      <c r="L281" s="382"/>
      <c r="M281" s="382"/>
      <c r="N281" s="382"/>
      <c r="O281" s="382"/>
      <c r="P281" s="382"/>
      <c r="Q281" s="382"/>
      <c r="R281" s="382"/>
      <c r="S281" s="382"/>
      <c r="T281" s="382"/>
      <c r="U281" s="382"/>
      <c r="V281" s="382"/>
      <c r="W281" s="382"/>
      <c r="X281" s="382"/>
      <c r="Y281" s="382"/>
      <c r="Z281" s="382"/>
      <c r="AA281" s="382"/>
      <c r="AB281" s="382"/>
      <c r="AC281" s="382"/>
      <c r="AD281" s="382"/>
      <c r="AE281" s="382"/>
      <c r="AF281" s="382"/>
      <c r="AG281" s="382"/>
    </row>
    <row r="282" spans="3:33" x14ac:dyDescent="0.25">
      <c r="C282" s="382"/>
      <c r="D282" s="382"/>
      <c r="E282" s="382"/>
      <c r="F282" s="382"/>
      <c r="G282" s="382"/>
      <c r="H282" s="382"/>
      <c r="I282" s="382"/>
      <c r="J282" s="382"/>
      <c r="K282" s="382"/>
      <c r="L282" s="382"/>
      <c r="M282" s="382"/>
      <c r="N282" s="382"/>
      <c r="O282" s="382"/>
      <c r="P282" s="382"/>
      <c r="Q282" s="382"/>
      <c r="R282" s="382"/>
      <c r="S282" s="382"/>
      <c r="T282" s="382"/>
      <c r="U282" s="382"/>
      <c r="V282" s="382"/>
      <c r="W282" s="382"/>
      <c r="X282" s="382"/>
      <c r="Y282" s="382"/>
      <c r="Z282" s="382"/>
      <c r="AA282" s="382"/>
      <c r="AB282" s="382"/>
      <c r="AC282" s="382"/>
      <c r="AD282" s="382"/>
      <c r="AE282" s="382"/>
      <c r="AF282" s="382"/>
      <c r="AG282" s="382"/>
    </row>
    <row r="283" spans="3:33" x14ac:dyDescent="0.25">
      <c r="C283" s="382"/>
      <c r="D283" s="382"/>
      <c r="E283" s="382"/>
      <c r="F283" s="382"/>
      <c r="G283" s="382"/>
      <c r="H283" s="382"/>
      <c r="I283" s="382"/>
      <c r="J283" s="382"/>
      <c r="K283" s="382"/>
      <c r="L283" s="382"/>
      <c r="M283" s="382"/>
      <c r="N283" s="382"/>
      <c r="O283" s="382"/>
      <c r="P283" s="382"/>
      <c r="Q283" s="382"/>
      <c r="R283" s="382"/>
      <c r="S283" s="382"/>
      <c r="T283" s="382"/>
      <c r="U283" s="382"/>
      <c r="V283" s="382"/>
      <c r="W283" s="382"/>
      <c r="X283" s="382"/>
      <c r="Y283" s="382"/>
      <c r="Z283" s="382"/>
      <c r="AA283" s="382"/>
      <c r="AB283" s="382"/>
      <c r="AC283" s="382"/>
      <c r="AD283" s="382"/>
      <c r="AE283" s="382"/>
      <c r="AF283" s="382"/>
      <c r="AG283" s="382"/>
    </row>
    <row r="284" spans="3:33" x14ac:dyDescent="0.25">
      <c r="C284" s="382"/>
      <c r="D284" s="382"/>
      <c r="E284" s="382"/>
      <c r="F284" s="382"/>
      <c r="G284" s="382"/>
      <c r="H284" s="382"/>
      <c r="I284" s="382"/>
      <c r="J284" s="382"/>
      <c r="K284" s="382"/>
      <c r="L284" s="382"/>
      <c r="M284" s="382"/>
      <c r="N284" s="382"/>
      <c r="O284" s="382"/>
      <c r="P284" s="382"/>
      <c r="Q284" s="382"/>
      <c r="R284" s="382"/>
      <c r="S284" s="382"/>
      <c r="T284" s="382"/>
      <c r="U284" s="382"/>
      <c r="V284" s="382"/>
      <c r="W284" s="382"/>
      <c r="X284" s="382"/>
      <c r="Y284" s="382"/>
      <c r="Z284" s="382"/>
      <c r="AA284" s="382"/>
      <c r="AB284" s="382"/>
      <c r="AC284" s="382"/>
      <c r="AD284" s="382"/>
      <c r="AE284" s="382"/>
      <c r="AF284" s="382"/>
      <c r="AG284" s="382"/>
    </row>
    <row r="285" spans="3:33" x14ac:dyDescent="0.25">
      <c r="C285" s="382"/>
      <c r="D285" s="382"/>
      <c r="E285" s="382"/>
      <c r="F285" s="382"/>
      <c r="G285" s="382"/>
      <c r="H285" s="382"/>
      <c r="I285" s="382"/>
      <c r="J285" s="382"/>
      <c r="K285" s="382"/>
      <c r="L285" s="382"/>
      <c r="M285" s="382"/>
      <c r="N285" s="382"/>
      <c r="O285" s="382"/>
      <c r="P285" s="382"/>
      <c r="Q285" s="382"/>
      <c r="R285" s="382"/>
      <c r="S285" s="382"/>
      <c r="T285" s="382"/>
      <c r="U285" s="382"/>
      <c r="V285" s="382"/>
      <c r="W285" s="382"/>
      <c r="X285" s="382"/>
      <c r="Y285" s="382"/>
      <c r="Z285" s="382"/>
      <c r="AA285" s="382"/>
      <c r="AB285" s="382"/>
      <c r="AC285" s="382"/>
      <c r="AD285" s="382"/>
      <c r="AE285" s="382"/>
      <c r="AF285" s="382"/>
      <c r="AG285" s="382"/>
    </row>
    <row r="286" spans="3:33" x14ac:dyDescent="0.25">
      <c r="C286" s="382"/>
      <c r="D286" s="382"/>
      <c r="E286" s="382"/>
      <c r="F286" s="382"/>
      <c r="G286" s="382"/>
      <c r="H286" s="382"/>
      <c r="I286" s="382"/>
      <c r="J286" s="382"/>
      <c r="K286" s="382"/>
      <c r="L286" s="382"/>
      <c r="M286" s="382"/>
      <c r="N286" s="382"/>
      <c r="O286" s="382"/>
      <c r="P286" s="382"/>
      <c r="Q286" s="382"/>
      <c r="R286" s="382"/>
      <c r="S286" s="382"/>
      <c r="T286" s="382"/>
      <c r="U286" s="382"/>
      <c r="V286" s="382"/>
      <c r="W286" s="382"/>
      <c r="X286" s="382"/>
      <c r="Y286" s="382"/>
      <c r="Z286" s="382"/>
      <c r="AA286" s="382"/>
      <c r="AB286" s="382"/>
      <c r="AC286" s="382"/>
      <c r="AD286" s="382"/>
      <c r="AE286" s="382"/>
      <c r="AF286" s="382"/>
      <c r="AG286" s="382"/>
    </row>
    <row r="287" spans="3:33" x14ac:dyDescent="0.25">
      <c r="C287" s="382"/>
      <c r="D287" s="382"/>
      <c r="E287" s="382"/>
      <c r="F287" s="382"/>
      <c r="G287" s="382"/>
      <c r="H287" s="382"/>
      <c r="I287" s="382"/>
      <c r="J287" s="382"/>
      <c r="K287" s="382"/>
      <c r="L287" s="382"/>
      <c r="M287" s="382"/>
      <c r="N287" s="382"/>
      <c r="O287" s="382"/>
      <c r="P287" s="382"/>
      <c r="Q287" s="382"/>
      <c r="R287" s="382"/>
      <c r="S287" s="382"/>
      <c r="T287" s="382"/>
      <c r="U287" s="382"/>
      <c r="V287" s="382"/>
      <c r="W287" s="382"/>
      <c r="X287" s="382"/>
      <c r="Y287" s="382"/>
      <c r="Z287" s="382"/>
      <c r="AA287" s="382"/>
      <c r="AB287" s="382"/>
      <c r="AC287" s="382"/>
      <c r="AD287" s="382"/>
      <c r="AE287" s="382"/>
      <c r="AF287" s="382"/>
      <c r="AG287" s="382"/>
    </row>
    <row r="288" spans="3:33" x14ac:dyDescent="0.25">
      <c r="C288" s="382"/>
      <c r="D288" s="382"/>
      <c r="E288" s="382"/>
      <c r="F288" s="382"/>
      <c r="G288" s="382"/>
      <c r="H288" s="382"/>
      <c r="I288" s="382"/>
      <c r="J288" s="382"/>
      <c r="K288" s="382"/>
      <c r="L288" s="382"/>
      <c r="M288" s="382"/>
      <c r="N288" s="382"/>
      <c r="O288" s="382"/>
      <c r="P288" s="382"/>
      <c r="Q288" s="382"/>
      <c r="R288" s="382"/>
      <c r="S288" s="382"/>
      <c r="T288" s="382"/>
      <c r="U288" s="382"/>
      <c r="V288" s="382"/>
      <c r="W288" s="382"/>
      <c r="X288" s="382"/>
      <c r="Y288" s="382"/>
      <c r="Z288" s="382"/>
      <c r="AA288" s="382"/>
      <c r="AB288" s="382"/>
      <c r="AC288" s="382"/>
      <c r="AD288" s="382"/>
      <c r="AE288" s="382"/>
      <c r="AF288" s="382"/>
      <c r="AG288" s="382"/>
    </row>
    <row r="289" spans="3:33" x14ac:dyDescent="0.25">
      <c r="C289" s="382"/>
      <c r="D289" s="382"/>
      <c r="E289" s="382"/>
      <c r="F289" s="382"/>
      <c r="G289" s="382"/>
      <c r="H289" s="382"/>
      <c r="I289" s="382"/>
      <c r="J289" s="382"/>
      <c r="K289" s="382"/>
      <c r="L289" s="382"/>
      <c r="M289" s="382"/>
      <c r="N289" s="382"/>
      <c r="O289" s="382"/>
      <c r="P289" s="382"/>
      <c r="Q289" s="382"/>
      <c r="R289" s="382"/>
      <c r="S289" s="382"/>
      <c r="T289" s="382"/>
      <c r="U289" s="382"/>
      <c r="V289" s="382"/>
      <c r="W289" s="382"/>
      <c r="X289" s="382"/>
      <c r="Y289" s="382"/>
      <c r="Z289" s="382"/>
      <c r="AA289" s="382"/>
      <c r="AB289" s="382"/>
      <c r="AC289" s="382"/>
      <c r="AD289" s="382"/>
      <c r="AE289" s="382"/>
      <c r="AF289" s="382"/>
      <c r="AG289" s="382"/>
    </row>
    <row r="290" spans="3:33" x14ac:dyDescent="0.25">
      <c r="C290" s="382"/>
      <c r="D290" s="382"/>
      <c r="E290" s="382"/>
      <c r="F290" s="382"/>
      <c r="G290" s="382"/>
      <c r="H290" s="382"/>
      <c r="I290" s="382"/>
      <c r="J290" s="382"/>
      <c r="K290" s="382"/>
      <c r="L290" s="382"/>
      <c r="M290" s="382"/>
      <c r="N290" s="382"/>
      <c r="O290" s="382"/>
      <c r="P290" s="382"/>
      <c r="Q290" s="382"/>
      <c r="R290" s="382"/>
      <c r="S290" s="382"/>
      <c r="T290" s="382"/>
      <c r="U290" s="382"/>
      <c r="V290" s="382"/>
      <c r="W290" s="382"/>
      <c r="X290" s="382"/>
      <c r="Y290" s="382"/>
      <c r="Z290" s="382"/>
      <c r="AA290" s="382"/>
      <c r="AB290" s="382"/>
      <c r="AC290" s="382"/>
      <c r="AD290" s="382"/>
      <c r="AE290" s="382"/>
      <c r="AF290" s="382"/>
      <c r="AG290" s="382"/>
    </row>
    <row r="291" spans="3:33" x14ac:dyDescent="0.25">
      <c r="C291" s="382"/>
      <c r="D291" s="382"/>
      <c r="E291" s="382"/>
      <c r="F291" s="382"/>
      <c r="G291" s="382"/>
      <c r="H291" s="382"/>
      <c r="I291" s="382"/>
      <c r="J291" s="382"/>
      <c r="K291" s="382"/>
      <c r="L291" s="382"/>
      <c r="M291" s="382"/>
      <c r="N291" s="382"/>
      <c r="O291" s="382"/>
      <c r="P291" s="382"/>
      <c r="Q291" s="382"/>
      <c r="R291" s="382"/>
      <c r="S291" s="382"/>
      <c r="T291" s="382"/>
      <c r="U291" s="382"/>
      <c r="V291" s="382"/>
      <c r="W291" s="382"/>
      <c r="X291" s="382"/>
      <c r="Y291" s="382"/>
      <c r="Z291" s="382"/>
      <c r="AA291" s="382"/>
      <c r="AB291" s="382"/>
      <c r="AC291" s="382"/>
      <c r="AD291" s="382"/>
      <c r="AE291" s="382"/>
      <c r="AF291" s="382"/>
      <c r="AG291" s="382"/>
    </row>
    <row r="292" spans="3:33" x14ac:dyDescent="0.25">
      <c r="C292" s="382"/>
      <c r="D292" s="382"/>
      <c r="E292" s="382"/>
      <c r="F292" s="382"/>
      <c r="G292" s="382"/>
      <c r="H292" s="382"/>
      <c r="I292" s="382"/>
      <c r="J292" s="382"/>
      <c r="K292" s="382"/>
      <c r="L292" s="382"/>
      <c r="M292" s="382"/>
      <c r="N292" s="382"/>
      <c r="O292" s="382"/>
      <c r="P292" s="382"/>
      <c r="Q292" s="382"/>
      <c r="R292" s="382"/>
      <c r="S292" s="382"/>
      <c r="T292" s="382"/>
      <c r="U292" s="382"/>
      <c r="V292" s="382"/>
      <c r="W292" s="382"/>
      <c r="X292" s="382"/>
      <c r="Y292" s="382"/>
      <c r="Z292" s="382"/>
      <c r="AA292" s="382"/>
      <c r="AB292" s="382"/>
      <c r="AC292" s="382"/>
      <c r="AD292" s="382"/>
      <c r="AE292" s="382"/>
      <c r="AF292" s="382"/>
      <c r="AG292" s="382"/>
    </row>
    <row r="293" spans="3:33" x14ac:dyDescent="0.25">
      <c r="C293" s="382"/>
      <c r="D293" s="382"/>
      <c r="E293" s="382"/>
      <c r="F293" s="382"/>
      <c r="G293" s="382"/>
      <c r="H293" s="382"/>
      <c r="I293" s="382"/>
      <c r="J293" s="382"/>
      <c r="K293" s="382"/>
      <c r="L293" s="382"/>
      <c r="M293" s="382"/>
      <c r="N293" s="382"/>
      <c r="O293" s="382"/>
      <c r="P293" s="382"/>
      <c r="Q293" s="382"/>
      <c r="R293" s="382"/>
      <c r="S293" s="382"/>
      <c r="T293" s="382"/>
      <c r="U293" s="382"/>
      <c r="V293" s="382"/>
      <c r="W293" s="382"/>
      <c r="X293" s="382"/>
      <c r="Y293" s="382"/>
      <c r="Z293" s="382"/>
      <c r="AA293" s="382"/>
      <c r="AB293" s="382"/>
      <c r="AC293" s="382"/>
      <c r="AD293" s="382"/>
      <c r="AE293" s="382"/>
      <c r="AF293" s="382"/>
      <c r="AG293" s="382"/>
    </row>
    <row r="294" spans="3:33" x14ac:dyDescent="0.25">
      <c r="C294" s="382"/>
      <c r="D294" s="382"/>
      <c r="E294" s="382"/>
      <c r="F294" s="382"/>
      <c r="G294" s="382"/>
      <c r="H294" s="382"/>
      <c r="I294" s="382"/>
      <c r="J294" s="382"/>
      <c r="K294" s="382"/>
      <c r="L294" s="382"/>
      <c r="M294" s="382"/>
      <c r="N294" s="382"/>
      <c r="O294" s="382"/>
      <c r="P294" s="382"/>
      <c r="Q294" s="382"/>
      <c r="R294" s="382"/>
      <c r="S294" s="382"/>
      <c r="T294" s="382"/>
      <c r="U294" s="382"/>
      <c r="V294" s="382"/>
      <c r="W294" s="382"/>
      <c r="X294" s="382"/>
      <c r="Y294" s="382"/>
      <c r="Z294" s="382"/>
      <c r="AA294" s="382"/>
      <c r="AB294" s="382"/>
      <c r="AC294" s="382"/>
      <c r="AD294" s="382"/>
      <c r="AE294" s="382"/>
      <c r="AF294" s="382"/>
      <c r="AG294" s="382"/>
    </row>
    <row r="295" spans="3:33" x14ac:dyDescent="0.25">
      <c r="C295" s="382"/>
      <c r="D295" s="382"/>
      <c r="E295" s="382"/>
      <c r="F295" s="382"/>
      <c r="G295" s="382"/>
      <c r="H295" s="382"/>
      <c r="I295" s="382"/>
      <c r="J295" s="382"/>
      <c r="K295" s="382"/>
      <c r="L295" s="382"/>
      <c r="M295" s="382"/>
      <c r="N295" s="382"/>
      <c r="O295" s="382"/>
      <c r="P295" s="382"/>
      <c r="Q295" s="382"/>
      <c r="R295" s="382"/>
      <c r="S295" s="382"/>
      <c r="T295" s="382"/>
      <c r="U295" s="382"/>
      <c r="V295" s="382"/>
      <c r="W295" s="382"/>
      <c r="X295" s="382"/>
      <c r="Y295" s="382"/>
      <c r="Z295" s="382"/>
      <c r="AA295" s="382"/>
      <c r="AB295" s="382"/>
      <c r="AC295" s="382"/>
      <c r="AD295" s="382"/>
      <c r="AE295" s="382"/>
      <c r="AF295" s="382"/>
      <c r="AG295" s="382"/>
    </row>
    <row r="296" spans="3:33" x14ac:dyDescent="0.25">
      <c r="C296" s="382"/>
      <c r="D296" s="382"/>
      <c r="E296" s="382"/>
      <c r="F296" s="382"/>
      <c r="G296" s="382"/>
      <c r="H296" s="382"/>
      <c r="I296" s="382"/>
      <c r="J296" s="382"/>
      <c r="K296" s="382"/>
      <c r="L296" s="382"/>
      <c r="M296" s="382"/>
      <c r="N296" s="382"/>
      <c r="O296" s="382"/>
      <c r="P296" s="382"/>
      <c r="Q296" s="382"/>
      <c r="R296" s="382"/>
      <c r="S296" s="382"/>
      <c r="T296" s="382"/>
      <c r="U296" s="382"/>
      <c r="V296" s="382"/>
      <c r="W296" s="382"/>
      <c r="X296" s="382"/>
      <c r="Y296" s="382"/>
      <c r="Z296" s="382"/>
      <c r="AA296" s="382"/>
      <c r="AB296" s="382"/>
      <c r="AC296" s="382"/>
      <c r="AD296" s="382"/>
      <c r="AE296" s="382"/>
      <c r="AF296" s="382"/>
      <c r="AG296" s="382"/>
    </row>
    <row r="297" spans="3:33" x14ac:dyDescent="0.25">
      <c r="C297" s="382"/>
      <c r="D297" s="382"/>
      <c r="E297" s="382"/>
      <c r="F297" s="382"/>
      <c r="G297" s="382"/>
      <c r="H297" s="382"/>
      <c r="I297" s="382"/>
      <c r="J297" s="382"/>
      <c r="K297" s="382"/>
      <c r="L297" s="382"/>
      <c r="M297" s="382"/>
      <c r="N297" s="382"/>
      <c r="O297" s="382"/>
      <c r="P297" s="382"/>
      <c r="Q297" s="382"/>
      <c r="R297" s="382"/>
      <c r="S297" s="382"/>
      <c r="T297" s="382"/>
      <c r="U297" s="382"/>
      <c r="V297" s="382"/>
      <c r="W297" s="382"/>
      <c r="X297" s="382"/>
      <c r="Y297" s="382"/>
      <c r="Z297" s="382"/>
      <c r="AA297" s="382"/>
      <c r="AB297" s="382"/>
      <c r="AC297" s="382"/>
      <c r="AD297" s="382"/>
      <c r="AE297" s="382"/>
      <c r="AF297" s="382"/>
      <c r="AG297" s="382"/>
    </row>
    <row r="298" spans="3:33" x14ac:dyDescent="0.25">
      <c r="C298" s="382"/>
      <c r="D298" s="382"/>
      <c r="E298" s="382"/>
      <c r="F298" s="382"/>
      <c r="G298" s="382"/>
      <c r="H298" s="382"/>
      <c r="I298" s="382"/>
      <c r="J298" s="382"/>
      <c r="K298" s="382"/>
      <c r="L298" s="382"/>
      <c r="M298" s="382"/>
      <c r="N298" s="382"/>
      <c r="O298" s="382"/>
      <c r="P298" s="382"/>
      <c r="Q298" s="382"/>
      <c r="R298" s="382"/>
      <c r="S298" s="382"/>
      <c r="T298" s="382"/>
      <c r="U298" s="382"/>
      <c r="V298" s="382"/>
      <c r="W298" s="382"/>
      <c r="X298" s="382"/>
      <c r="Y298" s="382"/>
      <c r="Z298" s="382"/>
      <c r="AA298" s="382"/>
      <c r="AB298" s="382"/>
      <c r="AC298" s="382"/>
      <c r="AD298" s="382"/>
      <c r="AE298" s="382"/>
      <c r="AF298" s="382"/>
      <c r="AG298" s="382"/>
    </row>
    <row r="299" spans="3:33" x14ac:dyDescent="0.25">
      <c r="C299" s="382"/>
      <c r="D299" s="382"/>
      <c r="E299" s="382"/>
      <c r="F299" s="382"/>
      <c r="G299" s="382"/>
      <c r="H299" s="382"/>
      <c r="I299" s="382"/>
      <c r="J299" s="382"/>
      <c r="K299" s="382"/>
      <c r="L299" s="382"/>
      <c r="M299" s="382"/>
      <c r="N299" s="382"/>
      <c r="O299" s="382"/>
      <c r="P299" s="382"/>
      <c r="Q299" s="382"/>
      <c r="R299" s="382"/>
      <c r="S299" s="382"/>
      <c r="T299" s="382"/>
      <c r="U299" s="382"/>
      <c r="V299" s="382"/>
      <c r="W299" s="382"/>
      <c r="X299" s="382"/>
      <c r="Y299" s="382"/>
      <c r="Z299" s="382"/>
      <c r="AA299" s="382"/>
      <c r="AB299" s="382"/>
      <c r="AC299" s="382"/>
      <c r="AD299" s="382"/>
      <c r="AE299" s="382"/>
      <c r="AF299" s="382"/>
      <c r="AG299" s="382"/>
    </row>
    <row r="300" spans="3:33" x14ac:dyDescent="0.25">
      <c r="C300" s="382"/>
      <c r="D300" s="382"/>
      <c r="E300" s="382"/>
      <c r="F300" s="382"/>
      <c r="G300" s="382"/>
      <c r="H300" s="382"/>
      <c r="I300" s="382"/>
      <c r="J300" s="382"/>
      <c r="K300" s="382"/>
      <c r="L300" s="382"/>
      <c r="M300" s="382"/>
      <c r="N300" s="382"/>
      <c r="O300" s="382"/>
      <c r="P300" s="382"/>
      <c r="Q300" s="382"/>
      <c r="R300" s="382"/>
      <c r="S300" s="382"/>
      <c r="T300" s="382"/>
      <c r="U300" s="382"/>
      <c r="V300" s="382"/>
      <c r="W300" s="382"/>
      <c r="X300" s="382"/>
      <c r="Y300" s="382"/>
      <c r="Z300" s="382"/>
      <c r="AA300" s="382"/>
      <c r="AB300" s="382"/>
      <c r="AC300" s="382"/>
      <c r="AD300" s="382"/>
      <c r="AE300" s="382"/>
      <c r="AF300" s="382"/>
      <c r="AG300" s="382"/>
    </row>
    <row r="301" spans="3:33" x14ac:dyDescent="0.25">
      <c r="C301" s="382"/>
      <c r="D301" s="382"/>
      <c r="E301" s="382"/>
      <c r="F301" s="382"/>
      <c r="G301" s="382"/>
      <c r="H301" s="382"/>
      <c r="I301" s="382"/>
      <c r="J301" s="382"/>
      <c r="K301" s="382"/>
      <c r="L301" s="382"/>
      <c r="M301" s="382"/>
      <c r="N301" s="382"/>
      <c r="O301" s="382"/>
      <c r="P301" s="382"/>
      <c r="Q301" s="382"/>
      <c r="R301" s="382"/>
      <c r="S301" s="382"/>
      <c r="T301" s="382"/>
      <c r="U301" s="382"/>
      <c r="V301" s="382"/>
      <c r="W301" s="382"/>
      <c r="X301" s="382"/>
      <c r="Y301" s="382"/>
      <c r="Z301" s="382"/>
      <c r="AA301" s="382"/>
      <c r="AB301" s="382"/>
      <c r="AC301" s="382"/>
      <c r="AD301" s="382"/>
      <c r="AE301" s="382"/>
      <c r="AF301" s="382"/>
      <c r="AG301" s="382"/>
    </row>
    <row r="302" spans="3:33" x14ac:dyDescent="0.25">
      <c r="C302" s="382"/>
      <c r="D302" s="382"/>
      <c r="E302" s="382"/>
      <c r="F302" s="382"/>
      <c r="G302" s="382"/>
      <c r="H302" s="382"/>
      <c r="I302" s="382"/>
      <c r="J302" s="382"/>
      <c r="K302" s="382"/>
      <c r="L302" s="382"/>
      <c r="M302" s="382"/>
      <c r="N302" s="382"/>
      <c r="O302" s="382"/>
      <c r="P302" s="382"/>
      <c r="Q302" s="382"/>
      <c r="R302" s="382"/>
      <c r="S302" s="382"/>
      <c r="T302" s="382"/>
      <c r="U302" s="382"/>
      <c r="V302" s="382"/>
      <c r="W302" s="382"/>
      <c r="X302" s="382"/>
      <c r="Y302" s="382"/>
      <c r="Z302" s="382"/>
      <c r="AA302" s="382"/>
      <c r="AB302" s="382"/>
      <c r="AC302" s="382"/>
      <c r="AD302" s="382"/>
      <c r="AE302" s="382"/>
      <c r="AF302" s="382"/>
      <c r="AG302" s="382"/>
    </row>
    <row r="303" spans="3:33" x14ac:dyDescent="0.25">
      <c r="C303" s="382"/>
      <c r="D303" s="382"/>
      <c r="E303" s="382"/>
      <c r="F303" s="382"/>
      <c r="G303" s="382"/>
      <c r="H303" s="382"/>
      <c r="I303" s="382"/>
      <c r="J303" s="382"/>
      <c r="K303" s="382"/>
      <c r="L303" s="382"/>
      <c r="M303" s="382"/>
      <c r="N303" s="382"/>
      <c r="O303" s="382"/>
      <c r="P303" s="382"/>
      <c r="Q303" s="382"/>
      <c r="R303" s="382"/>
      <c r="S303" s="382"/>
      <c r="T303" s="382"/>
      <c r="U303" s="382"/>
      <c r="V303" s="382"/>
      <c r="W303" s="382"/>
      <c r="X303" s="382"/>
      <c r="Y303" s="382"/>
      <c r="Z303" s="382"/>
      <c r="AA303" s="382"/>
      <c r="AB303" s="382"/>
      <c r="AC303" s="382"/>
      <c r="AD303" s="382"/>
      <c r="AE303" s="382"/>
      <c r="AF303" s="382"/>
      <c r="AG303" s="382"/>
    </row>
    <row r="304" spans="3:33" x14ac:dyDescent="0.25">
      <c r="C304" s="382"/>
      <c r="D304" s="382"/>
      <c r="E304" s="382"/>
      <c r="F304" s="382"/>
      <c r="G304" s="382"/>
      <c r="H304" s="382"/>
      <c r="I304" s="382"/>
      <c r="J304" s="382"/>
      <c r="K304" s="382"/>
      <c r="L304" s="382"/>
      <c r="M304" s="382"/>
      <c r="N304" s="382"/>
      <c r="O304" s="382"/>
      <c r="P304" s="382"/>
      <c r="Q304" s="382"/>
      <c r="R304" s="382"/>
      <c r="S304" s="382"/>
      <c r="T304" s="382"/>
      <c r="U304" s="382"/>
      <c r="V304" s="382"/>
      <c r="W304" s="382"/>
      <c r="X304" s="382"/>
      <c r="Y304" s="382"/>
      <c r="Z304" s="382"/>
      <c r="AA304" s="382"/>
      <c r="AB304" s="382"/>
      <c r="AC304" s="382"/>
      <c r="AD304" s="382"/>
      <c r="AE304" s="382"/>
      <c r="AF304" s="382"/>
      <c r="AG304" s="382"/>
    </row>
    <row r="305" spans="3:33" x14ac:dyDescent="0.25">
      <c r="C305" s="382"/>
      <c r="D305" s="382"/>
      <c r="E305" s="382"/>
      <c r="F305" s="382"/>
      <c r="G305" s="382"/>
      <c r="H305" s="382"/>
      <c r="I305" s="382"/>
      <c r="J305" s="382"/>
      <c r="K305" s="382"/>
      <c r="L305" s="382"/>
      <c r="M305" s="382"/>
      <c r="N305" s="382"/>
      <c r="O305" s="382"/>
      <c r="P305" s="382"/>
      <c r="Q305" s="382"/>
      <c r="R305" s="382"/>
      <c r="S305" s="382"/>
      <c r="T305" s="382"/>
      <c r="U305" s="382"/>
      <c r="V305" s="382"/>
      <c r="W305" s="382"/>
      <c r="X305" s="382"/>
      <c r="Y305" s="382"/>
      <c r="Z305" s="382"/>
      <c r="AA305" s="382"/>
      <c r="AB305" s="382"/>
      <c r="AC305" s="382"/>
      <c r="AD305" s="382"/>
      <c r="AE305" s="382"/>
      <c r="AF305" s="382"/>
      <c r="AG305" s="382"/>
    </row>
    <row r="306" spans="3:33" x14ac:dyDescent="0.25">
      <c r="C306" s="382"/>
      <c r="D306" s="382"/>
      <c r="E306" s="382"/>
      <c r="F306" s="382"/>
      <c r="G306" s="382"/>
      <c r="H306" s="382"/>
      <c r="I306" s="382"/>
      <c r="J306" s="382"/>
      <c r="K306" s="382"/>
      <c r="L306" s="382"/>
      <c r="M306" s="382"/>
      <c r="N306" s="382"/>
      <c r="O306" s="382"/>
      <c r="P306" s="382"/>
      <c r="Q306" s="382"/>
      <c r="R306" s="382"/>
      <c r="S306" s="382"/>
      <c r="T306" s="382"/>
      <c r="U306" s="382"/>
      <c r="V306" s="382"/>
      <c r="W306" s="382"/>
      <c r="X306" s="382"/>
      <c r="Y306" s="382"/>
      <c r="Z306" s="382"/>
      <c r="AA306" s="382"/>
      <c r="AB306" s="382"/>
      <c r="AC306" s="382"/>
      <c r="AD306" s="382"/>
      <c r="AE306" s="382"/>
      <c r="AF306" s="382"/>
      <c r="AG306" s="382"/>
    </row>
    <row r="307" spans="3:33" x14ac:dyDescent="0.25">
      <c r="C307" s="382"/>
      <c r="D307" s="382"/>
      <c r="E307" s="382"/>
      <c r="F307" s="382"/>
      <c r="G307" s="382"/>
      <c r="H307" s="382"/>
      <c r="I307" s="382"/>
      <c r="J307" s="382"/>
      <c r="K307" s="382"/>
      <c r="L307" s="382"/>
      <c r="M307" s="382"/>
      <c r="N307" s="382"/>
      <c r="O307" s="382"/>
      <c r="P307" s="382"/>
      <c r="Q307" s="382"/>
      <c r="R307" s="382"/>
      <c r="S307" s="382"/>
      <c r="T307" s="382"/>
      <c r="U307" s="382"/>
      <c r="V307" s="382"/>
      <c r="W307" s="382"/>
      <c r="X307" s="382"/>
      <c r="Y307" s="382"/>
      <c r="Z307" s="382"/>
      <c r="AA307" s="382"/>
      <c r="AB307" s="382"/>
      <c r="AC307" s="382"/>
      <c r="AD307" s="382"/>
      <c r="AE307" s="382"/>
      <c r="AF307" s="382"/>
      <c r="AG307" s="382"/>
    </row>
    <row r="308" spans="3:33" x14ac:dyDescent="0.25">
      <c r="C308" s="382"/>
      <c r="D308" s="382"/>
      <c r="E308" s="382"/>
      <c r="F308" s="382"/>
      <c r="G308" s="382"/>
      <c r="H308" s="382"/>
      <c r="I308" s="382"/>
      <c r="J308" s="382"/>
      <c r="K308" s="382"/>
      <c r="L308" s="382"/>
      <c r="M308" s="382"/>
      <c r="N308" s="382"/>
      <c r="O308" s="382"/>
      <c r="P308" s="382"/>
      <c r="Q308" s="382"/>
      <c r="R308" s="382"/>
      <c r="S308" s="382"/>
      <c r="T308" s="382"/>
      <c r="U308" s="382"/>
      <c r="V308" s="382"/>
      <c r="W308" s="382"/>
      <c r="X308" s="382"/>
      <c r="Y308" s="382"/>
      <c r="Z308" s="382"/>
      <c r="AA308" s="382"/>
      <c r="AB308" s="382"/>
      <c r="AC308" s="382"/>
      <c r="AD308" s="382"/>
      <c r="AE308" s="382"/>
      <c r="AF308" s="382"/>
      <c r="AG308" s="382"/>
    </row>
    <row r="309" spans="3:33" x14ac:dyDescent="0.25">
      <c r="C309" s="382"/>
      <c r="D309" s="382"/>
      <c r="E309" s="382"/>
      <c r="F309" s="382"/>
      <c r="G309" s="382"/>
      <c r="H309" s="382"/>
      <c r="I309" s="382"/>
      <c r="J309" s="382"/>
      <c r="K309" s="382"/>
      <c r="L309" s="382"/>
      <c r="M309" s="382"/>
      <c r="N309" s="382"/>
      <c r="O309" s="382"/>
      <c r="P309" s="382"/>
      <c r="Q309" s="382"/>
      <c r="R309" s="382"/>
      <c r="S309" s="382"/>
      <c r="T309" s="382"/>
      <c r="U309" s="382"/>
      <c r="V309" s="382"/>
      <c r="W309" s="382"/>
      <c r="X309" s="382"/>
      <c r="Y309" s="382"/>
      <c r="Z309" s="382"/>
      <c r="AA309" s="382"/>
      <c r="AB309" s="382"/>
      <c r="AC309" s="382"/>
      <c r="AD309" s="382"/>
      <c r="AE309" s="382"/>
      <c r="AF309" s="382"/>
      <c r="AG309" s="382"/>
    </row>
    <row r="310" spans="3:33" x14ac:dyDescent="0.25">
      <c r="C310" s="382"/>
      <c r="D310" s="382"/>
      <c r="E310" s="382"/>
      <c r="F310" s="382"/>
      <c r="G310" s="382"/>
      <c r="H310" s="382"/>
      <c r="I310" s="382"/>
      <c r="J310" s="382"/>
      <c r="K310" s="382"/>
      <c r="L310" s="382"/>
      <c r="M310" s="382"/>
      <c r="N310" s="382"/>
      <c r="O310" s="382"/>
      <c r="P310" s="382"/>
      <c r="Q310" s="382"/>
      <c r="R310" s="382"/>
      <c r="S310" s="382"/>
      <c r="T310" s="382"/>
      <c r="U310" s="382"/>
      <c r="V310" s="382"/>
      <c r="W310" s="382"/>
      <c r="X310" s="382"/>
      <c r="Y310" s="382"/>
      <c r="Z310" s="382"/>
      <c r="AA310" s="382"/>
      <c r="AB310" s="382"/>
      <c r="AC310" s="382"/>
      <c r="AD310" s="382"/>
      <c r="AE310" s="382"/>
      <c r="AF310" s="382"/>
      <c r="AG310" s="382"/>
    </row>
    <row r="311" spans="3:33" x14ac:dyDescent="0.25">
      <c r="C311" s="382"/>
      <c r="D311" s="382"/>
      <c r="E311" s="382"/>
      <c r="F311" s="382"/>
      <c r="G311" s="382"/>
      <c r="H311" s="382"/>
      <c r="I311" s="382"/>
      <c r="J311" s="382"/>
      <c r="K311" s="382"/>
      <c r="L311" s="382"/>
      <c r="M311" s="382"/>
      <c r="N311" s="382"/>
      <c r="O311" s="382"/>
      <c r="P311" s="382"/>
      <c r="Q311" s="382"/>
      <c r="R311" s="382"/>
      <c r="S311" s="382"/>
      <c r="T311" s="382"/>
      <c r="U311" s="382"/>
      <c r="V311" s="382"/>
      <c r="W311" s="382"/>
      <c r="X311" s="382"/>
      <c r="Y311" s="382"/>
      <c r="Z311" s="382"/>
      <c r="AA311" s="382"/>
      <c r="AB311" s="382"/>
      <c r="AC311" s="382"/>
      <c r="AD311" s="382"/>
      <c r="AE311" s="382"/>
      <c r="AF311" s="382"/>
      <c r="AG311" s="382"/>
    </row>
    <row r="312" spans="3:33" x14ac:dyDescent="0.25">
      <c r="C312" s="382"/>
      <c r="D312" s="382"/>
      <c r="E312" s="382"/>
      <c r="F312" s="382"/>
      <c r="G312" s="382"/>
      <c r="H312" s="382"/>
      <c r="I312" s="382"/>
      <c r="J312" s="382"/>
      <c r="K312" s="382"/>
      <c r="L312" s="382"/>
      <c r="M312" s="382"/>
      <c r="N312" s="382"/>
      <c r="O312" s="382"/>
      <c r="P312" s="382"/>
      <c r="Q312" s="382"/>
      <c r="R312" s="382"/>
      <c r="S312" s="382"/>
      <c r="T312" s="382"/>
      <c r="U312" s="382"/>
      <c r="V312" s="382"/>
      <c r="W312" s="382"/>
      <c r="X312" s="382"/>
      <c r="Y312" s="382"/>
      <c r="Z312" s="382"/>
      <c r="AA312" s="382"/>
      <c r="AB312" s="382"/>
      <c r="AC312" s="382"/>
      <c r="AD312" s="382"/>
      <c r="AE312" s="382"/>
      <c r="AF312" s="382"/>
      <c r="AG312" s="382"/>
    </row>
    <row r="313" spans="3:33" x14ac:dyDescent="0.25">
      <c r="C313" s="382"/>
      <c r="D313" s="382"/>
      <c r="E313" s="382"/>
      <c r="F313" s="382"/>
      <c r="G313" s="382"/>
      <c r="H313" s="382"/>
      <c r="I313" s="382"/>
      <c r="J313" s="382"/>
      <c r="K313" s="382"/>
      <c r="L313" s="382"/>
      <c r="M313" s="382"/>
      <c r="N313" s="382"/>
      <c r="O313" s="382"/>
      <c r="P313" s="382"/>
      <c r="Q313" s="382"/>
      <c r="R313" s="382"/>
      <c r="S313" s="382"/>
      <c r="T313" s="382"/>
      <c r="U313" s="382"/>
      <c r="V313" s="382"/>
      <c r="W313" s="382"/>
      <c r="X313" s="382"/>
      <c r="Y313" s="382"/>
      <c r="Z313" s="382"/>
      <c r="AA313" s="382"/>
      <c r="AB313" s="382"/>
      <c r="AC313" s="382"/>
      <c r="AD313" s="382"/>
      <c r="AE313" s="382"/>
      <c r="AF313" s="382"/>
      <c r="AG313" s="382"/>
    </row>
    <row r="314" spans="3:33" x14ac:dyDescent="0.25">
      <c r="C314" s="382"/>
      <c r="D314" s="382"/>
      <c r="E314" s="382"/>
      <c r="F314" s="382"/>
      <c r="G314" s="382"/>
      <c r="H314" s="382"/>
      <c r="I314" s="382"/>
      <c r="J314" s="382"/>
      <c r="K314" s="382"/>
      <c r="L314" s="382"/>
      <c r="M314" s="382"/>
      <c r="N314" s="382"/>
      <c r="O314" s="382"/>
      <c r="P314" s="382"/>
      <c r="Q314" s="382"/>
      <c r="R314" s="382"/>
      <c r="S314" s="382"/>
      <c r="T314" s="382"/>
      <c r="U314" s="382"/>
      <c r="V314" s="382"/>
      <c r="W314" s="382"/>
      <c r="X314" s="382"/>
      <c r="Y314" s="382"/>
      <c r="Z314" s="382"/>
      <c r="AA314" s="382"/>
      <c r="AB314" s="382"/>
      <c r="AC314" s="382"/>
      <c r="AD314" s="382"/>
      <c r="AE314" s="382"/>
      <c r="AF314" s="382"/>
      <c r="AG314" s="382"/>
    </row>
    <row r="315" spans="3:33" x14ac:dyDescent="0.25">
      <c r="C315" s="382"/>
      <c r="D315" s="382"/>
      <c r="E315" s="382"/>
      <c r="F315" s="382"/>
      <c r="G315" s="382"/>
      <c r="H315" s="382"/>
      <c r="I315" s="382"/>
      <c r="J315" s="382"/>
      <c r="K315" s="382"/>
      <c r="L315" s="382"/>
      <c r="M315" s="382"/>
      <c r="N315" s="382"/>
      <c r="O315" s="382"/>
      <c r="P315" s="382"/>
      <c r="Q315" s="382"/>
      <c r="R315" s="382"/>
      <c r="S315" s="382"/>
      <c r="T315" s="382"/>
      <c r="U315" s="382"/>
      <c r="V315" s="382"/>
      <c r="W315" s="382"/>
      <c r="X315" s="382"/>
      <c r="Y315" s="382"/>
      <c r="Z315" s="382"/>
      <c r="AA315" s="382"/>
      <c r="AB315" s="382"/>
      <c r="AC315" s="382"/>
      <c r="AD315" s="382"/>
      <c r="AE315" s="382"/>
      <c r="AF315" s="382"/>
      <c r="AG315" s="382"/>
    </row>
    <row r="316" spans="3:33" x14ac:dyDescent="0.25">
      <c r="C316" s="382"/>
      <c r="D316" s="382"/>
      <c r="E316" s="382"/>
      <c r="F316" s="382"/>
      <c r="G316" s="382"/>
      <c r="H316" s="382"/>
      <c r="I316" s="382"/>
      <c r="J316" s="382"/>
      <c r="K316" s="382"/>
      <c r="L316" s="382"/>
      <c r="M316" s="382"/>
      <c r="N316" s="382"/>
      <c r="O316" s="382"/>
      <c r="P316" s="382"/>
      <c r="Q316" s="382"/>
      <c r="R316" s="382"/>
      <c r="S316" s="382"/>
      <c r="T316" s="382"/>
      <c r="U316" s="382"/>
      <c r="V316" s="382"/>
      <c r="W316" s="382"/>
      <c r="X316" s="382"/>
      <c r="Y316" s="382"/>
      <c r="Z316" s="382"/>
      <c r="AA316" s="382"/>
      <c r="AB316" s="382"/>
      <c r="AC316" s="382"/>
      <c r="AD316" s="382"/>
      <c r="AE316" s="382"/>
      <c r="AF316" s="382"/>
      <c r="AG316" s="382"/>
    </row>
    <row r="317" spans="3:33" x14ac:dyDescent="0.25">
      <c r="C317" s="382"/>
      <c r="D317" s="382"/>
      <c r="E317" s="382"/>
      <c r="F317" s="382"/>
      <c r="G317" s="382"/>
      <c r="H317" s="382"/>
      <c r="I317" s="382"/>
      <c r="J317" s="382"/>
      <c r="K317" s="382"/>
      <c r="L317" s="382"/>
      <c r="M317" s="382"/>
      <c r="N317" s="382"/>
      <c r="O317" s="382"/>
      <c r="P317" s="382"/>
      <c r="Q317" s="382"/>
      <c r="R317" s="382"/>
      <c r="S317" s="382"/>
      <c r="T317" s="382"/>
      <c r="U317" s="382"/>
      <c r="V317" s="382"/>
      <c r="W317" s="382"/>
      <c r="X317" s="382"/>
      <c r="Y317" s="382"/>
      <c r="Z317" s="382"/>
      <c r="AA317" s="382"/>
      <c r="AB317" s="382"/>
      <c r="AC317" s="382"/>
      <c r="AD317" s="382"/>
      <c r="AE317" s="382"/>
      <c r="AF317" s="382"/>
      <c r="AG317" s="382"/>
    </row>
    <row r="318" spans="3:33" x14ac:dyDescent="0.25">
      <c r="C318" s="382"/>
      <c r="D318" s="382"/>
      <c r="E318" s="382"/>
      <c r="F318" s="382"/>
      <c r="G318" s="382"/>
      <c r="H318" s="382"/>
      <c r="I318" s="382"/>
      <c r="J318" s="382"/>
      <c r="K318" s="382"/>
      <c r="L318" s="382"/>
      <c r="M318" s="382"/>
      <c r="N318" s="382"/>
      <c r="O318" s="382"/>
      <c r="P318" s="382"/>
      <c r="Q318" s="382"/>
      <c r="R318" s="382"/>
      <c r="S318" s="382"/>
      <c r="T318" s="382"/>
      <c r="U318" s="382"/>
      <c r="V318" s="382"/>
      <c r="W318" s="382"/>
      <c r="X318" s="382"/>
      <c r="Y318" s="382"/>
      <c r="Z318" s="382"/>
      <c r="AA318" s="382"/>
      <c r="AB318" s="382"/>
      <c r="AC318" s="382"/>
      <c r="AD318" s="382"/>
      <c r="AE318" s="382"/>
      <c r="AF318" s="382"/>
      <c r="AG318" s="382"/>
    </row>
    <row r="319" spans="3:33" x14ac:dyDescent="0.25">
      <c r="C319" s="382"/>
      <c r="D319" s="382"/>
      <c r="E319" s="382"/>
      <c r="F319" s="382"/>
      <c r="G319" s="382"/>
      <c r="H319" s="382"/>
      <c r="I319" s="382"/>
      <c r="J319" s="382"/>
      <c r="K319" s="382"/>
      <c r="L319" s="382"/>
      <c r="M319" s="382"/>
      <c r="N319" s="382"/>
      <c r="O319" s="382"/>
      <c r="P319" s="382"/>
      <c r="Q319" s="382"/>
      <c r="R319" s="382"/>
      <c r="S319" s="382"/>
      <c r="T319" s="382"/>
      <c r="U319" s="382"/>
      <c r="V319" s="382"/>
      <c r="W319" s="382"/>
      <c r="X319" s="382"/>
      <c r="Y319" s="382"/>
      <c r="Z319" s="382"/>
      <c r="AA319" s="382"/>
      <c r="AB319" s="382"/>
      <c r="AC319" s="382"/>
      <c r="AD319" s="382"/>
      <c r="AE319" s="382"/>
      <c r="AF319" s="382"/>
      <c r="AG319" s="382"/>
    </row>
    <row r="320" spans="3:33" x14ac:dyDescent="0.25">
      <c r="C320" s="382"/>
      <c r="D320" s="382"/>
      <c r="E320" s="382"/>
      <c r="F320" s="382"/>
      <c r="G320" s="382"/>
      <c r="H320" s="382"/>
      <c r="I320" s="382"/>
      <c r="J320" s="382"/>
      <c r="K320" s="382"/>
      <c r="L320" s="382"/>
      <c r="M320" s="382"/>
      <c r="N320" s="382"/>
      <c r="O320" s="382"/>
      <c r="P320" s="382"/>
      <c r="Q320" s="382"/>
      <c r="R320" s="382"/>
      <c r="S320" s="382"/>
      <c r="T320" s="382"/>
      <c r="U320" s="382"/>
      <c r="V320" s="382"/>
      <c r="W320" s="382"/>
      <c r="X320" s="382"/>
      <c r="Y320" s="382"/>
      <c r="Z320" s="382"/>
      <c r="AA320" s="382"/>
      <c r="AB320" s="382"/>
      <c r="AC320" s="382"/>
      <c r="AD320" s="382"/>
      <c r="AE320" s="382"/>
      <c r="AF320" s="382"/>
      <c r="AG320" s="382"/>
    </row>
    <row r="321" spans="3:33" x14ac:dyDescent="0.25">
      <c r="C321" s="382"/>
      <c r="D321" s="382"/>
      <c r="E321" s="382"/>
      <c r="F321" s="382"/>
      <c r="G321" s="382"/>
      <c r="H321" s="382"/>
      <c r="I321" s="382"/>
      <c r="J321" s="382"/>
      <c r="K321" s="382"/>
      <c r="L321" s="382"/>
      <c r="M321" s="382"/>
      <c r="N321" s="382"/>
      <c r="O321" s="382"/>
      <c r="P321" s="382"/>
      <c r="Q321" s="382"/>
      <c r="R321" s="382"/>
      <c r="S321" s="382"/>
      <c r="T321" s="382"/>
      <c r="U321" s="382"/>
      <c r="V321" s="382"/>
      <c r="W321" s="382"/>
      <c r="X321" s="382"/>
      <c r="Y321" s="382"/>
      <c r="Z321" s="382"/>
      <c r="AA321" s="382"/>
      <c r="AB321" s="382"/>
      <c r="AC321" s="382"/>
      <c r="AD321" s="382"/>
      <c r="AE321" s="382"/>
      <c r="AF321" s="382"/>
      <c r="AG321" s="382"/>
    </row>
    <row r="322" spans="3:33" x14ac:dyDescent="0.25">
      <c r="C322" s="382"/>
      <c r="D322" s="382"/>
      <c r="E322" s="382"/>
      <c r="F322" s="382"/>
      <c r="G322" s="382"/>
      <c r="H322" s="382"/>
      <c r="I322" s="382"/>
      <c r="J322" s="382"/>
      <c r="K322" s="382"/>
      <c r="L322" s="382"/>
      <c r="M322" s="382"/>
      <c r="N322" s="382"/>
      <c r="O322" s="382"/>
      <c r="P322" s="382"/>
      <c r="Q322" s="382"/>
      <c r="R322" s="382"/>
      <c r="S322" s="382"/>
      <c r="T322" s="382"/>
      <c r="U322" s="382"/>
      <c r="V322" s="382"/>
      <c r="W322" s="382"/>
      <c r="X322" s="382"/>
      <c r="Y322" s="382"/>
      <c r="Z322" s="382"/>
      <c r="AA322" s="382"/>
      <c r="AB322" s="382"/>
      <c r="AC322" s="382"/>
      <c r="AD322" s="382"/>
      <c r="AE322" s="382"/>
      <c r="AF322" s="382"/>
      <c r="AG322" s="382"/>
    </row>
    <row r="323" spans="3:33" x14ac:dyDescent="0.25">
      <c r="C323" s="382"/>
      <c r="D323" s="382"/>
      <c r="E323" s="382"/>
      <c r="F323" s="382"/>
      <c r="G323" s="382"/>
      <c r="H323" s="382"/>
      <c r="I323" s="382"/>
      <c r="J323" s="382"/>
      <c r="K323" s="382"/>
      <c r="L323" s="382"/>
      <c r="M323" s="382"/>
      <c r="N323" s="382"/>
      <c r="O323" s="382"/>
      <c r="P323" s="382"/>
      <c r="Q323" s="382"/>
      <c r="R323" s="382"/>
      <c r="S323" s="382"/>
      <c r="T323" s="382"/>
      <c r="U323" s="382"/>
      <c r="V323" s="382"/>
      <c r="W323" s="382"/>
      <c r="X323" s="382"/>
      <c r="Y323" s="382"/>
      <c r="Z323" s="382"/>
      <c r="AA323" s="382"/>
      <c r="AB323" s="382"/>
      <c r="AC323" s="382"/>
      <c r="AD323" s="382"/>
      <c r="AE323" s="382"/>
      <c r="AF323" s="382"/>
      <c r="AG323" s="382"/>
    </row>
    <row r="324" spans="3:33" x14ac:dyDescent="0.25">
      <c r="C324" s="382"/>
      <c r="D324" s="382"/>
      <c r="E324" s="382"/>
      <c r="F324" s="382"/>
      <c r="G324" s="382"/>
      <c r="H324" s="382"/>
      <c r="I324" s="382"/>
      <c r="J324" s="382"/>
      <c r="K324" s="382"/>
      <c r="L324" s="382"/>
      <c r="M324" s="382"/>
      <c r="N324" s="382"/>
      <c r="O324" s="382"/>
      <c r="P324" s="382"/>
      <c r="Q324" s="382"/>
      <c r="R324" s="382"/>
      <c r="S324" s="382"/>
      <c r="T324" s="382"/>
      <c r="U324" s="382"/>
      <c r="V324" s="382"/>
      <c r="W324" s="382"/>
      <c r="X324" s="382"/>
      <c r="Y324" s="382"/>
      <c r="Z324" s="382"/>
      <c r="AA324" s="382"/>
      <c r="AB324" s="382"/>
      <c r="AC324" s="382"/>
      <c r="AD324" s="382"/>
      <c r="AE324" s="382"/>
      <c r="AF324" s="382"/>
      <c r="AG324" s="382"/>
    </row>
    <row r="325" spans="3:33" x14ac:dyDescent="0.25">
      <c r="C325" s="382"/>
      <c r="D325" s="382"/>
      <c r="E325" s="382"/>
      <c r="F325" s="382"/>
      <c r="G325" s="382"/>
      <c r="H325" s="382"/>
      <c r="I325" s="382"/>
      <c r="J325" s="382"/>
      <c r="K325" s="382"/>
      <c r="L325" s="382"/>
      <c r="M325" s="382"/>
      <c r="N325" s="382"/>
      <c r="O325" s="382"/>
      <c r="P325" s="382"/>
      <c r="Q325" s="382"/>
      <c r="R325" s="382"/>
      <c r="S325" s="382"/>
      <c r="T325" s="382"/>
      <c r="U325" s="382"/>
      <c r="V325" s="382"/>
      <c r="W325" s="382"/>
      <c r="X325" s="382"/>
      <c r="Y325" s="382"/>
      <c r="Z325" s="382"/>
      <c r="AA325" s="382"/>
      <c r="AB325" s="382"/>
      <c r="AC325" s="382"/>
      <c r="AD325" s="382"/>
      <c r="AE325" s="382"/>
      <c r="AF325" s="382"/>
      <c r="AG325" s="382"/>
    </row>
    <row r="326" spans="3:33" x14ac:dyDescent="0.25">
      <c r="C326" s="382"/>
      <c r="D326" s="382"/>
      <c r="E326" s="382"/>
      <c r="F326" s="382"/>
      <c r="G326" s="382"/>
      <c r="H326" s="382"/>
      <c r="I326" s="382"/>
      <c r="J326" s="382"/>
      <c r="K326" s="382"/>
      <c r="L326" s="382"/>
      <c r="M326" s="382"/>
      <c r="N326" s="382"/>
      <c r="O326" s="382"/>
      <c r="P326" s="382"/>
      <c r="Q326" s="382"/>
      <c r="R326" s="382"/>
      <c r="S326" s="382"/>
      <c r="T326" s="382"/>
      <c r="U326" s="382"/>
      <c r="V326" s="382"/>
      <c r="W326" s="382"/>
      <c r="X326" s="382"/>
      <c r="Y326" s="382"/>
      <c r="Z326" s="382"/>
      <c r="AA326" s="382"/>
      <c r="AB326" s="382"/>
      <c r="AC326" s="382"/>
      <c r="AD326" s="382"/>
      <c r="AE326" s="382"/>
      <c r="AF326" s="382"/>
      <c r="AG326" s="382"/>
    </row>
    <row r="327" spans="3:33" x14ac:dyDescent="0.25">
      <c r="C327" s="382"/>
      <c r="D327" s="382"/>
      <c r="E327" s="382"/>
      <c r="F327" s="382"/>
      <c r="G327" s="382"/>
      <c r="H327" s="382"/>
      <c r="I327" s="382"/>
      <c r="J327" s="382"/>
      <c r="K327" s="382"/>
      <c r="L327" s="382"/>
      <c r="M327" s="382"/>
      <c r="N327" s="382"/>
      <c r="O327" s="382"/>
      <c r="P327" s="382"/>
      <c r="Q327" s="382"/>
      <c r="R327" s="382"/>
      <c r="S327" s="382"/>
      <c r="T327" s="382"/>
      <c r="U327" s="382"/>
      <c r="V327" s="382"/>
      <c r="W327" s="382"/>
      <c r="X327" s="382"/>
      <c r="Y327" s="382"/>
      <c r="Z327" s="382"/>
      <c r="AA327" s="382"/>
      <c r="AB327" s="382"/>
      <c r="AC327" s="382"/>
      <c r="AD327" s="382"/>
      <c r="AE327" s="382"/>
      <c r="AF327" s="382"/>
      <c r="AG327" s="382"/>
    </row>
    <row r="328" spans="3:33" x14ac:dyDescent="0.25">
      <c r="C328" s="382"/>
      <c r="D328" s="382"/>
      <c r="E328" s="382"/>
      <c r="F328" s="382"/>
      <c r="G328" s="382"/>
      <c r="H328" s="382"/>
      <c r="I328" s="382"/>
      <c r="J328" s="382"/>
      <c r="K328" s="382"/>
      <c r="L328" s="382"/>
      <c r="M328" s="382"/>
      <c r="N328" s="382"/>
      <c r="O328" s="382"/>
      <c r="P328" s="382"/>
      <c r="Q328" s="382"/>
      <c r="R328" s="382"/>
      <c r="S328" s="382"/>
      <c r="T328" s="382"/>
      <c r="U328" s="382"/>
      <c r="V328" s="382"/>
      <c r="W328" s="382"/>
      <c r="X328" s="382"/>
      <c r="Y328" s="382"/>
      <c r="Z328" s="382"/>
      <c r="AA328" s="382"/>
      <c r="AB328" s="382"/>
      <c r="AC328" s="382"/>
      <c r="AD328" s="382"/>
      <c r="AE328" s="382"/>
      <c r="AF328" s="382"/>
      <c r="AG328" s="382"/>
    </row>
    <row r="329" spans="3:33" x14ac:dyDescent="0.25">
      <c r="C329" s="382"/>
      <c r="D329" s="382"/>
      <c r="E329" s="382"/>
      <c r="F329" s="382"/>
      <c r="G329" s="382"/>
      <c r="H329" s="382"/>
      <c r="I329" s="382"/>
      <c r="J329" s="382"/>
      <c r="K329" s="382"/>
      <c r="L329" s="382"/>
      <c r="M329" s="382"/>
      <c r="N329" s="382"/>
      <c r="O329" s="382"/>
      <c r="P329" s="382"/>
      <c r="Q329" s="382"/>
      <c r="R329" s="382"/>
      <c r="S329" s="382"/>
      <c r="T329" s="382"/>
      <c r="U329" s="382"/>
      <c r="V329" s="382"/>
      <c r="W329" s="382"/>
      <c r="X329" s="382"/>
      <c r="Y329" s="382"/>
      <c r="Z329" s="382"/>
      <c r="AA329" s="382"/>
      <c r="AB329" s="382"/>
      <c r="AC329" s="382"/>
      <c r="AD329" s="382"/>
      <c r="AE329" s="382"/>
      <c r="AF329" s="382"/>
      <c r="AG329" s="382"/>
    </row>
    <row r="330" spans="3:33" x14ac:dyDescent="0.25">
      <c r="C330" s="382"/>
      <c r="D330" s="382"/>
      <c r="E330" s="382"/>
      <c r="F330" s="382"/>
      <c r="G330" s="382"/>
      <c r="H330" s="382"/>
      <c r="I330" s="382"/>
      <c r="J330" s="382"/>
      <c r="K330" s="382"/>
      <c r="L330" s="382"/>
      <c r="M330" s="382"/>
      <c r="N330" s="382"/>
      <c r="O330" s="382"/>
      <c r="P330" s="382"/>
      <c r="Q330" s="382"/>
      <c r="R330" s="382"/>
      <c r="S330" s="382"/>
      <c r="T330" s="382"/>
      <c r="U330" s="382"/>
      <c r="V330" s="382"/>
      <c r="W330" s="382"/>
      <c r="X330" s="382"/>
      <c r="Y330" s="382"/>
      <c r="Z330" s="382"/>
      <c r="AA330" s="382"/>
      <c r="AB330" s="382"/>
      <c r="AC330" s="382"/>
      <c r="AD330" s="382"/>
      <c r="AE330" s="382"/>
      <c r="AF330" s="382"/>
      <c r="AG330" s="382"/>
    </row>
    <row r="331" spans="3:33" x14ac:dyDescent="0.25">
      <c r="C331" s="382"/>
      <c r="D331" s="382"/>
      <c r="E331" s="382"/>
      <c r="F331" s="382"/>
      <c r="G331" s="382"/>
      <c r="H331" s="382"/>
      <c r="I331" s="382"/>
      <c r="J331" s="382"/>
      <c r="K331" s="382"/>
      <c r="L331" s="382"/>
      <c r="M331" s="382"/>
      <c r="N331" s="382"/>
      <c r="O331" s="382"/>
      <c r="P331" s="382"/>
      <c r="Q331" s="382"/>
      <c r="R331" s="382"/>
      <c r="S331" s="382"/>
      <c r="T331" s="382"/>
      <c r="U331" s="382"/>
      <c r="V331" s="382"/>
      <c r="W331" s="382"/>
      <c r="X331" s="382"/>
      <c r="Y331" s="382"/>
      <c r="Z331" s="382"/>
      <c r="AA331" s="382"/>
      <c r="AB331" s="382"/>
      <c r="AC331" s="382"/>
      <c r="AD331" s="382"/>
      <c r="AE331" s="382"/>
      <c r="AF331" s="382"/>
      <c r="AG331" s="382"/>
    </row>
    <row r="332" spans="3:33" x14ac:dyDescent="0.25">
      <c r="C332" s="382"/>
      <c r="D332" s="382"/>
      <c r="E332" s="382"/>
      <c r="F332" s="382"/>
      <c r="G332" s="382"/>
      <c r="H332" s="382"/>
      <c r="I332" s="382"/>
      <c r="J332" s="382"/>
      <c r="K332" s="382"/>
      <c r="L332" s="382"/>
      <c r="M332" s="382"/>
      <c r="N332" s="382"/>
      <c r="O332" s="382"/>
      <c r="P332" s="382"/>
      <c r="Q332" s="382"/>
      <c r="R332" s="382"/>
      <c r="S332" s="382"/>
      <c r="T332" s="382"/>
      <c r="U332" s="382"/>
      <c r="V332" s="382"/>
      <c r="W332" s="382"/>
      <c r="X332" s="382"/>
      <c r="Y332" s="382"/>
      <c r="Z332" s="382"/>
      <c r="AA332" s="382"/>
      <c r="AB332" s="382"/>
      <c r="AC332" s="382"/>
      <c r="AD332" s="382"/>
      <c r="AE332" s="382"/>
      <c r="AF332" s="382"/>
      <c r="AG332" s="382"/>
    </row>
    <row r="333" spans="3:33" x14ac:dyDescent="0.25">
      <c r="C333" s="382"/>
      <c r="D333" s="382"/>
      <c r="E333" s="382"/>
      <c r="F333" s="382"/>
      <c r="G333" s="382"/>
      <c r="H333" s="382"/>
      <c r="I333" s="382"/>
      <c r="J333" s="382"/>
      <c r="K333" s="382"/>
      <c r="L333" s="382"/>
      <c r="M333" s="382"/>
      <c r="N333" s="382"/>
      <c r="O333" s="382"/>
      <c r="P333" s="382"/>
      <c r="Q333" s="382"/>
      <c r="R333" s="382"/>
      <c r="S333" s="382"/>
      <c r="T333" s="382"/>
      <c r="U333" s="382"/>
      <c r="V333" s="382"/>
      <c r="W333" s="382"/>
      <c r="X333" s="382"/>
      <c r="Y333" s="382"/>
      <c r="Z333" s="382"/>
      <c r="AA333" s="382"/>
      <c r="AB333" s="382"/>
      <c r="AC333" s="382"/>
      <c r="AD333" s="382"/>
      <c r="AE333" s="382"/>
      <c r="AF333" s="382"/>
      <c r="AG333" s="382"/>
    </row>
    <row r="334" spans="3:33" x14ac:dyDescent="0.25">
      <c r="C334" s="382"/>
      <c r="D334" s="382"/>
      <c r="E334" s="382"/>
      <c r="F334" s="382"/>
      <c r="G334" s="382"/>
      <c r="H334" s="382"/>
      <c r="I334" s="382"/>
      <c r="J334" s="382"/>
      <c r="K334" s="382"/>
      <c r="L334" s="382"/>
      <c r="M334" s="382"/>
      <c r="N334" s="382"/>
      <c r="O334" s="382"/>
      <c r="P334" s="382"/>
      <c r="Q334" s="382"/>
      <c r="R334" s="382"/>
      <c r="S334" s="382"/>
      <c r="T334" s="382"/>
      <c r="U334" s="382"/>
      <c r="V334" s="382"/>
      <c r="W334" s="382"/>
      <c r="X334" s="382"/>
      <c r="Y334" s="382"/>
      <c r="Z334" s="382"/>
      <c r="AA334" s="382"/>
      <c r="AB334" s="382"/>
      <c r="AC334" s="382"/>
      <c r="AD334" s="382"/>
      <c r="AE334" s="382"/>
      <c r="AF334" s="382"/>
      <c r="AG334" s="382"/>
    </row>
    <row r="335" spans="3:33" x14ac:dyDescent="0.25">
      <c r="C335" s="382"/>
      <c r="D335" s="382"/>
      <c r="E335" s="382"/>
      <c r="F335" s="382"/>
      <c r="G335" s="382"/>
      <c r="H335" s="382"/>
      <c r="I335" s="382"/>
      <c r="J335" s="382"/>
      <c r="K335" s="382"/>
      <c r="L335" s="382"/>
      <c r="M335" s="382"/>
      <c r="N335" s="382"/>
      <c r="O335" s="382"/>
      <c r="P335" s="382"/>
      <c r="Q335" s="382"/>
      <c r="R335" s="382"/>
      <c r="S335" s="382"/>
      <c r="T335" s="382"/>
      <c r="U335" s="382"/>
      <c r="V335" s="382"/>
      <c r="W335" s="382"/>
      <c r="X335" s="382"/>
      <c r="Y335" s="382"/>
      <c r="Z335" s="382"/>
      <c r="AA335" s="382"/>
      <c r="AB335" s="382"/>
      <c r="AC335" s="382"/>
      <c r="AD335" s="382"/>
      <c r="AE335" s="382"/>
      <c r="AF335" s="382"/>
      <c r="AG335" s="382"/>
    </row>
    <row r="336" spans="3:33" x14ac:dyDescent="0.25">
      <c r="C336" s="382"/>
      <c r="D336" s="382"/>
      <c r="E336" s="382"/>
      <c r="F336" s="382"/>
      <c r="G336" s="382"/>
      <c r="H336" s="382"/>
      <c r="I336" s="382"/>
      <c r="J336" s="382"/>
      <c r="K336" s="382"/>
      <c r="L336" s="382"/>
      <c r="M336" s="382"/>
      <c r="N336" s="382"/>
      <c r="O336" s="382"/>
      <c r="P336" s="382"/>
      <c r="Q336" s="382"/>
      <c r="R336" s="382"/>
      <c r="S336" s="382"/>
      <c r="T336" s="382"/>
      <c r="U336" s="382"/>
      <c r="V336" s="382"/>
      <c r="W336" s="382"/>
      <c r="X336" s="382"/>
      <c r="Y336" s="382"/>
      <c r="Z336" s="382"/>
      <c r="AA336" s="382"/>
      <c r="AB336" s="382"/>
      <c r="AC336" s="382"/>
      <c r="AD336" s="382"/>
      <c r="AE336" s="382"/>
      <c r="AF336" s="382"/>
      <c r="AG336" s="382"/>
    </row>
    <row r="337" spans="3:33" x14ac:dyDescent="0.25">
      <c r="C337" s="382"/>
      <c r="D337" s="382"/>
      <c r="E337" s="382"/>
      <c r="F337" s="382"/>
      <c r="G337" s="382"/>
      <c r="H337" s="382"/>
      <c r="I337" s="382"/>
      <c r="J337" s="382"/>
      <c r="K337" s="382"/>
      <c r="L337" s="382"/>
      <c r="M337" s="382"/>
      <c r="N337" s="382"/>
      <c r="O337" s="382"/>
      <c r="P337" s="382"/>
      <c r="Q337" s="382"/>
      <c r="R337" s="382"/>
      <c r="S337" s="382"/>
      <c r="T337" s="382"/>
      <c r="U337" s="382"/>
      <c r="V337" s="382"/>
      <c r="W337" s="382"/>
      <c r="X337" s="382"/>
      <c r="Y337" s="382"/>
      <c r="Z337" s="382"/>
      <c r="AA337" s="382"/>
      <c r="AB337" s="382"/>
      <c r="AC337" s="382"/>
      <c r="AD337" s="382"/>
      <c r="AE337" s="382"/>
      <c r="AF337" s="382"/>
      <c r="AG337" s="382"/>
    </row>
    <row r="338" spans="3:33" x14ac:dyDescent="0.25">
      <c r="C338" s="382"/>
      <c r="D338" s="382"/>
      <c r="E338" s="382"/>
      <c r="F338" s="382"/>
      <c r="G338" s="382"/>
      <c r="H338" s="382"/>
      <c r="I338" s="382"/>
      <c r="J338" s="382"/>
      <c r="K338" s="382"/>
      <c r="L338" s="382"/>
      <c r="M338" s="382"/>
      <c r="N338" s="382"/>
      <c r="O338" s="382"/>
      <c r="P338" s="382"/>
      <c r="Q338" s="382"/>
      <c r="R338" s="382"/>
      <c r="S338" s="382"/>
      <c r="T338" s="382"/>
      <c r="U338" s="382"/>
      <c r="V338" s="382"/>
      <c r="W338" s="382"/>
      <c r="X338" s="382"/>
      <c r="Y338" s="382"/>
      <c r="Z338" s="382"/>
      <c r="AA338" s="382"/>
      <c r="AB338" s="382"/>
      <c r="AC338" s="382"/>
      <c r="AD338" s="382"/>
      <c r="AE338" s="382"/>
      <c r="AF338" s="382"/>
      <c r="AG338" s="382"/>
    </row>
    <row r="339" spans="3:33" x14ac:dyDescent="0.25">
      <c r="C339" s="382"/>
      <c r="D339" s="382"/>
      <c r="E339" s="382"/>
      <c r="F339" s="382"/>
      <c r="G339" s="382"/>
      <c r="H339" s="382"/>
      <c r="I339" s="382"/>
      <c r="J339" s="382"/>
      <c r="K339" s="382"/>
      <c r="L339" s="382"/>
      <c r="M339" s="382"/>
      <c r="N339" s="382"/>
      <c r="O339" s="382"/>
      <c r="P339" s="382"/>
      <c r="Q339" s="382"/>
      <c r="R339" s="382"/>
      <c r="S339" s="382"/>
      <c r="T339" s="382"/>
      <c r="U339" s="382"/>
      <c r="V339" s="382"/>
      <c r="W339" s="382"/>
      <c r="X339" s="382"/>
      <c r="Y339" s="382"/>
      <c r="Z339" s="382"/>
      <c r="AA339" s="382"/>
      <c r="AB339" s="382"/>
      <c r="AC339" s="382"/>
      <c r="AD339" s="382"/>
      <c r="AE339" s="382"/>
      <c r="AF339" s="382"/>
      <c r="AG339" s="382"/>
    </row>
    <row r="340" spans="3:33" x14ac:dyDescent="0.25">
      <c r="C340" s="382"/>
      <c r="D340" s="382"/>
      <c r="E340" s="382"/>
      <c r="F340" s="382"/>
      <c r="G340" s="382"/>
      <c r="H340" s="382"/>
      <c r="I340" s="382"/>
      <c r="J340" s="382"/>
      <c r="K340" s="382"/>
      <c r="L340" s="382"/>
      <c r="M340" s="382"/>
      <c r="N340" s="382"/>
      <c r="O340" s="382"/>
      <c r="P340" s="382"/>
      <c r="Q340" s="382"/>
      <c r="R340" s="382"/>
      <c r="S340" s="382"/>
      <c r="T340" s="382"/>
      <c r="U340" s="382"/>
      <c r="V340" s="382"/>
      <c r="W340" s="382"/>
      <c r="X340" s="382"/>
      <c r="Y340" s="382"/>
      <c r="Z340" s="382"/>
      <c r="AA340" s="382"/>
      <c r="AB340" s="382"/>
      <c r="AC340" s="382"/>
      <c r="AD340" s="382"/>
      <c r="AE340" s="382"/>
      <c r="AF340" s="382"/>
      <c r="AG340" s="382"/>
    </row>
    <row r="341" spans="3:33" x14ac:dyDescent="0.25">
      <c r="C341" s="382"/>
      <c r="D341" s="382"/>
      <c r="E341" s="382"/>
      <c r="F341" s="382"/>
      <c r="G341" s="382"/>
      <c r="H341" s="382"/>
      <c r="I341" s="382"/>
      <c r="J341" s="382"/>
      <c r="K341" s="382"/>
      <c r="L341" s="382"/>
      <c r="M341" s="382"/>
      <c r="N341" s="382"/>
      <c r="O341" s="382"/>
      <c r="P341" s="382"/>
      <c r="Q341" s="382"/>
      <c r="R341" s="382"/>
      <c r="S341" s="382"/>
      <c r="T341" s="382"/>
      <c r="U341" s="382"/>
      <c r="V341" s="382"/>
      <c r="W341" s="382"/>
      <c r="X341" s="382"/>
      <c r="Y341" s="382"/>
      <c r="Z341" s="382"/>
      <c r="AA341" s="382"/>
      <c r="AB341" s="382"/>
      <c r="AC341" s="382"/>
      <c r="AD341" s="382"/>
      <c r="AE341" s="382"/>
      <c r="AF341" s="382"/>
      <c r="AG341" s="382"/>
    </row>
    <row r="342" spans="3:33" x14ac:dyDescent="0.25">
      <c r="C342" s="382"/>
      <c r="D342" s="382"/>
      <c r="E342" s="382"/>
      <c r="F342" s="382"/>
      <c r="G342" s="382"/>
      <c r="H342" s="382"/>
      <c r="I342" s="382"/>
      <c r="J342" s="382"/>
      <c r="K342" s="382"/>
      <c r="L342" s="382"/>
      <c r="M342" s="382"/>
      <c r="N342" s="382"/>
      <c r="O342" s="382"/>
      <c r="P342" s="382"/>
      <c r="Q342" s="382"/>
      <c r="R342" s="382"/>
      <c r="S342" s="382"/>
      <c r="T342" s="382"/>
      <c r="U342" s="382"/>
      <c r="V342" s="382"/>
      <c r="W342" s="382"/>
      <c r="X342" s="382"/>
      <c r="Y342" s="382"/>
      <c r="Z342" s="382"/>
      <c r="AA342" s="382"/>
      <c r="AB342" s="382"/>
      <c r="AC342" s="382"/>
      <c r="AD342" s="382"/>
      <c r="AE342" s="382"/>
      <c r="AF342" s="382"/>
      <c r="AG342" s="382"/>
    </row>
    <row r="343" spans="3:33" x14ac:dyDescent="0.25">
      <c r="C343" s="382"/>
      <c r="D343" s="382"/>
      <c r="E343" s="382"/>
      <c r="F343" s="382"/>
      <c r="G343" s="382"/>
      <c r="H343" s="382"/>
      <c r="I343" s="382"/>
      <c r="J343" s="382"/>
      <c r="K343" s="382"/>
      <c r="L343" s="382"/>
      <c r="M343" s="382"/>
      <c r="N343" s="382"/>
      <c r="O343" s="382"/>
      <c r="P343" s="382"/>
      <c r="Q343" s="382"/>
      <c r="R343" s="382"/>
      <c r="S343" s="382"/>
      <c r="T343" s="382"/>
      <c r="U343" s="382"/>
      <c r="V343" s="382"/>
      <c r="W343" s="382"/>
      <c r="X343" s="382"/>
      <c r="Y343" s="382"/>
      <c r="Z343" s="382"/>
      <c r="AA343" s="382"/>
      <c r="AB343" s="382"/>
      <c r="AC343" s="382"/>
      <c r="AD343" s="382"/>
      <c r="AE343" s="382"/>
      <c r="AF343" s="382"/>
      <c r="AG343" s="382"/>
    </row>
    <row r="344" spans="3:33" x14ac:dyDescent="0.25">
      <c r="C344" s="382"/>
      <c r="D344" s="382"/>
      <c r="E344" s="382"/>
      <c r="F344" s="382"/>
      <c r="G344" s="382"/>
      <c r="H344" s="382"/>
      <c r="I344" s="382"/>
      <c r="J344" s="382"/>
      <c r="K344" s="382"/>
      <c r="L344" s="382"/>
      <c r="M344" s="382"/>
      <c r="N344" s="382"/>
      <c r="O344" s="382"/>
      <c r="P344" s="382"/>
      <c r="Q344" s="382"/>
      <c r="R344" s="382"/>
      <c r="S344" s="382"/>
      <c r="T344" s="382"/>
      <c r="U344" s="382"/>
      <c r="V344" s="382"/>
      <c r="W344" s="382"/>
      <c r="X344" s="382"/>
      <c r="Y344" s="382"/>
      <c r="Z344" s="382"/>
      <c r="AA344" s="382"/>
      <c r="AB344" s="382"/>
      <c r="AC344" s="382"/>
      <c r="AD344" s="382"/>
      <c r="AE344" s="382"/>
      <c r="AF344" s="382"/>
      <c r="AG344" s="382"/>
    </row>
    <row r="345" spans="3:33" x14ac:dyDescent="0.25">
      <c r="C345" s="382"/>
      <c r="D345" s="382"/>
      <c r="E345" s="382"/>
      <c r="F345" s="382"/>
      <c r="G345" s="382"/>
      <c r="H345" s="382"/>
      <c r="I345" s="382"/>
      <c r="J345" s="382"/>
      <c r="K345" s="382"/>
      <c r="L345" s="382"/>
      <c r="M345" s="382"/>
      <c r="N345" s="382"/>
      <c r="O345" s="382"/>
      <c r="P345" s="382"/>
      <c r="Q345" s="382"/>
      <c r="R345" s="382"/>
      <c r="S345" s="382"/>
      <c r="T345" s="382"/>
      <c r="U345" s="382"/>
      <c r="V345" s="382"/>
      <c r="W345" s="382"/>
      <c r="X345" s="382"/>
      <c r="Y345" s="382"/>
      <c r="Z345" s="382"/>
      <c r="AA345" s="382"/>
      <c r="AB345" s="382"/>
      <c r="AC345" s="382"/>
      <c r="AD345" s="382"/>
      <c r="AE345" s="382"/>
      <c r="AF345" s="382"/>
      <c r="AG345" s="382"/>
    </row>
    <row r="346" spans="3:33" x14ac:dyDescent="0.25">
      <c r="C346" s="382"/>
      <c r="D346" s="382"/>
      <c r="E346" s="382"/>
      <c r="F346" s="382"/>
      <c r="G346" s="382"/>
      <c r="H346" s="382"/>
      <c r="I346" s="382"/>
      <c r="J346" s="382"/>
      <c r="K346" s="382"/>
      <c r="L346" s="382"/>
      <c r="M346" s="382"/>
      <c r="N346" s="382"/>
      <c r="O346" s="382"/>
      <c r="P346" s="382"/>
      <c r="Q346" s="382"/>
      <c r="R346" s="382"/>
      <c r="S346" s="382"/>
      <c r="T346" s="382"/>
      <c r="U346" s="382"/>
      <c r="V346" s="382"/>
      <c r="W346" s="382"/>
      <c r="X346" s="382"/>
      <c r="Y346" s="382"/>
      <c r="Z346" s="382"/>
      <c r="AA346" s="382"/>
      <c r="AB346" s="382"/>
      <c r="AC346" s="382"/>
      <c r="AD346" s="382"/>
      <c r="AE346" s="382"/>
      <c r="AF346" s="382"/>
      <c r="AG346" s="382"/>
    </row>
    <row r="347" spans="3:33" x14ac:dyDescent="0.25">
      <c r="C347" s="382"/>
      <c r="D347" s="382"/>
      <c r="E347" s="382"/>
      <c r="F347" s="382"/>
      <c r="G347" s="382"/>
      <c r="H347" s="382"/>
      <c r="I347" s="382"/>
      <c r="J347" s="382"/>
      <c r="K347" s="382"/>
      <c r="L347" s="382"/>
      <c r="M347" s="382"/>
      <c r="N347" s="382"/>
      <c r="O347" s="382"/>
      <c r="P347" s="382"/>
      <c r="Q347" s="382"/>
      <c r="R347" s="382"/>
      <c r="S347" s="382"/>
      <c r="T347" s="382"/>
      <c r="U347" s="382"/>
      <c r="V347" s="382"/>
      <c r="W347" s="382"/>
      <c r="X347" s="382"/>
      <c r="Y347" s="382"/>
      <c r="Z347" s="382"/>
      <c r="AA347" s="382"/>
      <c r="AB347" s="382"/>
      <c r="AC347" s="382"/>
      <c r="AD347" s="382"/>
      <c r="AE347" s="382"/>
      <c r="AF347" s="382"/>
      <c r="AG347" s="382"/>
    </row>
    <row r="348" spans="3:33" x14ac:dyDescent="0.25">
      <c r="C348" s="382"/>
      <c r="D348" s="382"/>
      <c r="E348" s="382"/>
      <c r="F348" s="382"/>
      <c r="G348" s="382"/>
      <c r="H348" s="382"/>
      <c r="I348" s="382"/>
      <c r="J348" s="382"/>
      <c r="K348" s="382"/>
      <c r="L348" s="382"/>
      <c r="M348" s="382"/>
      <c r="N348" s="382"/>
      <c r="O348" s="382"/>
      <c r="P348" s="382"/>
      <c r="Q348" s="382"/>
      <c r="R348" s="382"/>
      <c r="S348" s="382"/>
      <c r="T348" s="382"/>
      <c r="U348" s="382"/>
      <c r="V348" s="382"/>
      <c r="W348" s="382"/>
      <c r="X348" s="382"/>
      <c r="Y348" s="382"/>
      <c r="Z348" s="382"/>
      <c r="AA348" s="382"/>
      <c r="AB348" s="382"/>
      <c r="AC348" s="382"/>
      <c r="AD348" s="382"/>
      <c r="AE348" s="382"/>
      <c r="AF348" s="382"/>
      <c r="AG348" s="382"/>
    </row>
    <row r="349" spans="3:33" x14ac:dyDescent="0.25">
      <c r="C349" s="382"/>
      <c r="D349" s="382"/>
      <c r="E349" s="382"/>
      <c r="F349" s="382"/>
      <c r="G349" s="382"/>
      <c r="H349" s="382"/>
      <c r="I349" s="382"/>
      <c r="J349" s="382"/>
      <c r="K349" s="382"/>
      <c r="L349" s="382"/>
      <c r="M349" s="382"/>
      <c r="N349" s="382"/>
      <c r="O349" s="382"/>
      <c r="P349" s="382"/>
      <c r="Q349" s="382"/>
      <c r="R349" s="382"/>
      <c r="S349" s="382"/>
      <c r="T349" s="382"/>
      <c r="U349" s="382"/>
      <c r="V349" s="382"/>
      <c r="W349" s="382"/>
      <c r="X349" s="382"/>
      <c r="Y349" s="382"/>
      <c r="Z349" s="382"/>
      <c r="AA349" s="382"/>
      <c r="AB349" s="382"/>
      <c r="AC349" s="382"/>
      <c r="AD349" s="382"/>
      <c r="AE349" s="382"/>
      <c r="AF349" s="382"/>
      <c r="AG349" s="382"/>
    </row>
    <row r="350" spans="3:33" x14ac:dyDescent="0.25">
      <c r="C350" s="382"/>
      <c r="D350" s="382"/>
      <c r="E350" s="382"/>
      <c r="F350" s="382"/>
      <c r="G350" s="382"/>
      <c r="H350" s="382"/>
      <c r="I350" s="382"/>
      <c r="J350" s="382"/>
      <c r="K350" s="382"/>
      <c r="L350" s="382"/>
      <c r="M350" s="382"/>
      <c r="N350" s="382"/>
      <c r="O350" s="382"/>
      <c r="P350" s="382"/>
      <c r="Q350" s="382"/>
      <c r="R350" s="382"/>
      <c r="S350" s="382"/>
      <c r="T350" s="382"/>
      <c r="U350" s="382"/>
      <c r="V350" s="382"/>
      <c r="W350" s="382"/>
      <c r="X350" s="382"/>
      <c r="Y350" s="382"/>
      <c r="Z350" s="382"/>
      <c r="AA350" s="382"/>
      <c r="AB350" s="382"/>
      <c r="AC350" s="382"/>
      <c r="AD350" s="382"/>
      <c r="AE350" s="382"/>
      <c r="AF350" s="382"/>
      <c r="AG350" s="382"/>
    </row>
    <row r="351" spans="3:33" x14ac:dyDescent="0.25">
      <c r="C351" s="382"/>
      <c r="D351" s="382"/>
      <c r="E351" s="382"/>
      <c r="F351" s="382"/>
      <c r="G351" s="382"/>
      <c r="H351" s="382"/>
      <c r="I351" s="382"/>
      <c r="J351" s="382"/>
      <c r="K351" s="382"/>
      <c r="L351" s="382"/>
      <c r="M351" s="382"/>
      <c r="N351" s="382"/>
      <c r="O351" s="382"/>
      <c r="P351" s="382"/>
      <c r="Q351" s="382"/>
      <c r="R351" s="382"/>
      <c r="S351" s="382"/>
      <c r="T351" s="382"/>
      <c r="U351" s="382"/>
      <c r="V351" s="382"/>
      <c r="W351" s="382"/>
      <c r="X351" s="382"/>
      <c r="Y351" s="382"/>
      <c r="Z351" s="382"/>
      <c r="AA351" s="382"/>
      <c r="AB351" s="382"/>
      <c r="AC351" s="382"/>
      <c r="AD351" s="382"/>
      <c r="AE351" s="382"/>
      <c r="AF351" s="382"/>
      <c r="AG351" s="382"/>
    </row>
    <row r="352" spans="3:33" x14ac:dyDescent="0.25">
      <c r="C352" s="382"/>
      <c r="D352" s="382"/>
      <c r="E352" s="382"/>
      <c r="F352" s="382"/>
      <c r="G352" s="382"/>
      <c r="H352" s="382"/>
      <c r="I352" s="382"/>
      <c r="J352" s="382"/>
      <c r="K352" s="382"/>
      <c r="L352" s="382"/>
      <c r="M352" s="382"/>
      <c r="N352" s="382"/>
      <c r="O352" s="382"/>
      <c r="P352" s="382"/>
      <c r="Q352" s="382"/>
      <c r="R352" s="382"/>
      <c r="S352" s="382"/>
      <c r="T352" s="382"/>
      <c r="U352" s="382"/>
      <c r="V352" s="382"/>
      <c r="W352" s="382"/>
      <c r="X352" s="382"/>
      <c r="Y352" s="382"/>
      <c r="Z352" s="382"/>
      <c r="AA352" s="382"/>
      <c r="AB352" s="382"/>
      <c r="AC352" s="382"/>
      <c r="AD352" s="382"/>
      <c r="AE352" s="382"/>
      <c r="AF352" s="382"/>
      <c r="AG352" s="382"/>
    </row>
    <row r="353" spans="3:33" x14ac:dyDescent="0.25">
      <c r="C353" s="382"/>
      <c r="D353" s="382"/>
      <c r="E353" s="382"/>
      <c r="F353" s="382"/>
      <c r="G353" s="382"/>
      <c r="H353" s="382"/>
      <c r="I353" s="382"/>
      <c r="J353" s="382"/>
      <c r="K353" s="382"/>
      <c r="L353" s="382"/>
      <c r="M353" s="382"/>
      <c r="N353" s="382"/>
      <c r="O353" s="382"/>
      <c r="P353" s="382"/>
      <c r="Q353" s="382"/>
      <c r="R353" s="382"/>
      <c r="S353" s="382"/>
      <c r="T353" s="382"/>
      <c r="U353" s="382"/>
      <c r="V353" s="382"/>
      <c r="W353" s="382"/>
      <c r="X353" s="382"/>
      <c r="Y353" s="382"/>
      <c r="Z353" s="382"/>
      <c r="AA353" s="382"/>
      <c r="AB353" s="382"/>
      <c r="AC353" s="382"/>
      <c r="AD353" s="382"/>
      <c r="AE353" s="382"/>
      <c r="AF353" s="382"/>
      <c r="AG353" s="382"/>
    </row>
    <row r="354" spans="3:33" x14ac:dyDescent="0.25">
      <c r="C354" s="382"/>
      <c r="D354" s="382"/>
      <c r="E354" s="382"/>
      <c r="F354" s="382"/>
      <c r="G354" s="382"/>
      <c r="H354" s="382"/>
      <c r="I354" s="382"/>
      <c r="J354" s="382"/>
      <c r="K354" s="382"/>
      <c r="L354" s="382"/>
      <c r="M354" s="382"/>
      <c r="N354" s="382"/>
      <c r="O354" s="382"/>
      <c r="P354" s="382"/>
      <c r="Q354" s="382"/>
      <c r="R354" s="382"/>
      <c r="S354" s="382"/>
      <c r="T354" s="382"/>
      <c r="U354" s="382"/>
      <c r="V354" s="382"/>
      <c r="W354" s="382"/>
      <c r="X354" s="382"/>
      <c r="Y354" s="382"/>
      <c r="Z354" s="382"/>
      <c r="AA354" s="382"/>
      <c r="AB354" s="382"/>
      <c r="AC354" s="382"/>
      <c r="AD354" s="382"/>
      <c r="AE354" s="382"/>
      <c r="AF354" s="382"/>
      <c r="AG354" s="382"/>
    </row>
    <row r="355" spans="3:33" x14ac:dyDescent="0.25">
      <c r="C355" s="382"/>
      <c r="D355" s="382"/>
      <c r="E355" s="382"/>
      <c r="F355" s="382"/>
      <c r="G355" s="382"/>
      <c r="H355" s="382"/>
      <c r="I355" s="382"/>
      <c r="J355" s="382"/>
      <c r="K355" s="382"/>
      <c r="L355" s="382"/>
      <c r="M355" s="382"/>
      <c r="N355" s="382"/>
      <c r="O355" s="382"/>
      <c r="P355" s="382"/>
      <c r="Q355" s="382"/>
      <c r="R355" s="382"/>
      <c r="S355" s="382"/>
      <c r="T355" s="382"/>
      <c r="U355" s="382"/>
      <c r="V355" s="382"/>
      <c r="W355" s="382"/>
      <c r="X355" s="382"/>
      <c r="Y355" s="382"/>
      <c r="Z355" s="382"/>
      <c r="AA355" s="382"/>
      <c r="AB355" s="382"/>
      <c r="AC355" s="382"/>
      <c r="AD355" s="382"/>
      <c r="AE355" s="382"/>
      <c r="AF355" s="382"/>
      <c r="AG355" s="382"/>
    </row>
    <row r="356" spans="3:33" x14ac:dyDescent="0.25">
      <c r="C356" s="382"/>
      <c r="D356" s="382"/>
      <c r="E356" s="382"/>
      <c r="F356" s="382"/>
      <c r="G356" s="382"/>
      <c r="H356" s="382"/>
      <c r="I356" s="382"/>
      <c r="J356" s="382"/>
      <c r="K356" s="382"/>
      <c r="L356" s="382"/>
      <c r="M356" s="382"/>
      <c r="N356" s="382"/>
      <c r="O356" s="382"/>
      <c r="P356" s="382"/>
      <c r="Q356" s="382"/>
      <c r="R356" s="382"/>
      <c r="S356" s="382"/>
      <c r="T356" s="382"/>
      <c r="U356" s="382"/>
      <c r="V356" s="382"/>
      <c r="W356" s="382"/>
      <c r="X356" s="382"/>
      <c r="Y356" s="382"/>
      <c r="Z356" s="382"/>
      <c r="AA356" s="382"/>
      <c r="AB356" s="382"/>
      <c r="AC356" s="382"/>
      <c r="AD356" s="382"/>
      <c r="AE356" s="382"/>
      <c r="AF356" s="382"/>
      <c r="AG356" s="382"/>
    </row>
    <row r="357" spans="3:33" x14ac:dyDescent="0.25">
      <c r="C357" s="382"/>
      <c r="D357" s="382"/>
      <c r="E357" s="382"/>
      <c r="F357" s="382"/>
      <c r="G357" s="382"/>
      <c r="H357" s="382"/>
      <c r="I357" s="382"/>
      <c r="J357" s="382"/>
      <c r="K357" s="382"/>
      <c r="L357" s="382"/>
      <c r="M357" s="382"/>
      <c r="N357" s="382"/>
      <c r="O357" s="382"/>
      <c r="P357" s="382"/>
      <c r="Q357" s="382"/>
      <c r="R357" s="382"/>
      <c r="S357" s="382"/>
      <c r="T357" s="382"/>
      <c r="U357" s="382"/>
      <c r="V357" s="382"/>
      <c r="W357" s="382"/>
      <c r="X357" s="382"/>
      <c r="Y357" s="382"/>
      <c r="Z357" s="382"/>
      <c r="AA357" s="382"/>
      <c r="AB357" s="382"/>
      <c r="AC357" s="382"/>
      <c r="AD357" s="382"/>
      <c r="AE357" s="382"/>
      <c r="AF357" s="382"/>
      <c r="AG357" s="382"/>
    </row>
    <row r="358" spans="3:33" x14ac:dyDescent="0.25">
      <c r="C358" s="382"/>
      <c r="D358" s="382"/>
      <c r="E358" s="382"/>
      <c r="F358" s="382"/>
      <c r="G358" s="382"/>
      <c r="H358" s="382"/>
      <c r="I358" s="382"/>
      <c r="J358" s="382"/>
      <c r="K358" s="382"/>
      <c r="L358" s="382"/>
      <c r="M358" s="382"/>
      <c r="N358" s="382"/>
      <c r="O358" s="382"/>
      <c r="P358" s="382"/>
      <c r="Q358" s="382"/>
      <c r="R358" s="382"/>
      <c r="S358" s="382"/>
      <c r="T358" s="382"/>
      <c r="U358" s="382"/>
      <c r="V358" s="382"/>
      <c r="W358" s="382"/>
      <c r="X358" s="382"/>
      <c r="Y358" s="382"/>
      <c r="Z358" s="382"/>
      <c r="AA358" s="382"/>
      <c r="AB358" s="382"/>
      <c r="AC358" s="382"/>
      <c r="AD358" s="382"/>
      <c r="AE358" s="382"/>
      <c r="AF358" s="382"/>
      <c r="AG358" s="382"/>
    </row>
    <row r="359" spans="3:33" x14ac:dyDescent="0.25">
      <c r="C359" s="382"/>
      <c r="D359" s="382"/>
      <c r="E359" s="382"/>
      <c r="F359" s="382"/>
      <c r="G359" s="382"/>
      <c r="H359" s="382"/>
      <c r="I359" s="382"/>
      <c r="J359" s="382"/>
      <c r="K359" s="382"/>
      <c r="L359" s="382"/>
      <c r="M359" s="382"/>
      <c r="N359" s="382"/>
      <c r="O359" s="382"/>
      <c r="P359" s="382"/>
      <c r="Q359" s="382"/>
      <c r="R359" s="382"/>
      <c r="S359" s="382"/>
      <c r="T359" s="382"/>
      <c r="U359" s="382"/>
      <c r="V359" s="382"/>
      <c r="W359" s="382"/>
      <c r="X359" s="382"/>
      <c r="Y359" s="382"/>
      <c r="Z359" s="382"/>
      <c r="AA359" s="382"/>
      <c r="AB359" s="382"/>
      <c r="AC359" s="382"/>
      <c r="AD359" s="382"/>
      <c r="AE359" s="382"/>
      <c r="AF359" s="382"/>
      <c r="AG359" s="382"/>
    </row>
    <row r="360" spans="3:33" x14ac:dyDescent="0.25">
      <c r="C360" s="382"/>
      <c r="D360" s="382"/>
      <c r="E360" s="382"/>
      <c r="F360" s="382"/>
      <c r="G360" s="382"/>
      <c r="H360" s="382"/>
      <c r="I360" s="382"/>
      <c r="J360" s="382"/>
      <c r="K360" s="382"/>
      <c r="L360" s="382"/>
      <c r="M360" s="382"/>
      <c r="N360" s="382"/>
      <c r="O360" s="382"/>
      <c r="P360" s="382"/>
      <c r="Q360" s="382"/>
      <c r="R360" s="382"/>
      <c r="S360" s="382"/>
      <c r="T360" s="382"/>
      <c r="U360" s="382"/>
      <c r="V360" s="382"/>
      <c r="W360" s="382"/>
      <c r="X360" s="382"/>
      <c r="Y360" s="382"/>
      <c r="Z360" s="382"/>
      <c r="AA360" s="382"/>
      <c r="AB360" s="382"/>
      <c r="AC360" s="382"/>
      <c r="AD360" s="382"/>
      <c r="AE360" s="382"/>
      <c r="AF360" s="382"/>
      <c r="AG360" s="382"/>
    </row>
    <row r="361" spans="3:33" x14ac:dyDescent="0.25">
      <c r="C361" s="382"/>
      <c r="D361" s="382"/>
      <c r="E361" s="382"/>
      <c r="F361" s="382"/>
      <c r="G361" s="382"/>
      <c r="H361" s="382"/>
      <c r="I361" s="382"/>
      <c r="J361" s="382"/>
      <c r="K361" s="382"/>
      <c r="L361" s="382"/>
      <c r="M361" s="382"/>
      <c r="N361" s="382"/>
      <c r="O361" s="382"/>
      <c r="P361" s="382"/>
      <c r="Q361" s="382"/>
      <c r="R361" s="382"/>
      <c r="S361" s="382"/>
      <c r="T361" s="382"/>
      <c r="U361" s="382"/>
      <c r="V361" s="382"/>
      <c r="W361" s="382"/>
      <c r="X361" s="382"/>
      <c r="Y361" s="382"/>
      <c r="Z361" s="382"/>
      <c r="AA361" s="382"/>
      <c r="AB361" s="382"/>
      <c r="AC361" s="382"/>
      <c r="AD361" s="382"/>
      <c r="AE361" s="382"/>
      <c r="AF361" s="382"/>
      <c r="AG361" s="382"/>
    </row>
    <row r="362" spans="3:33" x14ac:dyDescent="0.25">
      <c r="C362" s="382"/>
      <c r="D362" s="382"/>
      <c r="E362" s="382"/>
      <c r="F362" s="382"/>
      <c r="G362" s="382"/>
      <c r="H362" s="382"/>
      <c r="I362" s="382"/>
      <c r="J362" s="382"/>
      <c r="K362" s="382"/>
      <c r="L362" s="382"/>
      <c r="M362" s="382"/>
      <c r="N362" s="382"/>
      <c r="O362" s="382"/>
      <c r="P362" s="382"/>
      <c r="Q362" s="382"/>
      <c r="R362" s="382"/>
      <c r="S362" s="382"/>
      <c r="T362" s="382"/>
      <c r="U362" s="382"/>
      <c r="V362" s="382"/>
      <c r="W362" s="382"/>
      <c r="X362" s="382"/>
      <c r="Y362" s="382"/>
      <c r="Z362" s="382"/>
      <c r="AA362" s="382"/>
      <c r="AB362" s="382"/>
      <c r="AC362" s="382"/>
      <c r="AD362" s="382"/>
      <c r="AE362" s="382"/>
      <c r="AF362" s="382"/>
      <c r="AG362" s="382"/>
    </row>
    <row r="363" spans="3:33" x14ac:dyDescent="0.25">
      <c r="C363" s="382"/>
      <c r="D363" s="382"/>
      <c r="E363" s="382"/>
      <c r="F363" s="382"/>
      <c r="G363" s="382"/>
      <c r="H363" s="382"/>
      <c r="I363" s="382"/>
      <c r="J363" s="382"/>
      <c r="K363" s="382"/>
      <c r="L363" s="382"/>
      <c r="M363" s="382"/>
      <c r="N363" s="382"/>
      <c r="O363" s="382"/>
      <c r="P363" s="382"/>
      <c r="Q363" s="382"/>
      <c r="R363" s="382"/>
      <c r="S363" s="382"/>
      <c r="T363" s="382"/>
      <c r="U363" s="382"/>
      <c r="V363" s="382"/>
      <c r="W363" s="382"/>
      <c r="X363" s="382"/>
      <c r="Y363" s="382"/>
      <c r="Z363" s="382"/>
      <c r="AA363" s="382"/>
      <c r="AB363" s="382"/>
      <c r="AC363" s="382"/>
      <c r="AD363" s="382"/>
      <c r="AE363" s="382"/>
      <c r="AF363" s="382"/>
      <c r="AG363" s="382"/>
    </row>
    <row r="364" spans="3:33" x14ac:dyDescent="0.25">
      <c r="C364" s="382"/>
      <c r="D364" s="382"/>
      <c r="E364" s="382"/>
      <c r="F364" s="382"/>
      <c r="G364" s="382"/>
      <c r="H364" s="382"/>
      <c r="I364" s="382"/>
      <c r="J364" s="382"/>
      <c r="K364" s="382"/>
      <c r="L364" s="382"/>
      <c r="M364" s="382"/>
      <c r="N364" s="382"/>
      <c r="O364" s="382"/>
      <c r="P364" s="382"/>
      <c r="Q364" s="382"/>
      <c r="R364" s="382"/>
      <c r="S364" s="382"/>
      <c r="T364" s="382"/>
      <c r="U364" s="382"/>
      <c r="V364" s="382"/>
      <c r="W364" s="382"/>
      <c r="X364" s="382"/>
      <c r="Y364" s="382"/>
      <c r="Z364" s="382"/>
      <c r="AA364" s="382"/>
      <c r="AB364" s="382"/>
      <c r="AC364" s="382"/>
      <c r="AD364" s="382"/>
      <c r="AE364" s="382"/>
      <c r="AF364" s="382"/>
      <c r="AG364" s="382"/>
    </row>
    <row r="365" spans="3:33" x14ac:dyDescent="0.25">
      <c r="C365" s="382"/>
      <c r="D365" s="382"/>
      <c r="E365" s="382"/>
      <c r="F365" s="382"/>
      <c r="G365" s="382"/>
      <c r="H365" s="382"/>
      <c r="I365" s="382"/>
      <c r="J365" s="382"/>
      <c r="K365" s="382"/>
      <c r="L365" s="382"/>
      <c r="M365" s="382"/>
      <c r="N365" s="382"/>
      <c r="O365" s="382"/>
      <c r="P365" s="382"/>
      <c r="Q365" s="382"/>
      <c r="R365" s="382"/>
      <c r="S365" s="382"/>
      <c r="T365" s="382"/>
      <c r="U365" s="382"/>
      <c r="V365" s="382"/>
      <c r="W365" s="382"/>
      <c r="X365" s="382"/>
      <c r="Y365" s="382"/>
      <c r="Z365" s="382"/>
      <c r="AA365" s="382"/>
      <c r="AB365" s="382"/>
      <c r="AC365" s="382"/>
      <c r="AD365" s="382"/>
      <c r="AE365" s="382"/>
      <c r="AF365" s="382"/>
      <c r="AG365" s="382"/>
    </row>
    <row r="366" spans="3:33" x14ac:dyDescent="0.25">
      <c r="C366" s="382"/>
      <c r="D366" s="382"/>
      <c r="E366" s="382"/>
      <c r="F366" s="382"/>
      <c r="G366" s="382"/>
      <c r="H366" s="382"/>
      <c r="I366" s="382"/>
      <c r="J366" s="382"/>
      <c r="K366" s="382"/>
      <c r="L366" s="382"/>
      <c r="M366" s="382"/>
      <c r="N366" s="382"/>
      <c r="O366" s="382"/>
      <c r="P366" s="382"/>
      <c r="Q366" s="382"/>
      <c r="R366" s="382"/>
      <c r="S366" s="382"/>
      <c r="T366" s="382"/>
      <c r="U366" s="382"/>
      <c r="V366" s="382"/>
      <c r="W366" s="382"/>
      <c r="X366" s="382"/>
      <c r="Y366" s="382"/>
      <c r="Z366" s="382"/>
      <c r="AA366" s="382"/>
      <c r="AB366" s="382"/>
      <c r="AC366" s="382"/>
      <c r="AD366" s="382"/>
      <c r="AE366" s="382"/>
      <c r="AF366" s="382"/>
      <c r="AG366" s="382"/>
    </row>
    <row r="367" spans="3:33" x14ac:dyDescent="0.25">
      <c r="C367" s="382"/>
      <c r="D367" s="382"/>
      <c r="E367" s="382"/>
      <c r="F367" s="382"/>
      <c r="G367" s="382"/>
      <c r="H367" s="382"/>
      <c r="I367" s="382"/>
      <c r="J367" s="382"/>
      <c r="K367" s="382"/>
      <c r="L367" s="382"/>
      <c r="M367" s="382"/>
      <c r="N367" s="382"/>
      <c r="O367" s="382"/>
      <c r="P367" s="382"/>
      <c r="Q367" s="382"/>
      <c r="R367" s="382"/>
      <c r="S367" s="382"/>
      <c r="T367" s="382"/>
      <c r="U367" s="382"/>
      <c r="V367" s="382"/>
      <c r="W367" s="382"/>
      <c r="X367" s="382"/>
      <c r="Y367" s="382"/>
      <c r="Z367" s="382"/>
      <c r="AA367" s="382"/>
      <c r="AB367" s="382"/>
      <c r="AC367" s="382"/>
      <c r="AD367" s="382"/>
      <c r="AE367" s="382"/>
      <c r="AF367" s="382"/>
      <c r="AG367" s="382"/>
    </row>
    <row r="368" spans="3:33" x14ac:dyDescent="0.25">
      <c r="C368" s="382"/>
      <c r="D368" s="382"/>
      <c r="E368" s="382"/>
      <c r="F368" s="382"/>
      <c r="G368" s="382"/>
      <c r="H368" s="382"/>
      <c r="I368" s="382"/>
      <c r="J368" s="382"/>
      <c r="K368" s="382"/>
      <c r="L368" s="382"/>
      <c r="M368" s="382"/>
      <c r="N368" s="382"/>
      <c r="O368" s="382"/>
      <c r="P368" s="382"/>
      <c r="Q368" s="382"/>
      <c r="R368" s="382"/>
      <c r="S368" s="382"/>
      <c r="T368" s="382"/>
      <c r="U368" s="382"/>
      <c r="V368" s="382"/>
      <c r="W368" s="382"/>
      <c r="X368" s="382"/>
      <c r="Y368" s="382"/>
      <c r="Z368" s="382"/>
      <c r="AA368" s="382"/>
      <c r="AB368" s="382"/>
      <c r="AC368" s="382"/>
      <c r="AD368" s="382"/>
      <c r="AE368" s="382"/>
      <c r="AF368" s="382"/>
      <c r="AG368" s="382"/>
    </row>
    <row r="369" spans="3:33" x14ac:dyDescent="0.25">
      <c r="C369" s="382"/>
      <c r="D369" s="382"/>
      <c r="E369" s="382"/>
      <c r="F369" s="382"/>
      <c r="G369" s="382"/>
      <c r="H369" s="382"/>
      <c r="I369" s="382"/>
      <c r="J369" s="382"/>
      <c r="K369" s="382"/>
      <c r="L369" s="382"/>
      <c r="M369" s="382"/>
      <c r="N369" s="382"/>
      <c r="O369" s="382"/>
      <c r="P369" s="382"/>
      <c r="Q369" s="382"/>
      <c r="R369" s="382"/>
      <c r="S369" s="382"/>
      <c r="T369" s="382"/>
      <c r="U369" s="382"/>
      <c r="V369" s="382"/>
      <c r="W369" s="382"/>
      <c r="X369" s="382"/>
      <c r="Y369" s="382"/>
      <c r="Z369" s="382"/>
      <c r="AA369" s="382"/>
      <c r="AB369" s="382"/>
      <c r="AC369" s="382"/>
      <c r="AD369" s="382"/>
      <c r="AE369" s="382"/>
      <c r="AF369" s="382"/>
      <c r="AG369" s="382"/>
    </row>
    <row r="370" spans="3:33" x14ac:dyDescent="0.25">
      <c r="C370" s="382"/>
      <c r="D370" s="382"/>
      <c r="E370" s="382"/>
      <c r="F370" s="382"/>
      <c r="G370" s="382"/>
      <c r="H370" s="382"/>
      <c r="I370" s="382"/>
      <c r="J370" s="382"/>
      <c r="K370" s="382"/>
      <c r="L370" s="382"/>
      <c r="M370" s="382"/>
      <c r="N370" s="382"/>
      <c r="O370" s="382"/>
      <c r="P370" s="382"/>
      <c r="Q370" s="382"/>
      <c r="R370" s="382"/>
      <c r="S370" s="382"/>
      <c r="T370" s="382"/>
      <c r="U370" s="382"/>
      <c r="V370" s="382"/>
      <c r="W370" s="382"/>
      <c r="X370" s="382"/>
      <c r="Y370" s="382"/>
      <c r="Z370" s="382"/>
      <c r="AA370" s="382"/>
      <c r="AB370" s="382"/>
      <c r="AC370" s="382"/>
      <c r="AD370" s="382"/>
      <c r="AE370" s="382"/>
      <c r="AF370" s="382"/>
      <c r="AG370" s="382"/>
    </row>
    <row r="371" spans="3:33" x14ac:dyDescent="0.25">
      <c r="C371" s="382"/>
      <c r="D371" s="382"/>
      <c r="E371" s="382"/>
      <c r="F371" s="382"/>
      <c r="G371" s="382"/>
      <c r="H371" s="382"/>
      <c r="I371" s="382"/>
      <c r="J371" s="382"/>
      <c r="K371" s="382"/>
      <c r="L371" s="382"/>
      <c r="M371" s="382"/>
      <c r="N371" s="382"/>
      <c r="O371" s="382"/>
      <c r="P371" s="382"/>
      <c r="Q371" s="382"/>
      <c r="R371" s="382"/>
      <c r="S371" s="382"/>
      <c r="T371" s="382"/>
      <c r="U371" s="382"/>
      <c r="V371" s="382"/>
      <c r="W371" s="382"/>
      <c r="X371" s="382"/>
      <c r="Y371" s="382"/>
      <c r="Z371" s="382"/>
      <c r="AA371" s="382"/>
      <c r="AB371" s="382"/>
      <c r="AC371" s="382"/>
      <c r="AD371" s="382"/>
      <c r="AE371" s="382"/>
      <c r="AF371" s="382"/>
      <c r="AG371" s="382"/>
    </row>
    <row r="372" spans="3:33" x14ac:dyDescent="0.25">
      <c r="C372" s="382"/>
      <c r="D372" s="382"/>
      <c r="E372" s="382"/>
      <c r="F372" s="382"/>
      <c r="G372" s="382"/>
      <c r="H372" s="382"/>
      <c r="I372" s="382"/>
      <c r="J372" s="382"/>
      <c r="K372" s="382"/>
      <c r="L372" s="382"/>
      <c r="M372" s="382"/>
      <c r="N372" s="382"/>
      <c r="O372" s="382"/>
      <c r="P372" s="382"/>
      <c r="Q372" s="382"/>
      <c r="R372" s="382"/>
      <c r="S372" s="382"/>
      <c r="T372" s="382"/>
      <c r="U372" s="382"/>
      <c r="V372" s="382"/>
      <c r="W372" s="382"/>
      <c r="X372" s="382"/>
      <c r="Y372" s="382"/>
      <c r="Z372" s="382"/>
      <c r="AA372" s="382"/>
      <c r="AB372" s="382"/>
      <c r="AC372" s="382"/>
      <c r="AD372" s="382"/>
      <c r="AE372" s="382"/>
      <c r="AF372" s="382"/>
      <c r="AG372" s="382"/>
    </row>
    <row r="373" spans="3:33" x14ac:dyDescent="0.25">
      <c r="C373" s="382"/>
      <c r="D373" s="382"/>
      <c r="E373" s="382"/>
      <c r="F373" s="382"/>
      <c r="G373" s="382"/>
      <c r="H373" s="382"/>
      <c r="I373" s="382"/>
      <c r="J373" s="382"/>
      <c r="K373" s="382"/>
      <c r="L373" s="382"/>
      <c r="M373" s="382"/>
      <c r="N373" s="382"/>
      <c r="O373" s="382"/>
      <c r="P373" s="382"/>
      <c r="Q373" s="382"/>
      <c r="R373" s="382"/>
      <c r="S373" s="382"/>
      <c r="T373" s="382"/>
      <c r="U373" s="382"/>
      <c r="V373" s="382"/>
      <c r="W373" s="382"/>
      <c r="X373" s="382"/>
      <c r="Y373" s="382"/>
      <c r="Z373" s="382"/>
      <c r="AA373" s="382"/>
      <c r="AB373" s="382"/>
      <c r="AC373" s="382"/>
      <c r="AD373" s="382"/>
      <c r="AE373" s="382"/>
      <c r="AF373" s="382"/>
      <c r="AG373" s="382"/>
    </row>
    <row r="374" spans="3:33" x14ac:dyDescent="0.25">
      <c r="C374" s="382"/>
      <c r="D374" s="382"/>
      <c r="E374" s="382"/>
      <c r="F374" s="382"/>
      <c r="G374" s="382"/>
      <c r="H374" s="382"/>
      <c r="I374" s="382"/>
      <c r="J374" s="382"/>
      <c r="K374" s="382"/>
      <c r="L374" s="382"/>
      <c r="M374" s="382"/>
      <c r="N374" s="382"/>
      <c r="O374" s="382"/>
      <c r="P374" s="382"/>
      <c r="Q374" s="382"/>
      <c r="R374" s="382"/>
      <c r="S374" s="382"/>
      <c r="T374" s="382"/>
      <c r="U374" s="382"/>
      <c r="V374" s="382"/>
      <c r="W374" s="382"/>
      <c r="X374" s="382"/>
      <c r="Y374" s="382"/>
      <c r="Z374" s="382"/>
      <c r="AA374" s="382"/>
      <c r="AB374" s="382"/>
      <c r="AC374" s="382"/>
      <c r="AD374" s="382"/>
      <c r="AE374" s="382"/>
      <c r="AF374" s="382"/>
      <c r="AG374" s="382"/>
    </row>
    <row r="375" spans="3:33" x14ac:dyDescent="0.25">
      <c r="C375" s="382"/>
      <c r="D375" s="382"/>
      <c r="E375" s="382"/>
      <c r="F375" s="382"/>
      <c r="G375" s="382"/>
      <c r="H375" s="382"/>
      <c r="I375" s="382"/>
      <c r="J375" s="382"/>
      <c r="K375" s="382"/>
      <c r="L375" s="382"/>
      <c r="M375" s="382"/>
      <c r="N375" s="382"/>
      <c r="O375" s="382"/>
      <c r="P375" s="382"/>
      <c r="Q375" s="382"/>
      <c r="R375" s="382"/>
      <c r="S375" s="382"/>
      <c r="T375" s="382"/>
      <c r="U375" s="382"/>
      <c r="V375" s="382"/>
      <c r="W375" s="382"/>
      <c r="X375" s="382"/>
      <c r="Y375" s="382"/>
      <c r="Z375" s="382"/>
      <c r="AA375" s="382"/>
      <c r="AB375" s="382"/>
      <c r="AC375" s="382"/>
      <c r="AD375" s="382"/>
      <c r="AE375" s="382"/>
      <c r="AF375" s="382"/>
      <c r="AG375" s="382"/>
    </row>
    <row r="376" spans="3:33" x14ac:dyDescent="0.25">
      <c r="C376" s="382"/>
      <c r="D376" s="382"/>
      <c r="E376" s="382"/>
      <c r="F376" s="382"/>
      <c r="G376" s="382"/>
      <c r="H376" s="382"/>
      <c r="I376" s="382"/>
      <c r="J376" s="382"/>
      <c r="K376" s="382"/>
      <c r="L376" s="382"/>
      <c r="M376" s="382"/>
      <c r="N376" s="382"/>
      <c r="O376" s="382"/>
      <c r="P376" s="382"/>
      <c r="Q376" s="382"/>
      <c r="R376" s="382"/>
      <c r="S376" s="382"/>
      <c r="T376" s="382"/>
      <c r="U376" s="382"/>
      <c r="V376" s="382"/>
      <c r="W376" s="382"/>
      <c r="X376" s="382"/>
      <c r="Y376" s="382"/>
      <c r="Z376" s="382"/>
      <c r="AA376" s="382"/>
      <c r="AB376" s="382"/>
      <c r="AC376" s="382"/>
      <c r="AD376" s="382"/>
      <c r="AE376" s="382"/>
      <c r="AF376" s="382"/>
      <c r="AG376" s="382"/>
    </row>
    <row r="377" spans="3:33" x14ac:dyDescent="0.25">
      <c r="C377" s="382"/>
      <c r="D377" s="382"/>
      <c r="E377" s="382"/>
      <c r="F377" s="382"/>
      <c r="G377" s="382"/>
      <c r="H377" s="382"/>
      <c r="I377" s="382"/>
      <c r="J377" s="382"/>
      <c r="K377" s="382"/>
      <c r="L377" s="382"/>
      <c r="M377" s="382"/>
      <c r="N377" s="382"/>
      <c r="O377" s="382"/>
      <c r="P377" s="382"/>
      <c r="Q377" s="382"/>
      <c r="R377" s="382"/>
      <c r="S377" s="382"/>
      <c r="T377" s="382"/>
      <c r="U377" s="382"/>
      <c r="V377" s="382"/>
      <c r="W377" s="382"/>
      <c r="X377" s="382"/>
      <c r="Y377" s="382"/>
      <c r="Z377" s="382"/>
      <c r="AA377" s="382"/>
      <c r="AB377" s="382"/>
      <c r="AC377" s="382"/>
      <c r="AD377" s="382"/>
      <c r="AE377" s="382"/>
      <c r="AF377" s="382"/>
      <c r="AG377" s="382"/>
    </row>
    <row r="378" spans="3:33" x14ac:dyDescent="0.25">
      <c r="C378" s="382"/>
      <c r="D378" s="382"/>
      <c r="E378" s="382"/>
      <c r="F378" s="382"/>
      <c r="G378" s="382"/>
      <c r="H378" s="382"/>
      <c r="I378" s="382"/>
      <c r="J378" s="382"/>
      <c r="K378" s="382"/>
      <c r="L378" s="382"/>
      <c r="M378" s="382"/>
      <c r="N378" s="382"/>
      <c r="O378" s="382"/>
      <c r="P378" s="382"/>
      <c r="Q378" s="382"/>
      <c r="R378" s="382"/>
      <c r="S378" s="382"/>
      <c r="T378" s="382"/>
      <c r="U378" s="382"/>
      <c r="V378" s="382"/>
      <c r="W378" s="382"/>
      <c r="X378" s="382"/>
      <c r="Y378" s="382"/>
      <c r="Z378" s="382"/>
      <c r="AA378" s="382"/>
      <c r="AB378" s="382"/>
      <c r="AC378" s="382"/>
      <c r="AD378" s="382"/>
      <c r="AE378" s="382"/>
      <c r="AF378" s="382"/>
      <c r="AG378" s="382"/>
    </row>
    <row r="379" spans="3:33" x14ac:dyDescent="0.25">
      <c r="C379" s="382"/>
      <c r="D379" s="382"/>
      <c r="E379" s="382"/>
      <c r="F379" s="382"/>
      <c r="G379" s="382"/>
      <c r="H379" s="382"/>
      <c r="I379" s="382"/>
      <c r="J379" s="382"/>
      <c r="K379" s="382"/>
      <c r="L379" s="382"/>
      <c r="M379" s="382"/>
      <c r="N379" s="382"/>
      <c r="O379" s="382"/>
      <c r="P379" s="382"/>
      <c r="Q379" s="382"/>
      <c r="R379" s="382"/>
      <c r="S379" s="382"/>
      <c r="T379" s="382"/>
      <c r="U379" s="382"/>
      <c r="V379" s="382"/>
      <c r="W379" s="382"/>
      <c r="X379" s="382"/>
      <c r="Y379" s="382"/>
      <c r="Z379" s="382"/>
      <c r="AA379" s="382"/>
      <c r="AB379" s="382"/>
      <c r="AC379" s="382"/>
      <c r="AD379" s="382"/>
      <c r="AE379" s="382"/>
      <c r="AF379" s="382"/>
      <c r="AG379" s="382"/>
    </row>
    <row r="380" spans="3:33" x14ac:dyDescent="0.25">
      <c r="C380" s="382"/>
      <c r="D380" s="382"/>
      <c r="E380" s="382"/>
      <c r="F380" s="382"/>
      <c r="G380" s="382"/>
      <c r="H380" s="382"/>
      <c r="I380" s="382"/>
      <c r="J380" s="382"/>
      <c r="K380" s="382"/>
      <c r="L380" s="382"/>
      <c r="M380" s="382"/>
      <c r="N380" s="382"/>
      <c r="O380" s="382"/>
      <c r="P380" s="382"/>
      <c r="Q380" s="382"/>
      <c r="R380" s="382"/>
      <c r="S380" s="382"/>
      <c r="T380" s="382"/>
      <c r="U380" s="382"/>
      <c r="V380" s="382"/>
      <c r="W380" s="382"/>
      <c r="X380" s="382"/>
      <c r="Y380" s="382"/>
      <c r="Z380" s="382"/>
      <c r="AA380" s="382"/>
      <c r="AB380" s="382"/>
      <c r="AC380" s="382"/>
      <c r="AD380" s="382"/>
      <c r="AE380" s="382"/>
      <c r="AF380" s="382"/>
      <c r="AG380" s="382"/>
    </row>
    <row r="381" spans="3:33" x14ac:dyDescent="0.25">
      <c r="C381" s="382"/>
      <c r="D381" s="382"/>
      <c r="E381" s="382"/>
      <c r="F381" s="382"/>
      <c r="G381" s="382"/>
      <c r="H381" s="382"/>
      <c r="I381" s="382"/>
      <c r="J381" s="382"/>
      <c r="K381" s="382"/>
      <c r="L381" s="382"/>
      <c r="M381" s="382"/>
      <c r="N381" s="382"/>
      <c r="O381" s="382"/>
      <c r="P381" s="382"/>
      <c r="Q381" s="382"/>
      <c r="R381" s="382"/>
      <c r="S381" s="382"/>
      <c r="T381" s="382"/>
      <c r="U381" s="382"/>
      <c r="V381" s="382"/>
      <c r="W381" s="382"/>
      <c r="X381" s="382"/>
      <c r="Y381" s="382"/>
      <c r="Z381" s="382"/>
      <c r="AA381" s="382"/>
      <c r="AB381" s="382"/>
      <c r="AC381" s="382"/>
      <c r="AD381" s="382"/>
      <c r="AE381" s="382"/>
      <c r="AF381" s="382"/>
      <c r="AG381" s="382"/>
    </row>
    <row r="382" spans="3:33" x14ac:dyDescent="0.25">
      <c r="C382" s="382"/>
      <c r="D382" s="382"/>
      <c r="E382" s="382"/>
      <c r="F382" s="382"/>
      <c r="G382" s="382"/>
      <c r="H382" s="382"/>
      <c r="I382" s="382"/>
      <c r="J382" s="382"/>
      <c r="K382" s="382"/>
      <c r="L382" s="382"/>
      <c r="M382" s="382"/>
      <c r="N382" s="382"/>
      <c r="O382" s="382"/>
      <c r="P382" s="382"/>
      <c r="Q382" s="382"/>
      <c r="R382" s="382"/>
      <c r="S382" s="382"/>
      <c r="T382" s="382"/>
      <c r="U382" s="382"/>
      <c r="V382" s="382"/>
      <c r="W382" s="382"/>
      <c r="X382" s="382"/>
      <c r="Y382" s="382"/>
      <c r="Z382" s="382"/>
      <c r="AA382" s="382"/>
      <c r="AB382" s="382"/>
      <c r="AC382" s="382"/>
      <c r="AD382" s="382"/>
      <c r="AE382" s="382"/>
      <c r="AF382" s="382"/>
      <c r="AG382" s="382"/>
    </row>
    <row r="383" spans="3:33" x14ac:dyDescent="0.25">
      <c r="C383" s="382"/>
      <c r="D383" s="382"/>
      <c r="E383" s="382"/>
      <c r="F383" s="382"/>
      <c r="G383" s="382"/>
      <c r="H383" s="382"/>
      <c r="I383" s="382"/>
      <c r="J383" s="382"/>
      <c r="K383" s="382"/>
      <c r="L383" s="382"/>
      <c r="M383" s="382"/>
      <c r="N383" s="382"/>
      <c r="O383" s="382"/>
      <c r="P383" s="382"/>
      <c r="Q383" s="382"/>
      <c r="R383" s="382"/>
      <c r="S383" s="382"/>
      <c r="T383" s="382"/>
      <c r="U383" s="382"/>
      <c r="V383" s="382"/>
      <c r="W383" s="382"/>
      <c r="X383" s="382"/>
      <c r="Y383" s="382"/>
      <c r="Z383" s="382"/>
      <c r="AA383" s="382"/>
      <c r="AB383" s="382"/>
      <c r="AC383" s="382"/>
      <c r="AD383" s="382"/>
      <c r="AE383" s="382"/>
      <c r="AF383" s="382"/>
      <c r="AG383" s="382"/>
    </row>
    <row r="384" spans="3:33" x14ac:dyDescent="0.25">
      <c r="C384" s="382"/>
      <c r="D384" s="382"/>
      <c r="E384" s="382"/>
      <c r="F384" s="382"/>
      <c r="G384" s="382"/>
      <c r="H384" s="382"/>
      <c r="I384" s="382"/>
      <c r="J384" s="382"/>
      <c r="K384" s="382"/>
      <c r="L384" s="382"/>
      <c r="M384" s="382"/>
      <c r="N384" s="382"/>
      <c r="O384" s="382"/>
      <c r="P384" s="382"/>
      <c r="Q384" s="382"/>
      <c r="R384" s="382"/>
      <c r="S384" s="382"/>
      <c r="T384" s="382"/>
      <c r="U384" s="382"/>
      <c r="V384" s="382"/>
      <c r="W384" s="382"/>
      <c r="X384" s="382"/>
      <c r="Y384" s="382"/>
      <c r="Z384" s="382"/>
      <c r="AA384" s="382"/>
      <c r="AB384" s="382"/>
      <c r="AC384" s="382"/>
      <c r="AD384" s="382"/>
      <c r="AE384" s="382"/>
      <c r="AF384" s="382"/>
      <c r="AG384" s="382"/>
    </row>
    <row r="385" spans="3:33" x14ac:dyDescent="0.25">
      <c r="C385" s="382"/>
      <c r="D385" s="382"/>
      <c r="E385" s="382"/>
      <c r="F385" s="382"/>
      <c r="G385" s="382"/>
      <c r="H385" s="382"/>
      <c r="I385" s="382"/>
      <c r="J385" s="382"/>
      <c r="K385" s="382"/>
      <c r="L385" s="382"/>
      <c r="M385" s="382"/>
      <c r="N385" s="382"/>
      <c r="O385" s="382"/>
      <c r="P385" s="382"/>
      <c r="Q385" s="382"/>
      <c r="R385" s="382"/>
      <c r="S385" s="382"/>
      <c r="T385" s="382"/>
      <c r="U385" s="382"/>
      <c r="V385" s="382"/>
      <c r="W385" s="382"/>
      <c r="X385" s="382"/>
      <c r="Y385" s="382"/>
      <c r="Z385" s="382"/>
      <c r="AA385" s="382"/>
      <c r="AB385" s="382"/>
      <c r="AC385" s="382"/>
      <c r="AD385" s="382"/>
      <c r="AE385" s="382"/>
      <c r="AF385" s="382"/>
      <c r="AG385" s="382"/>
    </row>
    <row r="386" spans="3:33" x14ac:dyDescent="0.25">
      <c r="C386" s="382"/>
      <c r="D386" s="382"/>
      <c r="E386" s="382"/>
      <c r="F386" s="382"/>
      <c r="G386" s="382"/>
      <c r="H386" s="382"/>
      <c r="I386" s="382"/>
      <c r="J386" s="382"/>
      <c r="K386" s="382"/>
      <c r="L386" s="382"/>
      <c r="M386" s="382"/>
      <c r="N386" s="382"/>
      <c r="O386" s="382"/>
      <c r="P386" s="382"/>
      <c r="Q386" s="382"/>
      <c r="R386" s="382"/>
      <c r="S386" s="382"/>
      <c r="T386" s="382"/>
      <c r="U386" s="382"/>
      <c r="V386" s="382"/>
      <c r="W386" s="382"/>
      <c r="X386" s="382"/>
      <c r="Y386" s="382"/>
      <c r="Z386" s="382"/>
      <c r="AA386" s="382"/>
      <c r="AB386" s="382"/>
      <c r="AC386" s="382"/>
      <c r="AD386" s="382"/>
      <c r="AE386" s="382"/>
      <c r="AF386" s="382"/>
      <c r="AG386" s="382"/>
    </row>
    <row r="387" spans="3:33" x14ac:dyDescent="0.25">
      <c r="C387" s="382"/>
      <c r="D387" s="382"/>
      <c r="E387" s="382"/>
      <c r="F387" s="382"/>
      <c r="G387" s="382"/>
      <c r="H387" s="382"/>
      <c r="I387" s="382"/>
      <c r="J387" s="382"/>
      <c r="K387" s="382"/>
      <c r="L387" s="382"/>
      <c r="M387" s="382"/>
      <c r="N387" s="382"/>
      <c r="O387" s="382"/>
      <c r="P387" s="382"/>
      <c r="Q387" s="382"/>
      <c r="R387" s="382"/>
      <c r="S387" s="382"/>
      <c r="T387" s="382"/>
      <c r="U387" s="382"/>
      <c r="V387" s="382"/>
      <c r="W387" s="382"/>
      <c r="X387" s="382"/>
      <c r="Y387" s="382"/>
      <c r="Z387" s="382"/>
      <c r="AA387" s="382"/>
      <c r="AB387" s="382"/>
      <c r="AC387" s="382"/>
      <c r="AD387" s="382"/>
      <c r="AE387" s="382"/>
      <c r="AF387" s="382"/>
      <c r="AG387" s="382"/>
    </row>
    <row r="388" spans="3:33" x14ac:dyDescent="0.25">
      <c r="C388" s="382"/>
      <c r="D388" s="382"/>
      <c r="E388" s="382"/>
      <c r="F388" s="382"/>
      <c r="G388" s="382"/>
      <c r="H388" s="382"/>
      <c r="I388" s="382"/>
      <c r="J388" s="382"/>
      <c r="K388" s="382"/>
      <c r="L388" s="382"/>
      <c r="M388" s="382"/>
      <c r="N388" s="382"/>
      <c r="O388" s="382"/>
      <c r="P388" s="382"/>
      <c r="Q388" s="382"/>
      <c r="R388" s="382"/>
      <c r="S388" s="382"/>
      <c r="T388" s="382"/>
      <c r="U388" s="382"/>
      <c r="V388" s="382"/>
      <c r="W388" s="382"/>
      <c r="X388" s="382"/>
      <c r="Y388" s="382"/>
      <c r="Z388" s="382"/>
      <c r="AA388" s="382"/>
      <c r="AB388" s="382"/>
      <c r="AC388" s="382"/>
      <c r="AD388" s="382"/>
      <c r="AE388" s="382"/>
      <c r="AF388" s="382"/>
      <c r="AG388" s="382"/>
    </row>
    <row r="389" spans="3:33" x14ac:dyDescent="0.25">
      <c r="C389" s="382"/>
      <c r="D389" s="382"/>
      <c r="E389" s="382"/>
      <c r="F389" s="382"/>
      <c r="G389" s="382"/>
      <c r="H389" s="382"/>
      <c r="I389" s="382"/>
      <c r="J389" s="382"/>
      <c r="K389" s="382"/>
      <c r="L389" s="382"/>
      <c r="M389" s="382"/>
      <c r="N389" s="382"/>
      <c r="O389" s="382"/>
      <c r="P389" s="382"/>
      <c r="Q389" s="382"/>
      <c r="R389" s="382"/>
      <c r="S389" s="382"/>
      <c r="T389" s="382"/>
      <c r="U389" s="382"/>
      <c r="V389" s="382"/>
      <c r="W389" s="382"/>
      <c r="X389" s="382"/>
      <c r="Y389" s="382"/>
      <c r="Z389" s="382"/>
      <c r="AA389" s="382"/>
      <c r="AB389" s="382"/>
      <c r="AC389" s="382"/>
      <c r="AD389" s="382"/>
      <c r="AE389" s="382"/>
      <c r="AF389" s="382"/>
      <c r="AG389" s="382"/>
    </row>
    <row r="390" spans="3:33" x14ac:dyDescent="0.25">
      <c r="C390" s="382"/>
      <c r="D390" s="382"/>
      <c r="E390" s="382"/>
      <c r="F390" s="382"/>
      <c r="G390" s="382"/>
      <c r="H390" s="382"/>
      <c r="I390" s="382"/>
      <c r="J390" s="382"/>
      <c r="K390" s="382"/>
      <c r="L390" s="382"/>
      <c r="M390" s="382"/>
      <c r="N390" s="382"/>
      <c r="O390" s="382"/>
      <c r="P390" s="382"/>
      <c r="Q390" s="382"/>
      <c r="R390" s="382"/>
      <c r="S390" s="382"/>
      <c r="T390" s="382"/>
      <c r="U390" s="382"/>
      <c r="V390" s="382"/>
      <c r="W390" s="382"/>
      <c r="X390" s="382"/>
      <c r="Y390" s="382"/>
      <c r="Z390" s="382"/>
      <c r="AA390" s="382"/>
      <c r="AB390" s="382"/>
      <c r="AC390" s="382"/>
      <c r="AD390" s="382"/>
      <c r="AE390" s="382"/>
      <c r="AF390" s="382"/>
      <c r="AG390" s="382"/>
    </row>
    <row r="391" spans="3:33" x14ac:dyDescent="0.25">
      <c r="C391" s="382"/>
      <c r="D391" s="382"/>
      <c r="E391" s="382"/>
      <c r="F391" s="382"/>
      <c r="G391" s="382"/>
      <c r="H391" s="382"/>
      <c r="I391" s="382"/>
      <c r="J391" s="382"/>
      <c r="K391" s="382"/>
      <c r="L391" s="382"/>
      <c r="M391" s="382"/>
      <c r="N391" s="382"/>
      <c r="O391" s="382"/>
      <c r="P391" s="382"/>
      <c r="Q391" s="382"/>
      <c r="R391" s="382"/>
      <c r="S391" s="382"/>
      <c r="T391" s="382"/>
      <c r="U391" s="382"/>
      <c r="V391" s="382"/>
      <c r="W391" s="382"/>
      <c r="X391" s="382"/>
      <c r="Y391" s="382"/>
      <c r="Z391" s="382"/>
      <c r="AA391" s="382"/>
      <c r="AB391" s="382"/>
      <c r="AC391" s="382"/>
      <c r="AD391" s="382"/>
      <c r="AE391" s="382"/>
      <c r="AF391" s="382"/>
      <c r="AG391" s="382"/>
    </row>
    <row r="392" spans="3:33" x14ac:dyDescent="0.25">
      <c r="C392" s="382"/>
      <c r="D392" s="382"/>
      <c r="E392" s="382"/>
      <c r="F392" s="382"/>
      <c r="G392" s="382"/>
      <c r="H392" s="382"/>
      <c r="I392" s="382"/>
      <c r="J392" s="382"/>
      <c r="K392" s="382"/>
      <c r="L392" s="382"/>
      <c r="M392" s="382"/>
      <c r="N392" s="382"/>
      <c r="O392" s="382"/>
      <c r="P392" s="382"/>
      <c r="Q392" s="382"/>
      <c r="R392" s="382"/>
      <c r="S392" s="382"/>
      <c r="T392" s="382"/>
      <c r="U392" s="382"/>
      <c r="V392" s="382"/>
      <c r="W392" s="382"/>
      <c r="X392" s="382"/>
      <c r="Y392" s="382"/>
      <c r="Z392" s="382"/>
      <c r="AA392" s="382"/>
      <c r="AB392" s="382"/>
      <c r="AC392" s="382"/>
      <c r="AD392" s="382"/>
      <c r="AE392" s="382"/>
      <c r="AF392" s="382"/>
      <c r="AG392" s="382"/>
    </row>
    <row r="393" spans="3:33" x14ac:dyDescent="0.25">
      <c r="C393" s="382"/>
      <c r="D393" s="382"/>
      <c r="E393" s="382"/>
      <c r="F393" s="382"/>
      <c r="G393" s="382"/>
      <c r="H393" s="382"/>
      <c r="I393" s="382"/>
      <c r="J393" s="382"/>
      <c r="K393" s="382"/>
      <c r="L393" s="382"/>
      <c r="M393" s="382"/>
      <c r="N393" s="382"/>
      <c r="O393" s="382"/>
      <c r="P393" s="382"/>
      <c r="Q393" s="382"/>
      <c r="R393" s="382"/>
      <c r="S393" s="382"/>
      <c r="T393" s="382"/>
      <c r="U393" s="382"/>
      <c r="V393" s="382"/>
      <c r="W393" s="382"/>
      <c r="X393" s="382"/>
      <c r="Y393" s="382"/>
      <c r="Z393" s="382"/>
      <c r="AA393" s="382"/>
      <c r="AB393" s="382"/>
      <c r="AC393" s="382"/>
      <c r="AD393" s="382"/>
      <c r="AE393" s="382"/>
      <c r="AF393" s="382"/>
      <c r="AG393" s="382"/>
    </row>
    <row r="394" spans="3:33" x14ac:dyDescent="0.25">
      <c r="C394" s="382"/>
      <c r="D394" s="382"/>
      <c r="E394" s="382"/>
      <c r="F394" s="382"/>
      <c r="G394" s="382"/>
      <c r="H394" s="382"/>
      <c r="I394" s="382"/>
      <c r="J394" s="382"/>
      <c r="K394" s="382"/>
      <c r="L394" s="382"/>
      <c r="M394" s="382"/>
      <c r="N394" s="382"/>
      <c r="O394" s="382"/>
      <c r="P394" s="382"/>
      <c r="Q394" s="382"/>
      <c r="R394" s="382"/>
      <c r="S394" s="382"/>
      <c r="T394" s="382"/>
      <c r="U394" s="382"/>
      <c r="V394" s="382"/>
      <c r="W394" s="382"/>
      <c r="X394" s="382"/>
      <c r="Y394" s="382"/>
      <c r="Z394" s="382"/>
      <c r="AA394" s="382"/>
      <c r="AB394" s="382"/>
      <c r="AC394" s="382"/>
      <c r="AD394" s="382"/>
      <c r="AE394" s="382"/>
      <c r="AF394" s="382"/>
      <c r="AG394" s="382"/>
    </row>
    <row r="395" spans="3:33" x14ac:dyDescent="0.25">
      <c r="C395" s="382"/>
      <c r="D395" s="382"/>
      <c r="E395" s="382"/>
      <c r="F395" s="382"/>
      <c r="G395" s="382"/>
      <c r="H395" s="382"/>
      <c r="I395" s="382"/>
      <c r="J395" s="382"/>
      <c r="K395" s="382"/>
      <c r="L395" s="382"/>
      <c r="M395" s="382"/>
      <c r="N395" s="382"/>
      <c r="O395" s="382"/>
      <c r="P395" s="382"/>
      <c r="Q395" s="382"/>
      <c r="R395" s="382"/>
      <c r="S395" s="382"/>
      <c r="T395" s="382"/>
      <c r="U395" s="382"/>
      <c r="V395" s="382"/>
      <c r="W395" s="382"/>
      <c r="X395" s="382"/>
      <c r="Y395" s="382"/>
      <c r="Z395" s="382"/>
      <c r="AA395" s="382"/>
      <c r="AB395" s="382"/>
      <c r="AC395" s="382"/>
      <c r="AD395" s="382"/>
      <c r="AE395" s="382"/>
      <c r="AF395" s="382"/>
      <c r="AG395" s="382"/>
    </row>
    <row r="396" spans="3:33" x14ac:dyDescent="0.25">
      <c r="C396" s="382"/>
      <c r="D396" s="382"/>
      <c r="E396" s="382"/>
      <c r="F396" s="382"/>
      <c r="G396" s="382"/>
      <c r="H396" s="382"/>
      <c r="I396" s="382"/>
      <c r="J396" s="382"/>
      <c r="K396" s="382"/>
      <c r="L396" s="382"/>
      <c r="M396" s="382"/>
      <c r="N396" s="382"/>
      <c r="O396" s="382"/>
      <c r="P396" s="382"/>
      <c r="Q396" s="382"/>
      <c r="R396" s="382"/>
      <c r="S396" s="382"/>
      <c r="T396" s="382"/>
      <c r="U396" s="382"/>
      <c r="V396" s="382"/>
      <c r="W396" s="382"/>
      <c r="X396" s="382"/>
      <c r="Y396" s="382"/>
      <c r="Z396" s="382"/>
      <c r="AA396" s="382"/>
      <c r="AB396" s="382"/>
      <c r="AC396" s="382"/>
      <c r="AD396" s="382"/>
      <c r="AE396" s="382"/>
      <c r="AF396" s="382"/>
      <c r="AG396" s="382"/>
    </row>
    <row r="397" spans="3:33" x14ac:dyDescent="0.25">
      <c r="C397" s="382"/>
      <c r="D397" s="382"/>
      <c r="E397" s="382"/>
      <c r="F397" s="382"/>
      <c r="G397" s="382"/>
      <c r="H397" s="382"/>
      <c r="I397" s="382"/>
      <c r="J397" s="382"/>
      <c r="K397" s="382"/>
      <c r="L397" s="382"/>
      <c r="M397" s="382"/>
      <c r="N397" s="382"/>
      <c r="O397" s="382"/>
      <c r="P397" s="382"/>
      <c r="Q397" s="382"/>
      <c r="R397" s="382"/>
      <c r="S397" s="382"/>
      <c r="T397" s="382"/>
      <c r="U397" s="382"/>
      <c r="V397" s="382"/>
      <c r="W397" s="382"/>
      <c r="X397" s="382"/>
      <c r="Y397" s="382"/>
      <c r="Z397" s="382"/>
      <c r="AA397" s="382"/>
      <c r="AB397" s="382"/>
      <c r="AC397" s="382"/>
      <c r="AD397" s="382"/>
      <c r="AE397" s="382"/>
      <c r="AF397" s="382"/>
      <c r="AG397" s="382"/>
    </row>
    <row r="398" spans="3:33" x14ac:dyDescent="0.25">
      <c r="C398" s="382"/>
      <c r="D398" s="382"/>
      <c r="E398" s="382"/>
      <c r="F398" s="382"/>
      <c r="G398" s="382"/>
      <c r="H398" s="382"/>
      <c r="I398" s="382"/>
      <c r="J398" s="382"/>
      <c r="K398" s="382"/>
      <c r="L398" s="382"/>
      <c r="M398" s="382"/>
      <c r="N398" s="382"/>
      <c r="O398" s="382"/>
      <c r="P398" s="382"/>
      <c r="Q398" s="382"/>
      <c r="R398" s="382"/>
      <c r="S398" s="382"/>
      <c r="T398" s="382"/>
      <c r="U398" s="382"/>
      <c r="V398" s="382"/>
      <c r="W398" s="382"/>
      <c r="X398" s="382"/>
      <c r="Y398" s="382"/>
      <c r="Z398" s="382"/>
      <c r="AA398" s="382"/>
      <c r="AB398" s="382"/>
      <c r="AC398" s="382"/>
      <c r="AD398" s="382"/>
      <c r="AE398" s="382"/>
      <c r="AF398" s="382"/>
      <c r="AG398" s="382"/>
    </row>
    <row r="399" spans="3:33" x14ac:dyDescent="0.25">
      <c r="C399" s="382"/>
      <c r="D399" s="382"/>
      <c r="E399" s="382"/>
      <c r="F399" s="382"/>
      <c r="G399" s="382"/>
      <c r="H399" s="382"/>
      <c r="I399" s="382"/>
      <c r="J399" s="382"/>
      <c r="K399" s="382"/>
      <c r="L399" s="382"/>
      <c r="M399" s="382"/>
      <c r="N399" s="382"/>
      <c r="O399" s="382"/>
      <c r="P399" s="382"/>
      <c r="Q399" s="382"/>
      <c r="R399" s="382"/>
      <c r="S399" s="382"/>
      <c r="T399" s="382"/>
      <c r="U399" s="382"/>
      <c r="V399" s="382"/>
      <c r="W399" s="382"/>
      <c r="X399" s="382"/>
      <c r="Y399" s="382"/>
      <c r="Z399" s="382"/>
      <c r="AA399" s="382"/>
      <c r="AB399" s="382"/>
      <c r="AC399" s="382"/>
      <c r="AD399" s="382"/>
      <c r="AE399" s="382"/>
      <c r="AF399" s="382"/>
      <c r="AG399" s="382"/>
    </row>
    <row r="400" spans="3:33" x14ac:dyDescent="0.25">
      <c r="C400" s="382"/>
      <c r="D400" s="382"/>
      <c r="E400" s="382"/>
      <c r="F400" s="382"/>
      <c r="G400" s="382"/>
      <c r="H400" s="382"/>
      <c r="I400" s="382"/>
      <c r="J400" s="382"/>
      <c r="K400" s="382"/>
      <c r="L400" s="382"/>
      <c r="M400" s="382"/>
      <c r="N400" s="382"/>
      <c r="O400" s="382"/>
      <c r="P400" s="382"/>
      <c r="Q400" s="382"/>
      <c r="R400" s="382"/>
      <c r="S400" s="382"/>
      <c r="T400" s="382"/>
      <c r="U400" s="382"/>
      <c r="V400" s="382"/>
      <c r="W400" s="382"/>
      <c r="X400" s="382"/>
      <c r="Y400" s="382"/>
      <c r="Z400" s="382"/>
      <c r="AA400" s="382"/>
      <c r="AB400" s="382"/>
      <c r="AC400" s="382"/>
      <c r="AD400" s="382"/>
      <c r="AE400" s="382"/>
      <c r="AF400" s="382"/>
      <c r="AG400" s="382"/>
    </row>
    <row r="401" spans="3:33" x14ac:dyDescent="0.25">
      <c r="C401" s="382"/>
      <c r="D401" s="382"/>
      <c r="E401" s="382"/>
      <c r="F401" s="382"/>
      <c r="G401" s="382"/>
      <c r="H401" s="382"/>
      <c r="I401" s="382"/>
      <c r="J401" s="382"/>
      <c r="K401" s="382"/>
      <c r="L401" s="382"/>
      <c r="M401" s="382"/>
      <c r="N401" s="382"/>
      <c r="O401" s="382"/>
      <c r="P401" s="382"/>
      <c r="Q401" s="382"/>
      <c r="R401" s="382"/>
      <c r="S401" s="382"/>
      <c r="T401" s="382"/>
      <c r="U401" s="382"/>
      <c r="V401" s="382"/>
      <c r="W401" s="382"/>
      <c r="X401" s="382"/>
      <c r="Y401" s="382"/>
      <c r="Z401" s="382"/>
      <c r="AA401" s="382"/>
      <c r="AB401" s="382"/>
      <c r="AC401" s="382"/>
      <c r="AD401" s="382"/>
      <c r="AE401" s="382"/>
      <c r="AF401" s="382"/>
      <c r="AG401" s="382"/>
    </row>
    <row r="402" spans="3:33" x14ac:dyDescent="0.25">
      <c r="C402" s="382"/>
      <c r="D402" s="382"/>
      <c r="E402" s="382"/>
      <c r="F402" s="382"/>
      <c r="G402" s="382"/>
      <c r="H402" s="382"/>
      <c r="I402" s="382"/>
      <c r="J402" s="382"/>
      <c r="K402" s="382"/>
      <c r="L402" s="382"/>
      <c r="M402" s="382"/>
      <c r="N402" s="382"/>
      <c r="O402" s="382"/>
      <c r="P402" s="382"/>
      <c r="Q402" s="382"/>
      <c r="R402" s="382"/>
      <c r="S402" s="382"/>
      <c r="T402" s="382"/>
      <c r="U402" s="382"/>
      <c r="V402" s="382"/>
      <c r="W402" s="382"/>
      <c r="X402" s="382"/>
      <c r="Y402" s="382"/>
      <c r="Z402" s="382"/>
      <c r="AA402" s="382"/>
      <c r="AB402" s="382"/>
      <c r="AC402" s="382"/>
      <c r="AD402" s="382"/>
      <c r="AE402" s="382"/>
      <c r="AF402" s="382"/>
      <c r="AG402" s="382"/>
    </row>
    <row r="403" spans="3:33" x14ac:dyDescent="0.25">
      <c r="C403" s="382"/>
      <c r="D403" s="382"/>
      <c r="E403" s="382"/>
      <c r="F403" s="382"/>
      <c r="G403" s="382"/>
      <c r="H403" s="382"/>
      <c r="I403" s="382"/>
      <c r="J403" s="382"/>
      <c r="K403" s="382"/>
      <c r="L403" s="382"/>
      <c r="M403" s="382"/>
      <c r="N403" s="382"/>
      <c r="O403" s="382"/>
      <c r="P403" s="382"/>
      <c r="Q403" s="382"/>
      <c r="R403" s="382"/>
      <c r="S403" s="382"/>
      <c r="T403" s="382"/>
      <c r="U403" s="382"/>
      <c r="V403" s="382"/>
      <c r="W403" s="382"/>
      <c r="X403" s="382"/>
      <c r="Y403" s="382"/>
      <c r="Z403" s="382"/>
      <c r="AA403" s="382"/>
      <c r="AB403" s="382"/>
      <c r="AC403" s="382"/>
      <c r="AD403" s="382"/>
      <c r="AE403" s="382"/>
      <c r="AF403" s="382"/>
      <c r="AG403" s="382"/>
    </row>
    <row r="404" spans="3:33" x14ac:dyDescent="0.25">
      <c r="C404" s="382"/>
      <c r="D404" s="382"/>
      <c r="E404" s="382"/>
      <c r="F404" s="382"/>
      <c r="G404" s="382"/>
      <c r="H404" s="382"/>
      <c r="I404" s="382"/>
      <c r="J404" s="382"/>
      <c r="K404" s="382"/>
      <c r="L404" s="382"/>
      <c r="M404" s="382"/>
      <c r="N404" s="382"/>
      <c r="O404" s="382"/>
      <c r="P404" s="382"/>
      <c r="Q404" s="382"/>
      <c r="R404" s="382"/>
      <c r="S404" s="382"/>
      <c r="T404" s="382"/>
      <c r="U404" s="382"/>
      <c r="V404" s="382"/>
      <c r="W404" s="382"/>
      <c r="X404" s="382"/>
      <c r="Y404" s="382"/>
      <c r="Z404" s="382"/>
      <c r="AA404" s="382"/>
      <c r="AB404" s="382"/>
      <c r="AC404" s="382"/>
      <c r="AD404" s="382"/>
      <c r="AE404" s="382"/>
      <c r="AF404" s="382"/>
      <c r="AG404" s="382"/>
    </row>
    <row r="405" spans="3:33" x14ac:dyDescent="0.25">
      <c r="C405" s="382"/>
      <c r="D405" s="382"/>
      <c r="E405" s="382"/>
      <c r="F405" s="382"/>
      <c r="G405" s="382"/>
      <c r="H405" s="382"/>
      <c r="I405" s="382"/>
      <c r="J405" s="382"/>
      <c r="K405" s="382"/>
      <c r="L405" s="382"/>
      <c r="M405" s="382"/>
      <c r="N405" s="382"/>
      <c r="O405" s="382"/>
      <c r="P405" s="382"/>
      <c r="Q405" s="382"/>
      <c r="R405" s="382"/>
      <c r="S405" s="382"/>
      <c r="T405" s="382"/>
      <c r="U405" s="382"/>
      <c r="V405" s="382"/>
      <c r="W405" s="382"/>
      <c r="X405" s="382"/>
      <c r="Y405" s="382"/>
      <c r="Z405" s="382"/>
      <c r="AA405" s="382"/>
      <c r="AB405" s="382"/>
      <c r="AC405" s="382"/>
      <c r="AD405" s="382"/>
      <c r="AE405" s="382"/>
      <c r="AF405" s="382"/>
      <c r="AG405" s="382"/>
    </row>
    <row r="406" spans="3:33" x14ac:dyDescent="0.25">
      <c r="C406" s="382"/>
      <c r="D406" s="382"/>
      <c r="E406" s="382"/>
      <c r="F406" s="382"/>
      <c r="G406" s="382"/>
      <c r="H406" s="382"/>
      <c r="I406" s="382"/>
      <c r="J406" s="382"/>
      <c r="K406" s="382"/>
      <c r="L406" s="382"/>
      <c r="M406" s="382"/>
      <c r="N406" s="382"/>
      <c r="O406" s="382"/>
      <c r="P406" s="382"/>
      <c r="Q406" s="382"/>
      <c r="R406" s="382"/>
      <c r="S406" s="382"/>
      <c r="T406" s="382"/>
      <c r="U406" s="382"/>
      <c r="V406" s="382"/>
      <c r="W406" s="382"/>
      <c r="X406" s="382"/>
      <c r="Y406" s="382"/>
      <c r="Z406" s="382"/>
      <c r="AA406" s="382"/>
      <c r="AB406" s="382"/>
      <c r="AC406" s="382"/>
      <c r="AD406" s="382"/>
      <c r="AE406" s="382"/>
      <c r="AF406" s="382"/>
      <c r="AG406" s="382"/>
    </row>
    <row r="407" spans="3:33" x14ac:dyDescent="0.25">
      <c r="C407" s="382"/>
      <c r="D407" s="382"/>
      <c r="E407" s="382"/>
      <c r="F407" s="382"/>
      <c r="G407" s="382"/>
      <c r="H407" s="382"/>
      <c r="I407" s="382"/>
      <c r="J407" s="382"/>
      <c r="K407" s="382"/>
      <c r="L407" s="382"/>
      <c r="M407" s="382"/>
      <c r="N407" s="382"/>
      <c r="O407" s="382"/>
      <c r="P407" s="382"/>
      <c r="Q407" s="382"/>
      <c r="R407" s="382"/>
      <c r="S407" s="382"/>
      <c r="T407" s="382"/>
      <c r="U407" s="382"/>
      <c r="V407" s="382"/>
      <c r="W407" s="382"/>
      <c r="X407" s="382"/>
      <c r="Y407" s="382"/>
      <c r="Z407" s="382"/>
      <c r="AA407" s="382"/>
      <c r="AB407" s="382"/>
      <c r="AC407" s="382"/>
      <c r="AD407" s="382"/>
      <c r="AE407" s="382"/>
      <c r="AF407" s="382"/>
      <c r="AG407" s="382"/>
    </row>
    <row r="408" spans="3:33" x14ac:dyDescent="0.25">
      <c r="C408" s="382"/>
      <c r="D408" s="382"/>
      <c r="E408" s="382"/>
      <c r="F408" s="382"/>
      <c r="G408" s="382"/>
      <c r="H408" s="382"/>
      <c r="I408" s="382"/>
      <c r="J408" s="382"/>
      <c r="K408" s="382"/>
      <c r="L408" s="382"/>
      <c r="M408" s="382"/>
      <c r="N408" s="382"/>
      <c r="O408" s="382"/>
      <c r="P408" s="382"/>
      <c r="Q408" s="382"/>
      <c r="R408" s="382"/>
      <c r="S408" s="382"/>
      <c r="T408" s="382"/>
      <c r="U408" s="382"/>
      <c r="V408" s="382"/>
      <c r="W408" s="382"/>
      <c r="X408" s="382"/>
      <c r="Y408" s="382"/>
      <c r="Z408" s="382"/>
      <c r="AA408" s="382"/>
      <c r="AB408" s="382"/>
      <c r="AC408" s="382"/>
      <c r="AD408" s="382"/>
      <c r="AE408" s="382"/>
      <c r="AF408" s="382"/>
      <c r="AG408" s="382"/>
    </row>
    <row r="409" spans="3:33" x14ac:dyDescent="0.25">
      <c r="C409" s="382"/>
      <c r="D409" s="382"/>
      <c r="E409" s="382"/>
      <c r="F409" s="382"/>
      <c r="G409" s="382"/>
      <c r="H409" s="382"/>
      <c r="I409" s="382"/>
      <c r="J409" s="382"/>
      <c r="K409" s="382"/>
      <c r="L409" s="382"/>
      <c r="M409" s="382"/>
      <c r="N409" s="382"/>
      <c r="O409" s="382"/>
      <c r="P409" s="382"/>
      <c r="Q409" s="382"/>
      <c r="R409" s="382"/>
      <c r="S409" s="382"/>
      <c r="T409" s="382"/>
      <c r="U409" s="382"/>
      <c r="V409" s="382"/>
      <c r="W409" s="382"/>
      <c r="X409" s="382"/>
      <c r="Y409" s="382"/>
      <c r="Z409" s="382"/>
      <c r="AA409" s="382"/>
      <c r="AB409" s="382"/>
      <c r="AC409" s="382"/>
      <c r="AD409" s="382"/>
      <c r="AE409" s="382"/>
      <c r="AF409" s="382"/>
      <c r="AG409" s="382"/>
    </row>
    <row r="410" spans="3:33" x14ac:dyDescent="0.25">
      <c r="C410" s="382"/>
      <c r="D410" s="382"/>
      <c r="E410" s="382"/>
      <c r="F410" s="382"/>
      <c r="G410" s="382"/>
      <c r="H410" s="382"/>
      <c r="I410" s="382"/>
      <c r="J410" s="382"/>
      <c r="K410" s="382"/>
      <c r="L410" s="382"/>
      <c r="M410" s="382"/>
      <c r="N410" s="382"/>
      <c r="O410" s="382"/>
      <c r="P410" s="382"/>
      <c r="Q410" s="382"/>
      <c r="R410" s="382"/>
      <c r="S410" s="382"/>
      <c r="T410" s="382"/>
      <c r="U410" s="382"/>
      <c r="V410" s="382"/>
      <c r="W410" s="382"/>
      <c r="X410" s="382"/>
      <c r="Y410" s="382"/>
      <c r="Z410" s="382"/>
      <c r="AA410" s="382"/>
      <c r="AB410" s="382"/>
      <c r="AC410" s="382"/>
      <c r="AD410" s="382"/>
      <c r="AE410" s="382"/>
      <c r="AF410" s="382"/>
      <c r="AG410" s="382"/>
    </row>
    <row r="411" spans="3:33" x14ac:dyDescent="0.25">
      <c r="C411" s="382"/>
      <c r="D411" s="382"/>
      <c r="E411" s="382"/>
      <c r="F411" s="382"/>
      <c r="G411" s="382"/>
      <c r="H411" s="382"/>
      <c r="I411" s="382"/>
      <c r="J411" s="382"/>
      <c r="K411" s="382"/>
      <c r="L411" s="382"/>
      <c r="M411" s="382"/>
      <c r="N411" s="382"/>
      <c r="O411" s="382"/>
      <c r="P411" s="382"/>
      <c r="Q411" s="382"/>
      <c r="R411" s="382"/>
      <c r="S411" s="382"/>
      <c r="T411" s="382"/>
      <c r="U411" s="382"/>
      <c r="V411" s="382"/>
      <c r="W411" s="382"/>
      <c r="X411" s="382"/>
      <c r="Y411" s="382"/>
      <c r="Z411" s="382"/>
      <c r="AA411" s="382"/>
      <c r="AB411" s="382"/>
      <c r="AC411" s="382"/>
      <c r="AD411" s="382"/>
      <c r="AE411" s="382"/>
      <c r="AF411" s="382"/>
      <c r="AG411" s="382"/>
    </row>
    <row r="412" spans="3:33" x14ac:dyDescent="0.25">
      <c r="C412" s="382"/>
      <c r="D412" s="382"/>
      <c r="E412" s="382"/>
      <c r="F412" s="382"/>
      <c r="G412" s="382"/>
      <c r="H412" s="382"/>
      <c r="I412" s="382"/>
      <c r="J412" s="382"/>
      <c r="K412" s="382"/>
      <c r="L412" s="382"/>
      <c r="M412" s="382"/>
      <c r="N412" s="382"/>
      <c r="O412" s="382"/>
      <c r="P412" s="382"/>
      <c r="Q412" s="382"/>
      <c r="R412" s="382"/>
      <c r="S412" s="382"/>
      <c r="T412" s="382"/>
      <c r="U412" s="382"/>
      <c r="V412" s="382"/>
      <c r="W412" s="382"/>
      <c r="X412" s="382"/>
      <c r="Y412" s="382"/>
      <c r="Z412" s="382"/>
      <c r="AA412" s="382"/>
      <c r="AB412" s="382"/>
      <c r="AC412" s="382"/>
      <c r="AD412" s="382"/>
      <c r="AE412" s="382"/>
      <c r="AF412" s="382"/>
      <c r="AG412" s="382"/>
    </row>
    <row r="413" spans="3:33" x14ac:dyDescent="0.25">
      <c r="C413" s="382"/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  <c r="Z413" s="382"/>
      <c r="AA413" s="382"/>
      <c r="AB413" s="382"/>
      <c r="AC413" s="382"/>
      <c r="AD413" s="382"/>
      <c r="AE413" s="382"/>
      <c r="AF413" s="382"/>
      <c r="AG413" s="382"/>
    </row>
    <row r="414" spans="3:33" x14ac:dyDescent="0.25">
      <c r="C414" s="382"/>
      <c r="D414" s="382"/>
      <c r="E414" s="382"/>
      <c r="F414" s="382"/>
      <c r="G414" s="382"/>
      <c r="H414" s="382"/>
      <c r="I414" s="382"/>
      <c r="J414" s="382"/>
      <c r="K414" s="382"/>
      <c r="L414" s="382"/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  <c r="Z414" s="382"/>
      <c r="AA414" s="382"/>
      <c r="AB414" s="382"/>
      <c r="AC414" s="382"/>
      <c r="AD414" s="382"/>
      <c r="AE414" s="382"/>
      <c r="AF414" s="382"/>
      <c r="AG414" s="382"/>
    </row>
    <row r="415" spans="3:33" x14ac:dyDescent="0.25">
      <c r="C415" s="382"/>
      <c r="D415" s="382"/>
      <c r="E415" s="382"/>
      <c r="F415" s="382"/>
      <c r="G415" s="382"/>
      <c r="H415" s="382"/>
      <c r="I415" s="382"/>
      <c r="J415" s="382"/>
      <c r="K415" s="382"/>
      <c r="L415" s="382"/>
      <c r="M415" s="382"/>
      <c r="N415" s="382"/>
      <c r="O415" s="382"/>
      <c r="P415" s="382"/>
      <c r="Q415" s="382"/>
      <c r="R415" s="382"/>
      <c r="S415" s="382"/>
      <c r="T415" s="382"/>
      <c r="U415" s="382"/>
      <c r="V415" s="382"/>
      <c r="W415" s="382"/>
      <c r="X415" s="382"/>
      <c r="Y415" s="382"/>
      <c r="Z415" s="382"/>
      <c r="AA415" s="382"/>
      <c r="AB415" s="382"/>
      <c r="AC415" s="382"/>
      <c r="AD415" s="382"/>
      <c r="AE415" s="382"/>
      <c r="AF415" s="382"/>
      <c r="AG415" s="382"/>
    </row>
    <row r="416" spans="3:33" x14ac:dyDescent="0.25">
      <c r="C416" s="382"/>
      <c r="D416" s="382"/>
      <c r="E416" s="382"/>
      <c r="F416" s="382"/>
      <c r="G416" s="382"/>
      <c r="H416" s="382"/>
      <c r="I416" s="382"/>
      <c r="J416" s="382"/>
      <c r="K416" s="382"/>
      <c r="L416" s="382"/>
      <c r="M416" s="382"/>
      <c r="N416" s="382"/>
      <c r="O416" s="382"/>
      <c r="P416" s="382"/>
      <c r="Q416" s="382"/>
      <c r="R416" s="382"/>
      <c r="S416" s="382"/>
      <c r="T416" s="382"/>
      <c r="U416" s="382"/>
      <c r="V416" s="382"/>
      <c r="W416" s="382"/>
      <c r="X416" s="382"/>
      <c r="Y416" s="382"/>
      <c r="Z416" s="382"/>
      <c r="AA416" s="382"/>
      <c r="AB416" s="382"/>
      <c r="AC416" s="382"/>
      <c r="AD416" s="382"/>
      <c r="AE416" s="382"/>
      <c r="AF416" s="382"/>
      <c r="AG416" s="382"/>
    </row>
    <row r="417" spans="3:33" x14ac:dyDescent="0.25">
      <c r="C417" s="382"/>
      <c r="D417" s="382"/>
      <c r="E417" s="382"/>
      <c r="F417" s="382"/>
      <c r="G417" s="382"/>
      <c r="H417" s="382"/>
      <c r="I417" s="382"/>
      <c r="J417" s="382"/>
      <c r="K417" s="382"/>
      <c r="L417" s="382"/>
      <c r="M417" s="382"/>
      <c r="N417" s="382"/>
      <c r="O417" s="382"/>
      <c r="P417" s="382"/>
      <c r="Q417" s="382"/>
      <c r="R417" s="382"/>
      <c r="S417" s="382"/>
      <c r="T417" s="382"/>
      <c r="U417" s="382"/>
      <c r="V417" s="382"/>
      <c r="W417" s="382"/>
      <c r="X417" s="382"/>
      <c r="Y417" s="382"/>
      <c r="Z417" s="382"/>
      <c r="AA417" s="382"/>
      <c r="AB417" s="382"/>
      <c r="AC417" s="382"/>
      <c r="AD417" s="382"/>
      <c r="AE417" s="382"/>
      <c r="AF417" s="382"/>
      <c r="AG417" s="382"/>
    </row>
    <row r="418" spans="3:33" x14ac:dyDescent="0.25">
      <c r="C418" s="382"/>
      <c r="D418" s="382"/>
      <c r="E418" s="382"/>
      <c r="F418" s="382"/>
      <c r="G418" s="382"/>
      <c r="H418" s="382"/>
      <c r="I418" s="382"/>
      <c r="J418" s="382"/>
      <c r="K418" s="382"/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  <c r="Z418" s="382"/>
      <c r="AA418" s="382"/>
      <c r="AB418" s="382"/>
      <c r="AC418" s="382"/>
      <c r="AD418" s="382"/>
      <c r="AE418" s="382"/>
      <c r="AF418" s="382"/>
      <c r="AG418" s="382"/>
    </row>
    <row r="419" spans="3:33" x14ac:dyDescent="0.25">
      <c r="C419" s="382"/>
      <c r="D419" s="382"/>
      <c r="E419" s="382"/>
      <c r="F419" s="382"/>
      <c r="G419" s="382"/>
      <c r="H419" s="382"/>
      <c r="I419" s="382"/>
      <c r="J419" s="382"/>
      <c r="K419" s="382"/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  <c r="Z419" s="382"/>
      <c r="AA419" s="382"/>
      <c r="AB419" s="382"/>
      <c r="AC419" s="382"/>
      <c r="AD419" s="382"/>
      <c r="AE419" s="382"/>
      <c r="AF419" s="382"/>
      <c r="AG419" s="382"/>
    </row>
    <row r="420" spans="3:33" x14ac:dyDescent="0.25">
      <c r="C420" s="382"/>
      <c r="D420" s="382"/>
      <c r="E420" s="382"/>
      <c r="F420" s="382"/>
      <c r="G420" s="382"/>
      <c r="H420" s="382"/>
      <c r="I420" s="382"/>
      <c r="J420" s="382"/>
      <c r="K420" s="382"/>
      <c r="L420" s="382"/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  <c r="Z420" s="382"/>
      <c r="AA420" s="382"/>
      <c r="AB420" s="382"/>
      <c r="AC420" s="382"/>
      <c r="AD420" s="382"/>
      <c r="AE420" s="382"/>
      <c r="AF420" s="382"/>
      <c r="AG420" s="382"/>
    </row>
    <row r="421" spans="3:33" x14ac:dyDescent="0.25">
      <c r="C421" s="382"/>
      <c r="D421" s="382"/>
      <c r="E421" s="382"/>
      <c r="F421" s="382"/>
      <c r="G421" s="382"/>
      <c r="H421" s="382"/>
      <c r="I421" s="382"/>
      <c r="J421" s="382"/>
      <c r="K421" s="382"/>
      <c r="L421" s="382"/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  <c r="Z421" s="382"/>
      <c r="AA421" s="382"/>
      <c r="AB421" s="382"/>
      <c r="AC421" s="382"/>
      <c r="AD421" s="382"/>
      <c r="AE421" s="382"/>
      <c r="AF421" s="382"/>
      <c r="AG421" s="382"/>
    </row>
    <row r="422" spans="3:33" x14ac:dyDescent="0.25">
      <c r="C422" s="382"/>
      <c r="D422" s="382"/>
      <c r="E422" s="382"/>
      <c r="F422" s="382"/>
      <c r="G422" s="382"/>
      <c r="H422" s="382"/>
      <c r="I422" s="382"/>
      <c r="J422" s="382"/>
      <c r="K422" s="382"/>
      <c r="L422" s="382"/>
      <c r="M422" s="382"/>
      <c r="N422" s="382"/>
      <c r="O422" s="382"/>
      <c r="P422" s="382"/>
      <c r="Q422" s="382"/>
      <c r="R422" s="382"/>
      <c r="S422" s="382"/>
      <c r="T422" s="382"/>
      <c r="U422" s="382"/>
      <c r="V422" s="382"/>
      <c r="W422" s="382"/>
      <c r="X422" s="382"/>
      <c r="Y422" s="382"/>
      <c r="Z422" s="382"/>
      <c r="AA422" s="382"/>
      <c r="AB422" s="382"/>
      <c r="AC422" s="382"/>
      <c r="AD422" s="382"/>
      <c r="AE422" s="382"/>
      <c r="AF422" s="382"/>
      <c r="AG422" s="382"/>
    </row>
    <row r="423" spans="3:33" x14ac:dyDescent="0.25">
      <c r="C423" s="382"/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  <c r="Z423" s="382"/>
      <c r="AA423" s="382"/>
      <c r="AB423" s="382"/>
      <c r="AC423" s="382"/>
      <c r="AD423" s="382"/>
      <c r="AE423" s="382"/>
      <c r="AF423" s="382"/>
      <c r="AG423" s="382"/>
    </row>
    <row r="424" spans="3:33" x14ac:dyDescent="0.25">
      <c r="C424" s="382"/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  <c r="Z424" s="382"/>
      <c r="AA424" s="382"/>
      <c r="AB424" s="382"/>
      <c r="AC424" s="382"/>
      <c r="AD424" s="382"/>
      <c r="AE424" s="382"/>
      <c r="AF424" s="382"/>
      <c r="AG424" s="382"/>
    </row>
    <row r="425" spans="3:33" x14ac:dyDescent="0.25">
      <c r="C425" s="382"/>
      <c r="D425" s="382"/>
      <c r="E425" s="382"/>
      <c r="F425" s="382"/>
      <c r="G425" s="382"/>
      <c r="H425" s="382"/>
      <c r="I425" s="382"/>
      <c r="J425" s="382"/>
      <c r="K425" s="382"/>
      <c r="L425" s="382"/>
      <c r="M425" s="382"/>
      <c r="N425" s="382"/>
      <c r="O425" s="382"/>
      <c r="P425" s="382"/>
      <c r="Q425" s="382"/>
      <c r="R425" s="382"/>
      <c r="S425" s="382"/>
      <c r="T425" s="382"/>
      <c r="U425" s="382"/>
      <c r="V425" s="382"/>
      <c r="W425" s="382"/>
      <c r="X425" s="382"/>
      <c r="Y425" s="382"/>
      <c r="Z425" s="382"/>
      <c r="AA425" s="382"/>
      <c r="AB425" s="382"/>
      <c r="AC425" s="382"/>
      <c r="AD425" s="382"/>
      <c r="AE425" s="382"/>
      <c r="AF425" s="382"/>
      <c r="AG425" s="382"/>
    </row>
    <row r="426" spans="3:33" x14ac:dyDescent="0.25">
      <c r="C426" s="382"/>
      <c r="D426" s="382"/>
      <c r="E426" s="382"/>
      <c r="F426" s="382"/>
      <c r="G426" s="382"/>
      <c r="H426" s="382"/>
      <c r="I426" s="382"/>
      <c r="J426" s="382"/>
      <c r="K426" s="382"/>
      <c r="L426" s="382"/>
      <c r="M426" s="382"/>
      <c r="N426" s="382"/>
      <c r="O426" s="382"/>
      <c r="P426" s="382"/>
      <c r="Q426" s="382"/>
      <c r="R426" s="382"/>
      <c r="S426" s="382"/>
      <c r="T426" s="382"/>
      <c r="U426" s="382"/>
      <c r="V426" s="382"/>
      <c r="W426" s="382"/>
      <c r="X426" s="382"/>
      <c r="Y426" s="382"/>
      <c r="Z426" s="382"/>
      <c r="AA426" s="382"/>
      <c r="AB426" s="382"/>
      <c r="AC426" s="382"/>
      <c r="AD426" s="382"/>
      <c r="AE426" s="382"/>
      <c r="AF426" s="382"/>
      <c r="AG426" s="382"/>
    </row>
    <row r="427" spans="3:33" x14ac:dyDescent="0.25">
      <c r="C427" s="382"/>
      <c r="D427" s="382"/>
      <c r="E427" s="382"/>
      <c r="F427" s="382"/>
      <c r="G427" s="382"/>
      <c r="H427" s="382"/>
      <c r="I427" s="382"/>
      <c r="J427" s="382"/>
      <c r="K427" s="382"/>
      <c r="L427" s="382"/>
      <c r="M427" s="382"/>
      <c r="N427" s="382"/>
      <c r="O427" s="382"/>
      <c r="P427" s="382"/>
      <c r="Q427" s="382"/>
      <c r="R427" s="382"/>
      <c r="S427" s="382"/>
      <c r="T427" s="382"/>
      <c r="U427" s="382"/>
      <c r="V427" s="382"/>
      <c r="W427" s="382"/>
      <c r="X427" s="382"/>
      <c r="Y427" s="382"/>
      <c r="Z427" s="382"/>
      <c r="AA427" s="382"/>
      <c r="AB427" s="382"/>
      <c r="AC427" s="382"/>
      <c r="AD427" s="382"/>
      <c r="AE427" s="382"/>
      <c r="AF427" s="382"/>
      <c r="AG427" s="382"/>
    </row>
    <row r="428" spans="3:33" x14ac:dyDescent="0.25">
      <c r="C428" s="382"/>
      <c r="D428" s="382"/>
      <c r="E428" s="382"/>
      <c r="F428" s="382"/>
      <c r="G428" s="382"/>
      <c r="H428" s="382"/>
      <c r="I428" s="382"/>
      <c r="J428" s="382"/>
      <c r="K428" s="382"/>
      <c r="L428" s="382"/>
      <c r="M428" s="382"/>
      <c r="N428" s="382"/>
      <c r="O428" s="382"/>
      <c r="P428" s="382"/>
      <c r="Q428" s="382"/>
      <c r="R428" s="382"/>
      <c r="S428" s="382"/>
      <c r="T428" s="382"/>
      <c r="U428" s="382"/>
      <c r="V428" s="382"/>
      <c r="W428" s="382"/>
      <c r="X428" s="382"/>
      <c r="Y428" s="382"/>
      <c r="Z428" s="382"/>
      <c r="AA428" s="382"/>
      <c r="AB428" s="382"/>
      <c r="AC428" s="382"/>
      <c r="AD428" s="382"/>
      <c r="AE428" s="382"/>
      <c r="AF428" s="382"/>
      <c r="AG428" s="382"/>
    </row>
    <row r="429" spans="3:33" x14ac:dyDescent="0.25">
      <c r="C429" s="382"/>
      <c r="D429" s="382"/>
      <c r="E429" s="382"/>
      <c r="F429" s="382"/>
      <c r="G429" s="382"/>
      <c r="H429" s="382"/>
      <c r="I429" s="382"/>
      <c r="J429" s="382"/>
      <c r="K429" s="382"/>
      <c r="L429" s="382"/>
      <c r="M429" s="382"/>
      <c r="N429" s="382"/>
      <c r="O429" s="382"/>
      <c r="P429" s="382"/>
      <c r="Q429" s="382"/>
      <c r="R429" s="382"/>
      <c r="S429" s="382"/>
      <c r="T429" s="382"/>
      <c r="U429" s="382"/>
      <c r="V429" s="382"/>
      <c r="W429" s="382"/>
      <c r="X429" s="382"/>
      <c r="Y429" s="382"/>
      <c r="Z429" s="382"/>
      <c r="AA429" s="382"/>
      <c r="AB429" s="382"/>
      <c r="AC429" s="382"/>
      <c r="AD429" s="382"/>
      <c r="AE429" s="382"/>
      <c r="AF429" s="382"/>
      <c r="AG429" s="382"/>
    </row>
    <row r="430" spans="3:33" x14ac:dyDescent="0.25">
      <c r="C430" s="382"/>
      <c r="D430" s="382"/>
      <c r="E430" s="382"/>
      <c r="F430" s="382"/>
      <c r="G430" s="382"/>
      <c r="H430" s="382"/>
      <c r="I430" s="382"/>
      <c r="J430" s="382"/>
      <c r="K430" s="382"/>
      <c r="L430" s="382"/>
      <c r="M430" s="382"/>
      <c r="N430" s="382"/>
      <c r="O430" s="382"/>
      <c r="P430" s="382"/>
      <c r="Q430" s="382"/>
      <c r="R430" s="382"/>
      <c r="S430" s="382"/>
      <c r="T430" s="382"/>
      <c r="U430" s="382"/>
      <c r="V430" s="382"/>
      <c r="W430" s="382"/>
      <c r="X430" s="382"/>
      <c r="Y430" s="382"/>
      <c r="Z430" s="382"/>
      <c r="AA430" s="382"/>
      <c r="AB430" s="382"/>
      <c r="AC430" s="382"/>
      <c r="AD430" s="382"/>
      <c r="AE430" s="382"/>
      <c r="AF430" s="382"/>
      <c r="AG430" s="382"/>
    </row>
    <row r="431" spans="3:33" x14ac:dyDescent="0.25">
      <c r="C431" s="382"/>
      <c r="D431" s="382"/>
      <c r="E431" s="382"/>
      <c r="F431" s="382"/>
      <c r="G431" s="382"/>
      <c r="H431" s="382"/>
      <c r="I431" s="382"/>
      <c r="J431" s="382"/>
      <c r="K431" s="382"/>
      <c r="L431" s="382"/>
      <c r="M431" s="382"/>
      <c r="N431" s="382"/>
      <c r="O431" s="382"/>
      <c r="P431" s="382"/>
      <c r="Q431" s="382"/>
      <c r="R431" s="382"/>
      <c r="S431" s="382"/>
      <c r="T431" s="382"/>
      <c r="U431" s="382"/>
      <c r="V431" s="382"/>
      <c r="W431" s="382"/>
      <c r="X431" s="382"/>
      <c r="Y431" s="382"/>
      <c r="Z431" s="382"/>
      <c r="AA431" s="382"/>
      <c r="AB431" s="382"/>
      <c r="AC431" s="382"/>
      <c r="AD431" s="382"/>
      <c r="AE431" s="382"/>
      <c r="AF431" s="382"/>
      <c r="AG431" s="382"/>
    </row>
    <row r="432" spans="3:33" x14ac:dyDescent="0.25">
      <c r="C432" s="382"/>
      <c r="D432" s="382"/>
      <c r="E432" s="382"/>
      <c r="F432" s="382"/>
      <c r="G432" s="382"/>
      <c r="H432" s="382"/>
      <c r="I432" s="382"/>
      <c r="J432" s="382"/>
      <c r="K432" s="382"/>
      <c r="L432" s="382"/>
      <c r="M432" s="382"/>
      <c r="N432" s="382"/>
      <c r="O432" s="382"/>
      <c r="P432" s="382"/>
      <c r="Q432" s="382"/>
      <c r="R432" s="382"/>
      <c r="S432" s="382"/>
      <c r="T432" s="382"/>
      <c r="U432" s="382"/>
      <c r="V432" s="382"/>
      <c r="W432" s="382"/>
      <c r="X432" s="382"/>
      <c r="Y432" s="382"/>
      <c r="Z432" s="382"/>
      <c r="AA432" s="382"/>
      <c r="AB432" s="382"/>
      <c r="AC432" s="382"/>
      <c r="AD432" s="382"/>
      <c r="AE432" s="382"/>
      <c r="AF432" s="382"/>
      <c r="AG432" s="382"/>
    </row>
    <row r="433" spans="3:33" x14ac:dyDescent="0.25">
      <c r="C433" s="382"/>
      <c r="D433" s="382"/>
      <c r="E433" s="382"/>
      <c r="F433" s="382"/>
      <c r="G433" s="382"/>
      <c r="H433" s="382"/>
      <c r="I433" s="382"/>
      <c r="J433" s="382"/>
      <c r="K433" s="382"/>
      <c r="L433" s="382"/>
      <c r="M433" s="382"/>
      <c r="N433" s="382"/>
      <c r="O433" s="382"/>
      <c r="P433" s="382"/>
      <c r="Q433" s="382"/>
      <c r="R433" s="382"/>
      <c r="S433" s="382"/>
      <c r="T433" s="382"/>
      <c r="U433" s="382"/>
      <c r="V433" s="382"/>
      <c r="W433" s="382"/>
      <c r="X433" s="382"/>
      <c r="Y433" s="382"/>
      <c r="Z433" s="382"/>
      <c r="AA433" s="382"/>
      <c r="AB433" s="382"/>
      <c r="AC433" s="382"/>
      <c r="AD433" s="382"/>
      <c r="AE433" s="382"/>
      <c r="AF433" s="382"/>
      <c r="AG433" s="382"/>
    </row>
    <row r="434" spans="3:33" x14ac:dyDescent="0.25">
      <c r="C434" s="382"/>
      <c r="D434" s="382"/>
      <c r="E434" s="382"/>
      <c r="F434" s="382"/>
      <c r="G434" s="382"/>
      <c r="H434" s="382"/>
      <c r="I434" s="382"/>
      <c r="J434" s="382"/>
      <c r="K434" s="382"/>
      <c r="L434" s="382"/>
      <c r="M434" s="382"/>
      <c r="N434" s="382"/>
      <c r="O434" s="382"/>
      <c r="P434" s="382"/>
      <c r="Q434" s="382"/>
      <c r="R434" s="382"/>
      <c r="S434" s="382"/>
      <c r="T434" s="382"/>
      <c r="U434" s="382"/>
      <c r="V434" s="382"/>
      <c r="W434" s="382"/>
      <c r="X434" s="382"/>
      <c r="Y434" s="382"/>
      <c r="Z434" s="382"/>
      <c r="AA434" s="382"/>
      <c r="AB434" s="382"/>
      <c r="AC434" s="382"/>
      <c r="AD434" s="382"/>
      <c r="AE434" s="382"/>
      <c r="AF434" s="382"/>
      <c r="AG434" s="382"/>
    </row>
    <row r="435" spans="3:33" x14ac:dyDescent="0.25">
      <c r="C435" s="382"/>
      <c r="D435" s="382"/>
      <c r="E435" s="382"/>
      <c r="F435" s="382"/>
      <c r="G435" s="382"/>
      <c r="H435" s="382"/>
      <c r="I435" s="382"/>
      <c r="J435" s="382"/>
      <c r="K435" s="382"/>
      <c r="L435" s="382"/>
      <c r="M435" s="382"/>
      <c r="N435" s="382"/>
      <c r="O435" s="382"/>
      <c r="P435" s="382"/>
      <c r="Q435" s="382"/>
      <c r="R435" s="382"/>
      <c r="S435" s="382"/>
      <c r="T435" s="382"/>
      <c r="U435" s="382"/>
      <c r="V435" s="382"/>
      <c r="W435" s="382"/>
      <c r="X435" s="382"/>
      <c r="Y435" s="382"/>
      <c r="Z435" s="382"/>
      <c r="AA435" s="382"/>
      <c r="AB435" s="382"/>
      <c r="AC435" s="382"/>
      <c r="AD435" s="382"/>
      <c r="AE435" s="382"/>
      <c r="AF435" s="382"/>
      <c r="AG435" s="382"/>
    </row>
    <row r="436" spans="3:33" x14ac:dyDescent="0.25">
      <c r="C436" s="382"/>
      <c r="D436" s="382"/>
      <c r="E436" s="382"/>
      <c r="F436" s="382"/>
      <c r="G436" s="382"/>
      <c r="H436" s="382"/>
      <c r="I436" s="382"/>
      <c r="J436" s="382"/>
      <c r="K436" s="382"/>
      <c r="L436" s="382"/>
      <c r="M436" s="382"/>
      <c r="N436" s="382"/>
      <c r="O436" s="382"/>
      <c r="P436" s="382"/>
      <c r="Q436" s="382"/>
      <c r="R436" s="382"/>
      <c r="S436" s="382"/>
      <c r="T436" s="382"/>
      <c r="U436" s="382"/>
      <c r="V436" s="382"/>
      <c r="W436" s="382"/>
      <c r="X436" s="382"/>
      <c r="Y436" s="382"/>
      <c r="Z436" s="382"/>
      <c r="AA436" s="382"/>
      <c r="AB436" s="382"/>
      <c r="AC436" s="382"/>
      <c r="AD436" s="382"/>
      <c r="AE436" s="382"/>
      <c r="AF436" s="382"/>
      <c r="AG436" s="382"/>
    </row>
    <row r="437" spans="3:33" x14ac:dyDescent="0.25">
      <c r="C437" s="382"/>
      <c r="D437" s="382"/>
      <c r="E437" s="382"/>
      <c r="F437" s="382"/>
      <c r="G437" s="382"/>
      <c r="H437" s="382"/>
      <c r="I437" s="382"/>
      <c r="J437" s="382"/>
      <c r="K437" s="382"/>
      <c r="L437" s="382"/>
      <c r="M437" s="382"/>
      <c r="N437" s="382"/>
      <c r="O437" s="382"/>
      <c r="P437" s="382"/>
      <c r="Q437" s="382"/>
      <c r="R437" s="382"/>
      <c r="S437" s="382"/>
      <c r="T437" s="382"/>
      <c r="U437" s="382"/>
      <c r="V437" s="382"/>
      <c r="W437" s="382"/>
      <c r="X437" s="382"/>
      <c r="Y437" s="382"/>
      <c r="Z437" s="382"/>
      <c r="AA437" s="382"/>
      <c r="AB437" s="382"/>
      <c r="AC437" s="382"/>
      <c r="AD437" s="382"/>
      <c r="AE437" s="382"/>
      <c r="AF437" s="382"/>
      <c r="AG437" s="382"/>
    </row>
    <row r="438" spans="3:33" x14ac:dyDescent="0.25">
      <c r="C438" s="382"/>
      <c r="D438" s="382"/>
      <c r="E438" s="382"/>
      <c r="F438" s="382"/>
      <c r="G438" s="382"/>
      <c r="H438" s="382"/>
      <c r="I438" s="382"/>
      <c r="J438" s="382"/>
      <c r="K438" s="382"/>
      <c r="L438" s="382"/>
      <c r="M438" s="382"/>
      <c r="N438" s="382"/>
      <c r="O438" s="382"/>
      <c r="P438" s="382"/>
      <c r="Q438" s="382"/>
      <c r="R438" s="382"/>
      <c r="S438" s="382"/>
      <c r="T438" s="382"/>
      <c r="U438" s="382"/>
      <c r="V438" s="382"/>
      <c r="W438" s="382"/>
      <c r="X438" s="382"/>
      <c r="Y438" s="382"/>
      <c r="Z438" s="382"/>
      <c r="AA438" s="382"/>
      <c r="AB438" s="382"/>
      <c r="AC438" s="382"/>
      <c r="AD438" s="382"/>
      <c r="AE438" s="382"/>
      <c r="AF438" s="382"/>
      <c r="AG438" s="382"/>
    </row>
    <row r="439" spans="3:33" x14ac:dyDescent="0.25">
      <c r="C439" s="382"/>
      <c r="D439" s="382"/>
      <c r="E439" s="382"/>
      <c r="F439" s="382"/>
      <c r="G439" s="382"/>
      <c r="H439" s="382"/>
      <c r="I439" s="382"/>
      <c r="J439" s="382"/>
      <c r="K439" s="382"/>
      <c r="L439" s="382"/>
      <c r="M439" s="382"/>
      <c r="N439" s="382"/>
      <c r="O439" s="382"/>
      <c r="P439" s="382"/>
      <c r="Q439" s="382"/>
      <c r="R439" s="382"/>
      <c r="S439" s="382"/>
      <c r="T439" s="382"/>
      <c r="U439" s="382"/>
      <c r="V439" s="382"/>
      <c r="W439" s="382"/>
      <c r="X439" s="382"/>
      <c r="Y439" s="382"/>
      <c r="Z439" s="382"/>
      <c r="AA439" s="382"/>
      <c r="AB439" s="382"/>
      <c r="AC439" s="382"/>
      <c r="AD439" s="382"/>
      <c r="AE439" s="382"/>
      <c r="AF439" s="382"/>
      <c r="AG439" s="382"/>
    </row>
    <row r="440" spans="3:33" x14ac:dyDescent="0.25">
      <c r="C440" s="382"/>
      <c r="D440" s="382"/>
      <c r="E440" s="382"/>
      <c r="F440" s="382"/>
      <c r="G440" s="382"/>
      <c r="H440" s="382"/>
      <c r="I440" s="382"/>
      <c r="J440" s="382"/>
      <c r="K440" s="382"/>
      <c r="L440" s="382"/>
      <c r="M440" s="382"/>
      <c r="N440" s="382"/>
      <c r="O440" s="382"/>
      <c r="P440" s="382"/>
      <c r="Q440" s="382"/>
      <c r="R440" s="382"/>
      <c r="S440" s="382"/>
      <c r="T440" s="382"/>
      <c r="U440" s="382"/>
      <c r="V440" s="382"/>
      <c r="W440" s="382"/>
      <c r="X440" s="382"/>
      <c r="Y440" s="382"/>
      <c r="Z440" s="382"/>
      <c r="AA440" s="382"/>
      <c r="AB440" s="382"/>
      <c r="AC440" s="382"/>
      <c r="AD440" s="382"/>
      <c r="AE440" s="382"/>
      <c r="AF440" s="382"/>
      <c r="AG440" s="382"/>
    </row>
    <row r="441" spans="3:33" x14ac:dyDescent="0.25">
      <c r="C441" s="382"/>
      <c r="D441" s="382"/>
      <c r="E441" s="382"/>
      <c r="F441" s="382"/>
      <c r="G441" s="382"/>
      <c r="H441" s="382"/>
      <c r="I441" s="382"/>
      <c r="J441" s="382"/>
      <c r="K441" s="382"/>
      <c r="L441" s="382"/>
      <c r="M441" s="382"/>
      <c r="N441" s="382"/>
      <c r="O441" s="382"/>
      <c r="P441" s="382"/>
      <c r="Q441" s="382"/>
      <c r="R441" s="382"/>
      <c r="S441" s="382"/>
      <c r="T441" s="382"/>
      <c r="U441" s="382"/>
      <c r="V441" s="382"/>
      <c r="W441" s="382"/>
      <c r="X441" s="382"/>
      <c r="Y441" s="382"/>
      <c r="Z441" s="382"/>
      <c r="AA441" s="382"/>
      <c r="AB441" s="382"/>
      <c r="AC441" s="382"/>
      <c r="AD441" s="382"/>
      <c r="AE441" s="382"/>
      <c r="AF441" s="382"/>
      <c r="AG441" s="382"/>
    </row>
    <row r="442" spans="3:33" x14ac:dyDescent="0.25">
      <c r="C442" s="382"/>
      <c r="D442" s="382"/>
      <c r="E442" s="382"/>
      <c r="F442" s="382"/>
      <c r="G442" s="382"/>
      <c r="H442" s="382"/>
      <c r="I442" s="382"/>
      <c r="J442" s="382"/>
      <c r="K442" s="382"/>
      <c r="L442" s="382"/>
      <c r="M442" s="382"/>
      <c r="N442" s="382"/>
      <c r="O442" s="382"/>
      <c r="P442" s="382"/>
      <c r="Q442" s="382"/>
      <c r="R442" s="382"/>
      <c r="S442" s="382"/>
      <c r="T442" s="382"/>
      <c r="U442" s="382"/>
      <c r="V442" s="382"/>
      <c r="W442" s="382"/>
      <c r="X442" s="382"/>
      <c r="Y442" s="382"/>
      <c r="Z442" s="382"/>
      <c r="AA442" s="382"/>
      <c r="AB442" s="382"/>
      <c r="AC442" s="382"/>
      <c r="AD442" s="382"/>
      <c r="AE442" s="382"/>
      <c r="AF442" s="382"/>
      <c r="AG442" s="382"/>
    </row>
    <row r="443" spans="3:33" x14ac:dyDescent="0.25">
      <c r="C443" s="382"/>
      <c r="D443" s="382"/>
      <c r="E443" s="382"/>
      <c r="F443" s="382"/>
      <c r="G443" s="382"/>
      <c r="H443" s="382"/>
      <c r="I443" s="382"/>
      <c r="J443" s="382"/>
      <c r="K443" s="382"/>
      <c r="L443" s="382"/>
      <c r="M443" s="382"/>
      <c r="N443" s="382"/>
      <c r="O443" s="382"/>
      <c r="P443" s="382"/>
      <c r="Q443" s="382"/>
      <c r="R443" s="382"/>
      <c r="S443" s="382"/>
      <c r="T443" s="382"/>
      <c r="U443" s="382"/>
      <c r="V443" s="382"/>
      <c r="W443" s="382"/>
      <c r="X443" s="382"/>
      <c r="Y443" s="382"/>
      <c r="Z443" s="382"/>
      <c r="AA443" s="382"/>
      <c r="AB443" s="382"/>
      <c r="AC443" s="382"/>
      <c r="AD443" s="382"/>
      <c r="AE443" s="382"/>
      <c r="AF443" s="382"/>
      <c r="AG443" s="382"/>
    </row>
    <row r="444" spans="3:33" x14ac:dyDescent="0.25">
      <c r="C444" s="382"/>
      <c r="D444" s="382"/>
      <c r="E444" s="382"/>
      <c r="F444" s="382"/>
      <c r="G444" s="382"/>
      <c r="H444" s="382"/>
      <c r="I444" s="382"/>
      <c r="J444" s="382"/>
      <c r="K444" s="382"/>
      <c r="L444" s="382"/>
      <c r="M444" s="382"/>
      <c r="N444" s="382"/>
      <c r="O444" s="382"/>
      <c r="P444" s="382"/>
      <c r="Q444" s="382"/>
      <c r="R444" s="382"/>
      <c r="S444" s="382"/>
      <c r="T444" s="382"/>
      <c r="U444" s="382"/>
      <c r="V444" s="382"/>
      <c r="W444" s="382"/>
      <c r="X444" s="382"/>
      <c r="Y444" s="382"/>
      <c r="Z444" s="382"/>
      <c r="AA444" s="382"/>
      <c r="AB444" s="382"/>
      <c r="AC444" s="382"/>
      <c r="AD444" s="382"/>
      <c r="AE444" s="382"/>
      <c r="AF444" s="382"/>
      <c r="AG444" s="382"/>
    </row>
    <row r="445" spans="3:33" x14ac:dyDescent="0.25">
      <c r="C445" s="382"/>
      <c r="D445" s="382"/>
      <c r="E445" s="382"/>
      <c r="F445" s="382"/>
      <c r="G445" s="382"/>
      <c r="H445" s="382"/>
      <c r="I445" s="382"/>
      <c r="J445" s="382"/>
      <c r="K445" s="382"/>
      <c r="L445" s="382"/>
      <c r="M445" s="382"/>
      <c r="N445" s="382"/>
      <c r="O445" s="382"/>
      <c r="P445" s="382"/>
      <c r="Q445" s="382"/>
      <c r="R445" s="382"/>
      <c r="S445" s="382"/>
      <c r="T445" s="382"/>
      <c r="U445" s="382"/>
      <c r="V445" s="382"/>
      <c r="W445" s="382"/>
      <c r="X445" s="382"/>
      <c r="Y445" s="382"/>
      <c r="Z445" s="382"/>
      <c r="AA445" s="382"/>
      <c r="AB445" s="382"/>
      <c r="AC445" s="382"/>
      <c r="AD445" s="382"/>
      <c r="AE445" s="382"/>
      <c r="AF445" s="382"/>
      <c r="AG445" s="382"/>
    </row>
    <row r="446" spans="3:33" x14ac:dyDescent="0.25">
      <c r="C446" s="382"/>
      <c r="D446" s="382"/>
      <c r="E446" s="382"/>
      <c r="F446" s="382"/>
      <c r="G446" s="382"/>
      <c r="H446" s="382"/>
      <c r="I446" s="382"/>
      <c r="J446" s="382"/>
      <c r="K446" s="382"/>
      <c r="L446" s="382"/>
      <c r="M446" s="382"/>
      <c r="N446" s="382"/>
      <c r="O446" s="382"/>
      <c r="P446" s="382"/>
      <c r="Q446" s="382"/>
      <c r="R446" s="382"/>
      <c r="S446" s="382"/>
      <c r="T446" s="382"/>
      <c r="U446" s="382"/>
      <c r="V446" s="382"/>
      <c r="W446" s="382"/>
      <c r="X446" s="382"/>
      <c r="Y446" s="382"/>
      <c r="Z446" s="382"/>
      <c r="AA446" s="382"/>
      <c r="AB446" s="382"/>
      <c r="AC446" s="382"/>
      <c r="AD446" s="382"/>
      <c r="AE446" s="382"/>
      <c r="AF446" s="382"/>
      <c r="AG446" s="382"/>
    </row>
    <row r="447" spans="3:33" x14ac:dyDescent="0.25">
      <c r="C447" s="382"/>
      <c r="D447" s="382"/>
      <c r="E447" s="382"/>
      <c r="F447" s="382"/>
      <c r="G447" s="382"/>
      <c r="H447" s="382"/>
      <c r="I447" s="382"/>
      <c r="J447" s="382"/>
      <c r="K447" s="382"/>
      <c r="L447" s="382"/>
      <c r="M447" s="382"/>
      <c r="N447" s="382"/>
      <c r="O447" s="382"/>
      <c r="P447" s="382"/>
      <c r="Q447" s="382"/>
      <c r="R447" s="382"/>
      <c r="S447" s="382"/>
      <c r="T447" s="382"/>
      <c r="U447" s="382"/>
      <c r="V447" s="382"/>
      <c r="W447" s="382"/>
      <c r="X447" s="382"/>
      <c r="Y447" s="382"/>
      <c r="Z447" s="382"/>
      <c r="AA447" s="382"/>
      <c r="AB447" s="382"/>
      <c r="AC447" s="382"/>
      <c r="AD447" s="382"/>
      <c r="AE447" s="382"/>
      <c r="AF447" s="382"/>
      <c r="AG447" s="382"/>
    </row>
    <row r="448" spans="3:33" x14ac:dyDescent="0.25">
      <c r="C448" s="382"/>
      <c r="D448" s="382"/>
      <c r="E448" s="382"/>
      <c r="F448" s="382"/>
      <c r="G448" s="382"/>
      <c r="H448" s="382"/>
      <c r="I448" s="382"/>
      <c r="J448" s="382"/>
      <c r="K448" s="382"/>
      <c r="L448" s="382"/>
      <c r="M448" s="382"/>
      <c r="N448" s="382"/>
      <c r="O448" s="382"/>
      <c r="P448" s="382"/>
      <c r="Q448" s="382"/>
      <c r="R448" s="382"/>
      <c r="S448" s="382"/>
      <c r="T448" s="382"/>
      <c r="U448" s="382"/>
      <c r="V448" s="382"/>
      <c r="W448" s="382"/>
      <c r="X448" s="382"/>
      <c r="Y448" s="382"/>
      <c r="Z448" s="382"/>
      <c r="AA448" s="382"/>
      <c r="AB448" s="382"/>
      <c r="AC448" s="382"/>
      <c r="AD448" s="382"/>
      <c r="AE448" s="382"/>
      <c r="AF448" s="382"/>
      <c r="AG448" s="382"/>
    </row>
    <row r="449" spans="3:33" x14ac:dyDescent="0.25">
      <c r="C449" s="382"/>
      <c r="D449" s="382"/>
      <c r="E449" s="382"/>
      <c r="F449" s="382"/>
      <c r="G449" s="382"/>
      <c r="H449" s="382"/>
      <c r="I449" s="382"/>
      <c r="J449" s="382"/>
      <c r="K449" s="382"/>
      <c r="L449" s="382"/>
      <c r="M449" s="382"/>
      <c r="N449" s="382"/>
      <c r="O449" s="382"/>
      <c r="P449" s="382"/>
      <c r="Q449" s="382"/>
      <c r="R449" s="382"/>
      <c r="S449" s="382"/>
      <c r="T449" s="382"/>
      <c r="U449" s="382"/>
      <c r="V449" s="382"/>
      <c r="W449" s="382"/>
      <c r="X449" s="382"/>
      <c r="Y449" s="382"/>
      <c r="Z449" s="382"/>
      <c r="AA449" s="382"/>
      <c r="AB449" s="382"/>
      <c r="AC449" s="382"/>
      <c r="AD449" s="382"/>
      <c r="AE449" s="382"/>
      <c r="AF449" s="382"/>
      <c r="AG449" s="382"/>
    </row>
    <row r="450" spans="3:33" x14ac:dyDescent="0.25">
      <c r="C450" s="382"/>
      <c r="D450" s="382"/>
      <c r="E450" s="382"/>
      <c r="F450" s="382"/>
      <c r="G450" s="382"/>
      <c r="H450" s="382"/>
      <c r="I450" s="382"/>
      <c r="J450" s="382"/>
      <c r="K450" s="382"/>
      <c r="L450" s="382"/>
      <c r="M450" s="382"/>
      <c r="N450" s="382"/>
      <c r="O450" s="382"/>
      <c r="P450" s="382"/>
      <c r="Q450" s="382"/>
      <c r="R450" s="382"/>
      <c r="S450" s="382"/>
      <c r="T450" s="382"/>
      <c r="U450" s="382"/>
      <c r="V450" s="382"/>
      <c r="W450" s="382"/>
      <c r="X450" s="382"/>
      <c r="Y450" s="382"/>
      <c r="Z450" s="382"/>
      <c r="AA450" s="382"/>
      <c r="AB450" s="382"/>
      <c r="AC450" s="382"/>
      <c r="AD450" s="382"/>
      <c r="AE450" s="382"/>
      <c r="AF450" s="382"/>
      <c r="AG450" s="382"/>
    </row>
    <row r="451" spans="3:33" x14ac:dyDescent="0.25">
      <c r="C451" s="382"/>
      <c r="D451" s="382"/>
      <c r="E451" s="382"/>
      <c r="F451" s="382"/>
      <c r="G451" s="382"/>
      <c r="H451" s="382"/>
      <c r="I451" s="382"/>
      <c r="J451" s="382"/>
      <c r="K451" s="382"/>
      <c r="L451" s="382"/>
      <c r="M451" s="382"/>
      <c r="N451" s="382"/>
      <c r="O451" s="382"/>
      <c r="P451" s="382"/>
      <c r="Q451" s="382"/>
      <c r="R451" s="382"/>
      <c r="S451" s="382"/>
      <c r="T451" s="382"/>
      <c r="U451" s="382"/>
      <c r="V451" s="382"/>
      <c r="W451" s="382"/>
      <c r="X451" s="382"/>
      <c r="Y451" s="382"/>
      <c r="Z451" s="382"/>
      <c r="AA451" s="382"/>
      <c r="AB451" s="382"/>
      <c r="AC451" s="382"/>
      <c r="AD451" s="382"/>
      <c r="AE451" s="382"/>
      <c r="AF451" s="382"/>
      <c r="AG451" s="382"/>
    </row>
    <row r="452" spans="3:33" x14ac:dyDescent="0.25">
      <c r="C452" s="382"/>
      <c r="D452" s="382"/>
      <c r="E452" s="382"/>
      <c r="F452" s="382"/>
      <c r="G452" s="382"/>
      <c r="H452" s="382"/>
      <c r="I452" s="382"/>
      <c r="J452" s="382"/>
      <c r="K452" s="382"/>
      <c r="L452" s="382"/>
      <c r="M452" s="382"/>
      <c r="N452" s="382"/>
      <c r="O452" s="382"/>
      <c r="P452" s="382"/>
      <c r="Q452" s="382"/>
      <c r="R452" s="382"/>
      <c r="S452" s="382"/>
      <c r="T452" s="382"/>
      <c r="U452" s="382"/>
      <c r="V452" s="382"/>
      <c r="W452" s="382"/>
      <c r="X452" s="382"/>
      <c r="Y452" s="382"/>
      <c r="Z452" s="382"/>
      <c r="AA452" s="382"/>
      <c r="AB452" s="382"/>
      <c r="AC452" s="382"/>
      <c r="AD452" s="382"/>
      <c r="AE452" s="382"/>
      <c r="AF452" s="382"/>
      <c r="AG452" s="382"/>
    </row>
    <row r="453" spans="3:33" x14ac:dyDescent="0.25">
      <c r="C453" s="382"/>
      <c r="D453" s="382"/>
      <c r="E453" s="382"/>
      <c r="F453" s="382"/>
      <c r="G453" s="382"/>
      <c r="H453" s="382"/>
      <c r="I453" s="382"/>
      <c r="J453" s="382"/>
      <c r="K453" s="382"/>
      <c r="L453" s="382"/>
      <c r="M453" s="382"/>
      <c r="N453" s="382"/>
      <c r="O453" s="382"/>
      <c r="P453" s="382"/>
      <c r="Q453" s="382"/>
      <c r="R453" s="382"/>
      <c r="S453" s="382"/>
      <c r="T453" s="382"/>
      <c r="U453" s="382"/>
      <c r="V453" s="382"/>
      <c r="W453" s="382"/>
      <c r="X453" s="382"/>
      <c r="Y453" s="382"/>
      <c r="Z453" s="382"/>
      <c r="AA453" s="382"/>
      <c r="AB453" s="382"/>
      <c r="AC453" s="382"/>
      <c r="AD453" s="382"/>
      <c r="AE453" s="382"/>
      <c r="AF453" s="382"/>
      <c r="AG453" s="382"/>
    </row>
    <row r="454" spans="3:33" x14ac:dyDescent="0.25">
      <c r="C454" s="382"/>
      <c r="D454" s="382"/>
      <c r="E454" s="382"/>
      <c r="F454" s="382"/>
      <c r="G454" s="382"/>
      <c r="H454" s="382"/>
      <c r="I454" s="382"/>
      <c r="J454" s="382"/>
      <c r="K454" s="382"/>
      <c r="L454" s="382"/>
      <c r="M454" s="382"/>
      <c r="N454" s="382"/>
      <c r="O454" s="382"/>
      <c r="P454" s="382"/>
      <c r="Q454" s="382"/>
      <c r="R454" s="382"/>
      <c r="S454" s="382"/>
      <c r="T454" s="382"/>
      <c r="U454" s="382"/>
      <c r="V454" s="382"/>
      <c r="W454" s="382"/>
      <c r="X454" s="382"/>
      <c r="Y454" s="382"/>
      <c r="Z454" s="382"/>
      <c r="AA454" s="382"/>
      <c r="AB454" s="382"/>
      <c r="AC454" s="382"/>
      <c r="AD454" s="382"/>
      <c r="AE454" s="382"/>
      <c r="AF454" s="382"/>
      <c r="AG454" s="382"/>
    </row>
    <row r="455" spans="3:33" x14ac:dyDescent="0.25">
      <c r="C455" s="382"/>
      <c r="D455" s="382"/>
      <c r="E455" s="382"/>
      <c r="F455" s="382"/>
      <c r="G455" s="382"/>
      <c r="H455" s="382"/>
      <c r="I455" s="382"/>
      <c r="J455" s="382"/>
      <c r="K455" s="382"/>
      <c r="L455" s="382"/>
      <c r="M455" s="382"/>
      <c r="N455" s="382"/>
      <c r="O455" s="382"/>
      <c r="P455" s="382"/>
      <c r="Q455" s="382"/>
      <c r="R455" s="382"/>
      <c r="S455" s="382"/>
      <c r="T455" s="382"/>
      <c r="U455" s="382"/>
      <c r="V455" s="382"/>
      <c r="W455" s="382"/>
      <c r="X455" s="382"/>
      <c r="Y455" s="382"/>
      <c r="Z455" s="382"/>
      <c r="AA455" s="382"/>
      <c r="AB455" s="382"/>
      <c r="AC455" s="382"/>
      <c r="AD455" s="382"/>
      <c r="AE455" s="382"/>
      <c r="AF455" s="382"/>
      <c r="AG455" s="382"/>
    </row>
    <row r="456" spans="3:33" x14ac:dyDescent="0.25">
      <c r="C456" s="382"/>
      <c r="D456" s="382"/>
      <c r="E456" s="382"/>
      <c r="F456" s="382"/>
      <c r="G456" s="382"/>
      <c r="H456" s="382"/>
      <c r="I456" s="382"/>
      <c r="J456" s="382"/>
      <c r="K456" s="382"/>
      <c r="L456" s="382"/>
      <c r="M456" s="382"/>
      <c r="N456" s="382"/>
      <c r="O456" s="382"/>
      <c r="P456" s="382"/>
      <c r="Q456" s="382"/>
      <c r="R456" s="382"/>
      <c r="S456" s="382"/>
      <c r="T456" s="382"/>
      <c r="U456" s="382"/>
      <c r="V456" s="382"/>
      <c r="W456" s="382"/>
      <c r="X456" s="382"/>
      <c r="Y456" s="382"/>
      <c r="Z456" s="382"/>
      <c r="AA456" s="382"/>
      <c r="AB456" s="382"/>
      <c r="AC456" s="382"/>
      <c r="AD456" s="382"/>
      <c r="AE456" s="382"/>
      <c r="AF456" s="382"/>
      <c r="AG456" s="382"/>
    </row>
    <row r="457" spans="3:33" x14ac:dyDescent="0.25">
      <c r="C457" s="382"/>
      <c r="D457" s="382"/>
      <c r="E457" s="382"/>
      <c r="F457" s="382"/>
      <c r="G457" s="382"/>
      <c r="H457" s="382"/>
      <c r="I457" s="382"/>
      <c r="J457" s="382"/>
      <c r="K457" s="382"/>
      <c r="L457" s="382"/>
      <c r="M457" s="382"/>
      <c r="N457" s="382"/>
      <c r="O457" s="382"/>
      <c r="P457" s="382"/>
      <c r="Q457" s="382"/>
      <c r="R457" s="382"/>
      <c r="S457" s="382"/>
      <c r="T457" s="382"/>
      <c r="U457" s="382"/>
      <c r="V457" s="382"/>
      <c r="W457" s="382"/>
      <c r="X457" s="382"/>
      <c r="Y457" s="382"/>
      <c r="Z457" s="382"/>
      <c r="AA457" s="382"/>
      <c r="AB457" s="382"/>
      <c r="AC457" s="382"/>
      <c r="AD457" s="382"/>
      <c r="AE457" s="382"/>
      <c r="AF457" s="382"/>
      <c r="AG457" s="382"/>
    </row>
    <row r="458" spans="3:33" x14ac:dyDescent="0.25">
      <c r="C458" s="382"/>
      <c r="D458" s="382"/>
      <c r="E458" s="382"/>
      <c r="F458" s="382"/>
      <c r="G458" s="382"/>
      <c r="H458" s="382"/>
      <c r="I458" s="382"/>
      <c r="J458" s="382"/>
      <c r="K458" s="382"/>
      <c r="L458" s="382"/>
      <c r="M458" s="382"/>
      <c r="N458" s="382"/>
      <c r="O458" s="382"/>
      <c r="P458" s="382"/>
      <c r="Q458" s="382"/>
      <c r="R458" s="382"/>
      <c r="S458" s="382"/>
      <c r="T458" s="382"/>
      <c r="U458" s="382"/>
      <c r="V458" s="382"/>
      <c r="W458" s="382"/>
      <c r="X458" s="382"/>
      <c r="Y458" s="382"/>
      <c r="Z458" s="382"/>
      <c r="AA458" s="382"/>
      <c r="AB458" s="382"/>
      <c r="AC458" s="382"/>
      <c r="AD458" s="382"/>
      <c r="AE458" s="382"/>
      <c r="AF458" s="382"/>
      <c r="AG458" s="382"/>
    </row>
    <row r="459" spans="3:33" x14ac:dyDescent="0.25">
      <c r="C459" s="382"/>
      <c r="D459" s="382"/>
      <c r="E459" s="382"/>
      <c r="F459" s="382"/>
      <c r="G459" s="382"/>
      <c r="H459" s="382"/>
      <c r="I459" s="382"/>
      <c r="J459" s="382"/>
      <c r="K459" s="382"/>
      <c r="L459" s="382"/>
      <c r="M459" s="382"/>
      <c r="N459" s="382"/>
      <c r="O459" s="382"/>
      <c r="P459" s="382"/>
      <c r="Q459" s="382"/>
      <c r="R459" s="382"/>
      <c r="S459" s="382"/>
      <c r="T459" s="382"/>
      <c r="U459" s="382"/>
      <c r="V459" s="382"/>
      <c r="W459" s="382"/>
      <c r="X459" s="382"/>
      <c r="Y459" s="382"/>
      <c r="Z459" s="382"/>
      <c r="AA459" s="382"/>
      <c r="AB459" s="382"/>
      <c r="AC459" s="382"/>
      <c r="AD459" s="382"/>
      <c r="AE459" s="382"/>
      <c r="AF459" s="382"/>
      <c r="AG459" s="382"/>
    </row>
    <row r="460" spans="3:33" x14ac:dyDescent="0.25">
      <c r="C460" s="382"/>
      <c r="D460" s="382"/>
      <c r="E460" s="382"/>
      <c r="F460" s="382"/>
      <c r="G460" s="382"/>
      <c r="H460" s="382"/>
      <c r="I460" s="382"/>
      <c r="J460" s="382"/>
      <c r="K460" s="382"/>
      <c r="L460" s="382"/>
      <c r="M460" s="382"/>
      <c r="N460" s="382"/>
      <c r="O460" s="382"/>
      <c r="P460" s="382"/>
      <c r="Q460" s="382"/>
      <c r="R460" s="382"/>
      <c r="S460" s="382"/>
      <c r="T460" s="382"/>
      <c r="U460" s="382"/>
      <c r="V460" s="382"/>
      <c r="W460" s="382"/>
      <c r="X460" s="382"/>
      <c r="Y460" s="382"/>
      <c r="Z460" s="382"/>
      <c r="AA460" s="382"/>
      <c r="AB460" s="382"/>
      <c r="AC460" s="382"/>
      <c r="AD460" s="382"/>
      <c r="AE460" s="382"/>
      <c r="AF460" s="382"/>
      <c r="AG460" s="382"/>
    </row>
    <row r="461" spans="3:33" x14ac:dyDescent="0.25">
      <c r="C461" s="382"/>
      <c r="D461" s="382"/>
      <c r="E461" s="382"/>
      <c r="F461" s="382"/>
      <c r="G461" s="382"/>
      <c r="H461" s="382"/>
      <c r="I461" s="382"/>
      <c r="J461" s="382"/>
      <c r="K461" s="382"/>
      <c r="L461" s="382"/>
      <c r="M461" s="382"/>
      <c r="N461" s="382"/>
      <c r="O461" s="382"/>
      <c r="P461" s="382"/>
      <c r="Q461" s="382"/>
      <c r="R461" s="382"/>
      <c r="S461" s="382"/>
      <c r="T461" s="382"/>
      <c r="U461" s="382"/>
      <c r="V461" s="382"/>
      <c r="W461" s="382"/>
      <c r="X461" s="382"/>
      <c r="Y461" s="382"/>
      <c r="Z461" s="382"/>
      <c r="AA461" s="382"/>
      <c r="AB461" s="382"/>
      <c r="AC461" s="382"/>
      <c r="AD461" s="382"/>
      <c r="AE461" s="382"/>
      <c r="AF461" s="382"/>
      <c r="AG461" s="382"/>
    </row>
    <row r="462" spans="3:33" x14ac:dyDescent="0.25">
      <c r="C462" s="382"/>
      <c r="D462" s="382"/>
      <c r="E462" s="382"/>
      <c r="F462" s="382"/>
      <c r="G462" s="382"/>
      <c r="H462" s="382"/>
      <c r="I462" s="382"/>
      <c r="J462" s="382"/>
      <c r="K462" s="382"/>
      <c r="L462" s="382"/>
      <c r="M462" s="382"/>
      <c r="N462" s="382"/>
      <c r="O462" s="382"/>
      <c r="P462" s="382"/>
      <c r="Q462" s="382"/>
      <c r="R462" s="382"/>
      <c r="S462" s="382"/>
      <c r="T462" s="382"/>
      <c r="U462" s="382"/>
      <c r="V462" s="382"/>
      <c r="W462" s="382"/>
      <c r="X462" s="382"/>
      <c r="Y462" s="382"/>
      <c r="Z462" s="382"/>
      <c r="AA462" s="382"/>
      <c r="AB462" s="382"/>
      <c r="AC462" s="382"/>
      <c r="AD462" s="382"/>
      <c r="AE462" s="382"/>
      <c r="AF462" s="382"/>
      <c r="AG462" s="382"/>
    </row>
    <row r="463" spans="3:33" x14ac:dyDescent="0.25">
      <c r="C463" s="382"/>
      <c r="D463" s="382"/>
      <c r="E463" s="382"/>
      <c r="F463" s="382"/>
      <c r="G463" s="382"/>
      <c r="H463" s="382"/>
      <c r="I463" s="382"/>
      <c r="J463" s="382"/>
      <c r="K463" s="382"/>
      <c r="L463" s="382"/>
      <c r="M463" s="382"/>
      <c r="N463" s="382"/>
      <c r="O463" s="382"/>
      <c r="P463" s="382"/>
      <c r="Q463" s="382"/>
      <c r="R463" s="382"/>
      <c r="S463" s="382"/>
      <c r="T463" s="382"/>
      <c r="U463" s="382"/>
      <c r="V463" s="382"/>
      <c r="W463" s="382"/>
      <c r="X463" s="382"/>
      <c r="Y463" s="382"/>
      <c r="Z463" s="382"/>
      <c r="AA463" s="382"/>
      <c r="AB463" s="382"/>
      <c r="AC463" s="382"/>
      <c r="AD463" s="382"/>
      <c r="AE463" s="382"/>
      <c r="AF463" s="382"/>
      <c r="AG463" s="382"/>
    </row>
    <row r="464" spans="3:33" x14ac:dyDescent="0.25">
      <c r="C464" s="382"/>
      <c r="D464" s="382"/>
      <c r="E464" s="382"/>
      <c r="F464" s="382"/>
      <c r="G464" s="382"/>
      <c r="H464" s="382"/>
      <c r="I464" s="382"/>
      <c r="J464" s="382"/>
      <c r="K464" s="382"/>
      <c r="L464" s="382"/>
      <c r="M464" s="382"/>
      <c r="N464" s="382"/>
      <c r="O464" s="382"/>
      <c r="P464" s="382"/>
      <c r="Q464" s="382"/>
      <c r="R464" s="382"/>
      <c r="S464" s="382"/>
      <c r="T464" s="382"/>
      <c r="U464" s="382"/>
      <c r="V464" s="382"/>
      <c r="W464" s="382"/>
      <c r="X464" s="382"/>
      <c r="Y464" s="382"/>
      <c r="Z464" s="382"/>
      <c r="AA464" s="382"/>
      <c r="AB464" s="382"/>
      <c r="AC464" s="382"/>
      <c r="AD464" s="382"/>
      <c r="AE464" s="382"/>
      <c r="AF464" s="382"/>
      <c r="AG464" s="382"/>
    </row>
    <row r="465" spans="3:33" x14ac:dyDescent="0.25">
      <c r="C465" s="382"/>
      <c r="D465" s="382"/>
      <c r="E465" s="382"/>
      <c r="F465" s="382"/>
      <c r="G465" s="382"/>
      <c r="H465" s="382"/>
      <c r="I465" s="382"/>
      <c r="J465" s="382"/>
      <c r="K465" s="382"/>
      <c r="L465" s="382"/>
      <c r="M465" s="382"/>
      <c r="N465" s="382"/>
      <c r="O465" s="382"/>
      <c r="P465" s="382"/>
      <c r="Q465" s="382"/>
      <c r="R465" s="382"/>
      <c r="S465" s="382"/>
      <c r="T465" s="382"/>
      <c r="U465" s="382"/>
      <c r="V465" s="382"/>
      <c r="W465" s="382"/>
      <c r="X465" s="382"/>
      <c r="Y465" s="382"/>
      <c r="Z465" s="382"/>
      <c r="AA465" s="382"/>
      <c r="AB465" s="382"/>
      <c r="AC465" s="382"/>
      <c r="AD465" s="382"/>
      <c r="AE465" s="382"/>
      <c r="AF465" s="382"/>
      <c r="AG465" s="382"/>
    </row>
    <row r="466" spans="3:33" x14ac:dyDescent="0.25">
      <c r="C466" s="382"/>
      <c r="D466" s="382"/>
      <c r="E466" s="382"/>
      <c r="F466" s="382"/>
      <c r="G466" s="382"/>
      <c r="H466" s="382"/>
      <c r="I466" s="382"/>
      <c r="J466" s="382"/>
      <c r="K466" s="382"/>
      <c r="L466" s="382"/>
      <c r="M466" s="382"/>
      <c r="N466" s="382"/>
      <c r="O466" s="382"/>
      <c r="P466" s="382"/>
      <c r="Q466" s="382"/>
      <c r="R466" s="382"/>
      <c r="S466" s="382"/>
      <c r="T466" s="382"/>
      <c r="U466" s="382"/>
      <c r="V466" s="382"/>
      <c r="W466" s="382"/>
      <c r="X466" s="382"/>
      <c r="Y466" s="382"/>
      <c r="Z466" s="382"/>
      <c r="AA466" s="382"/>
      <c r="AB466" s="382"/>
      <c r="AC466" s="382"/>
      <c r="AD466" s="382"/>
      <c r="AE466" s="382"/>
      <c r="AF466" s="382"/>
      <c r="AG466" s="382"/>
    </row>
    <row r="467" spans="3:33" x14ac:dyDescent="0.25">
      <c r="C467" s="382"/>
      <c r="D467" s="382"/>
      <c r="E467" s="382"/>
      <c r="F467" s="382"/>
      <c r="G467" s="382"/>
      <c r="H467" s="382"/>
      <c r="I467" s="382"/>
      <c r="J467" s="382"/>
      <c r="K467" s="382"/>
      <c r="L467" s="382"/>
      <c r="M467" s="382"/>
      <c r="N467" s="382"/>
      <c r="O467" s="382"/>
      <c r="P467" s="382"/>
      <c r="Q467" s="382"/>
      <c r="R467" s="382"/>
      <c r="S467" s="382"/>
      <c r="T467" s="382"/>
      <c r="U467" s="382"/>
      <c r="V467" s="382"/>
      <c r="W467" s="382"/>
      <c r="X467" s="382"/>
      <c r="Y467" s="382"/>
      <c r="Z467" s="382"/>
      <c r="AA467" s="382"/>
      <c r="AB467" s="382"/>
      <c r="AC467" s="382"/>
      <c r="AD467" s="382"/>
      <c r="AE467" s="382"/>
      <c r="AF467" s="382"/>
      <c r="AG467" s="382"/>
    </row>
    <row r="468" spans="3:33" x14ac:dyDescent="0.25">
      <c r="C468" s="382"/>
      <c r="D468" s="382"/>
      <c r="E468" s="382"/>
      <c r="F468" s="382"/>
      <c r="G468" s="382"/>
      <c r="H468" s="382"/>
      <c r="I468" s="382"/>
      <c r="J468" s="382"/>
      <c r="K468" s="382"/>
      <c r="L468" s="382"/>
      <c r="M468" s="382"/>
      <c r="N468" s="382"/>
      <c r="O468" s="382"/>
      <c r="P468" s="382"/>
      <c r="Q468" s="382"/>
      <c r="R468" s="382"/>
      <c r="S468" s="382"/>
      <c r="T468" s="382"/>
      <c r="U468" s="382"/>
      <c r="V468" s="382"/>
      <c r="W468" s="382"/>
      <c r="X468" s="382"/>
      <c r="Y468" s="382"/>
      <c r="Z468" s="382"/>
      <c r="AA468" s="382"/>
      <c r="AB468" s="382"/>
      <c r="AC468" s="382"/>
      <c r="AD468" s="382"/>
      <c r="AE468" s="382"/>
      <c r="AF468" s="382"/>
      <c r="AG468" s="382"/>
    </row>
    <row r="469" spans="3:33" x14ac:dyDescent="0.25">
      <c r="C469" s="382"/>
      <c r="D469" s="382"/>
      <c r="E469" s="382"/>
      <c r="F469" s="382"/>
      <c r="G469" s="382"/>
      <c r="H469" s="382"/>
      <c r="I469" s="382"/>
      <c r="J469" s="382"/>
      <c r="K469" s="382"/>
      <c r="L469" s="382"/>
      <c r="M469" s="382"/>
      <c r="N469" s="382"/>
      <c r="O469" s="382"/>
      <c r="P469" s="382"/>
      <c r="Q469" s="382"/>
      <c r="R469" s="382"/>
      <c r="S469" s="382"/>
      <c r="T469" s="382"/>
      <c r="U469" s="382"/>
      <c r="V469" s="382"/>
      <c r="W469" s="382"/>
      <c r="X469" s="382"/>
      <c r="Y469" s="382"/>
      <c r="Z469" s="382"/>
      <c r="AA469" s="382"/>
      <c r="AB469" s="382"/>
      <c r="AC469" s="382"/>
      <c r="AD469" s="382"/>
      <c r="AE469" s="382"/>
      <c r="AF469" s="382"/>
      <c r="AG469" s="382"/>
    </row>
    <row r="470" spans="3:33" x14ac:dyDescent="0.25">
      <c r="C470" s="382"/>
      <c r="D470" s="382"/>
      <c r="E470" s="382"/>
      <c r="F470" s="382"/>
      <c r="G470" s="382"/>
      <c r="H470" s="382"/>
      <c r="I470" s="382"/>
      <c r="J470" s="382"/>
      <c r="K470" s="382"/>
      <c r="L470" s="382"/>
      <c r="M470" s="382"/>
      <c r="N470" s="382"/>
      <c r="O470" s="382"/>
      <c r="P470" s="382"/>
      <c r="Q470" s="382"/>
      <c r="R470" s="382"/>
      <c r="S470" s="382"/>
      <c r="T470" s="382"/>
      <c r="U470" s="382"/>
      <c r="V470" s="382"/>
      <c r="W470" s="382"/>
      <c r="X470" s="382"/>
      <c r="Y470" s="382"/>
      <c r="Z470" s="382"/>
      <c r="AA470" s="382"/>
      <c r="AB470" s="382"/>
      <c r="AC470" s="382"/>
      <c r="AD470" s="382"/>
      <c r="AE470" s="382"/>
      <c r="AF470" s="382"/>
      <c r="AG470" s="382"/>
    </row>
    <row r="471" spans="3:33" x14ac:dyDescent="0.25">
      <c r="C471" s="382"/>
      <c r="D471" s="382"/>
      <c r="E471" s="382"/>
      <c r="F471" s="382"/>
      <c r="G471" s="382"/>
      <c r="H471" s="382"/>
      <c r="I471" s="382"/>
      <c r="J471" s="382"/>
      <c r="K471" s="382"/>
      <c r="L471" s="382"/>
      <c r="M471" s="382"/>
      <c r="N471" s="382"/>
      <c r="O471" s="382"/>
      <c r="P471" s="382"/>
      <c r="Q471" s="382"/>
      <c r="R471" s="382"/>
      <c r="S471" s="382"/>
      <c r="T471" s="382"/>
      <c r="U471" s="382"/>
      <c r="V471" s="382"/>
      <c r="W471" s="382"/>
      <c r="X471" s="382"/>
      <c r="Y471" s="382"/>
      <c r="Z471" s="382"/>
      <c r="AA471" s="382"/>
      <c r="AB471" s="382"/>
      <c r="AC471" s="382"/>
      <c r="AD471" s="382"/>
      <c r="AE471" s="382"/>
      <c r="AF471" s="382"/>
      <c r="AG471" s="382"/>
    </row>
    <row r="472" spans="3:33" x14ac:dyDescent="0.25">
      <c r="C472" s="382"/>
      <c r="D472" s="382"/>
      <c r="E472" s="382"/>
      <c r="F472" s="382"/>
      <c r="G472" s="382"/>
      <c r="H472" s="382"/>
      <c r="I472" s="382"/>
      <c r="J472" s="382"/>
      <c r="K472" s="382"/>
      <c r="L472" s="382"/>
      <c r="M472" s="382"/>
      <c r="N472" s="382"/>
      <c r="O472" s="382"/>
      <c r="P472" s="382"/>
      <c r="Q472" s="382"/>
      <c r="R472" s="382"/>
      <c r="S472" s="382"/>
      <c r="T472" s="382"/>
      <c r="U472" s="382"/>
      <c r="V472" s="382"/>
      <c r="W472" s="382"/>
      <c r="X472" s="382"/>
      <c r="Y472" s="382"/>
      <c r="Z472" s="382"/>
      <c r="AA472" s="382"/>
      <c r="AB472" s="382"/>
      <c r="AC472" s="382"/>
      <c r="AD472" s="382"/>
      <c r="AE472" s="382"/>
      <c r="AF472" s="382"/>
      <c r="AG472" s="382"/>
    </row>
    <row r="473" spans="3:33" x14ac:dyDescent="0.25">
      <c r="C473" s="382"/>
      <c r="D473" s="382"/>
      <c r="E473" s="382"/>
      <c r="F473" s="382"/>
      <c r="G473" s="382"/>
      <c r="H473" s="382"/>
      <c r="I473" s="382"/>
      <c r="J473" s="382"/>
      <c r="K473" s="382"/>
      <c r="L473" s="382"/>
      <c r="M473" s="382"/>
      <c r="N473" s="382"/>
      <c r="O473" s="382"/>
      <c r="P473" s="382"/>
      <c r="Q473" s="382"/>
      <c r="R473" s="382"/>
      <c r="S473" s="382"/>
      <c r="T473" s="382"/>
      <c r="U473" s="382"/>
      <c r="V473" s="382"/>
      <c r="W473" s="382"/>
      <c r="X473" s="382"/>
      <c r="Y473" s="382"/>
      <c r="Z473" s="382"/>
      <c r="AA473" s="382"/>
      <c r="AB473" s="382"/>
      <c r="AC473" s="382"/>
      <c r="AD473" s="382"/>
      <c r="AE473" s="382"/>
      <c r="AF473" s="382"/>
      <c r="AG473" s="382"/>
    </row>
    <row r="474" spans="3:33" x14ac:dyDescent="0.25">
      <c r="C474" s="382"/>
      <c r="D474" s="382"/>
      <c r="E474" s="382"/>
      <c r="F474" s="382"/>
      <c r="G474" s="382"/>
      <c r="H474" s="382"/>
      <c r="I474" s="382"/>
      <c r="J474" s="382"/>
      <c r="K474" s="382"/>
      <c r="L474" s="382"/>
      <c r="M474" s="382"/>
      <c r="N474" s="382"/>
      <c r="O474" s="382"/>
      <c r="P474" s="382"/>
      <c r="Q474" s="382"/>
      <c r="R474" s="382"/>
      <c r="S474" s="382"/>
      <c r="T474" s="382"/>
      <c r="U474" s="382"/>
      <c r="V474" s="382"/>
      <c r="W474" s="382"/>
      <c r="X474" s="382"/>
      <c r="Y474" s="382"/>
      <c r="Z474" s="382"/>
      <c r="AA474" s="382"/>
      <c r="AB474" s="382"/>
      <c r="AC474" s="382"/>
      <c r="AD474" s="382"/>
      <c r="AE474" s="382"/>
      <c r="AF474" s="382"/>
      <c r="AG474" s="382"/>
    </row>
    <row r="475" spans="3:33" x14ac:dyDescent="0.25">
      <c r="C475" s="382"/>
      <c r="D475" s="382"/>
      <c r="E475" s="382"/>
      <c r="F475" s="382"/>
      <c r="G475" s="382"/>
      <c r="H475" s="382"/>
      <c r="I475" s="382"/>
      <c r="J475" s="382"/>
      <c r="K475" s="382"/>
      <c r="L475" s="382"/>
      <c r="M475" s="382"/>
      <c r="N475" s="382"/>
      <c r="O475" s="382"/>
      <c r="P475" s="382"/>
      <c r="Q475" s="382"/>
      <c r="R475" s="382"/>
      <c r="S475" s="382"/>
      <c r="T475" s="382"/>
      <c r="U475" s="382"/>
      <c r="V475" s="382"/>
      <c r="W475" s="382"/>
      <c r="X475" s="382"/>
      <c r="Y475" s="382"/>
      <c r="Z475" s="382"/>
      <c r="AA475" s="382"/>
      <c r="AB475" s="382"/>
      <c r="AC475" s="382"/>
      <c r="AD475" s="382"/>
      <c r="AE475" s="382"/>
      <c r="AF475" s="382"/>
      <c r="AG475" s="382"/>
    </row>
    <row r="476" spans="3:33" x14ac:dyDescent="0.25">
      <c r="C476" s="382"/>
      <c r="D476" s="382"/>
      <c r="E476" s="382"/>
      <c r="F476" s="382"/>
      <c r="G476" s="382"/>
      <c r="H476" s="382"/>
      <c r="I476" s="382"/>
      <c r="J476" s="382"/>
      <c r="K476" s="382"/>
      <c r="L476" s="382"/>
      <c r="M476" s="382"/>
      <c r="N476" s="382"/>
      <c r="O476" s="382"/>
      <c r="P476" s="382"/>
      <c r="Q476" s="382"/>
      <c r="R476" s="382"/>
      <c r="S476" s="382"/>
      <c r="T476" s="382"/>
      <c r="U476" s="382"/>
      <c r="V476" s="382"/>
      <c r="W476" s="382"/>
      <c r="X476" s="382"/>
      <c r="Y476" s="382"/>
      <c r="Z476" s="382"/>
      <c r="AA476" s="382"/>
      <c r="AB476" s="382"/>
      <c r="AC476" s="382"/>
      <c r="AD476" s="382"/>
      <c r="AE476" s="382"/>
      <c r="AF476" s="382"/>
      <c r="AG476" s="382"/>
    </row>
    <row r="477" spans="3:33" x14ac:dyDescent="0.25">
      <c r="C477" s="382"/>
      <c r="D477" s="382"/>
      <c r="E477" s="382"/>
      <c r="F477" s="382"/>
      <c r="G477" s="382"/>
      <c r="H477" s="382"/>
      <c r="I477" s="382"/>
      <c r="J477" s="382"/>
      <c r="K477" s="382"/>
      <c r="L477" s="382"/>
      <c r="M477" s="382"/>
      <c r="N477" s="382"/>
      <c r="O477" s="382"/>
      <c r="P477" s="382"/>
      <c r="Q477" s="382"/>
      <c r="R477" s="382"/>
      <c r="S477" s="382"/>
      <c r="T477" s="382"/>
      <c r="U477" s="382"/>
      <c r="V477" s="382"/>
      <c r="W477" s="382"/>
      <c r="X477" s="382"/>
      <c r="Y477" s="382"/>
      <c r="Z477" s="382"/>
      <c r="AA477" s="382"/>
      <c r="AB477" s="382"/>
      <c r="AC477" s="382"/>
      <c r="AD477" s="382"/>
      <c r="AE477" s="382"/>
      <c r="AF477" s="382"/>
      <c r="AG477" s="382"/>
    </row>
    <row r="478" spans="3:33" x14ac:dyDescent="0.25">
      <c r="C478" s="382"/>
      <c r="D478" s="382"/>
      <c r="E478" s="382"/>
      <c r="F478" s="382"/>
      <c r="G478" s="382"/>
      <c r="H478" s="382"/>
      <c r="I478" s="382"/>
      <c r="J478" s="382"/>
      <c r="K478" s="382"/>
      <c r="L478" s="382"/>
      <c r="M478" s="382"/>
      <c r="N478" s="382"/>
      <c r="O478" s="382"/>
      <c r="P478" s="382"/>
      <c r="Q478" s="382"/>
      <c r="R478" s="382"/>
      <c r="S478" s="382"/>
      <c r="T478" s="382"/>
      <c r="U478" s="382"/>
      <c r="V478" s="382"/>
      <c r="W478" s="382"/>
      <c r="X478" s="382"/>
      <c r="Y478" s="382"/>
      <c r="Z478" s="382"/>
      <c r="AA478" s="382"/>
      <c r="AB478" s="382"/>
      <c r="AC478" s="382"/>
      <c r="AD478" s="382"/>
      <c r="AE478" s="382"/>
      <c r="AF478" s="382"/>
      <c r="AG478" s="382"/>
    </row>
    <row r="479" spans="3:33" x14ac:dyDescent="0.25">
      <c r="C479" s="382"/>
      <c r="D479" s="382"/>
      <c r="E479" s="382"/>
      <c r="F479" s="382"/>
      <c r="G479" s="382"/>
      <c r="H479" s="382"/>
      <c r="I479" s="382"/>
      <c r="J479" s="382"/>
      <c r="K479" s="382"/>
      <c r="L479" s="382"/>
      <c r="M479" s="382"/>
      <c r="N479" s="382"/>
      <c r="O479" s="382"/>
      <c r="P479" s="382"/>
      <c r="Q479" s="382"/>
      <c r="R479" s="382"/>
      <c r="S479" s="382"/>
      <c r="T479" s="382"/>
      <c r="U479" s="382"/>
      <c r="V479" s="382"/>
      <c r="W479" s="382"/>
      <c r="X479" s="382"/>
      <c r="Y479" s="382"/>
      <c r="Z479" s="382"/>
      <c r="AA479" s="382"/>
      <c r="AB479" s="382"/>
      <c r="AC479" s="382"/>
      <c r="AD479" s="382"/>
      <c r="AE479" s="382"/>
      <c r="AF479" s="382"/>
      <c r="AG479" s="382"/>
    </row>
    <row r="480" spans="3:33" x14ac:dyDescent="0.25">
      <c r="C480" s="382"/>
      <c r="D480" s="382"/>
      <c r="E480" s="382"/>
      <c r="F480" s="382"/>
      <c r="G480" s="382"/>
      <c r="H480" s="382"/>
      <c r="I480" s="382"/>
      <c r="J480" s="382"/>
      <c r="K480" s="382"/>
      <c r="L480" s="382"/>
      <c r="M480" s="382"/>
      <c r="N480" s="382"/>
      <c r="O480" s="382"/>
      <c r="P480" s="382"/>
      <c r="Q480" s="382"/>
      <c r="R480" s="382"/>
      <c r="S480" s="382"/>
      <c r="T480" s="382"/>
      <c r="U480" s="382"/>
      <c r="V480" s="382"/>
      <c r="W480" s="382"/>
      <c r="X480" s="382"/>
      <c r="Y480" s="382"/>
      <c r="Z480" s="382"/>
      <c r="AA480" s="382"/>
      <c r="AB480" s="382"/>
      <c r="AC480" s="382"/>
      <c r="AD480" s="382"/>
      <c r="AE480" s="382"/>
      <c r="AF480" s="382"/>
      <c r="AG480" s="382"/>
    </row>
    <row r="481" spans="3:33" x14ac:dyDescent="0.25">
      <c r="C481" s="382"/>
      <c r="D481" s="382"/>
      <c r="E481" s="382"/>
      <c r="F481" s="382"/>
      <c r="G481" s="382"/>
      <c r="H481" s="382"/>
      <c r="I481" s="382"/>
      <c r="J481" s="382"/>
      <c r="K481" s="382"/>
      <c r="L481" s="382"/>
      <c r="M481" s="382"/>
      <c r="N481" s="382"/>
      <c r="O481" s="382"/>
      <c r="P481" s="382"/>
      <c r="Q481" s="382"/>
      <c r="R481" s="382"/>
      <c r="S481" s="382"/>
      <c r="T481" s="382"/>
      <c r="U481" s="382"/>
      <c r="V481" s="382"/>
      <c r="W481" s="382"/>
      <c r="X481" s="382"/>
      <c r="Y481" s="382"/>
      <c r="Z481" s="382"/>
      <c r="AA481" s="382"/>
      <c r="AB481" s="382"/>
      <c r="AC481" s="382"/>
      <c r="AD481" s="382"/>
      <c r="AE481" s="382"/>
      <c r="AF481" s="382"/>
      <c r="AG481" s="382"/>
    </row>
    <row r="482" spans="3:33" x14ac:dyDescent="0.25">
      <c r="C482" s="382"/>
      <c r="D482" s="382"/>
      <c r="E482" s="382"/>
      <c r="F482" s="382"/>
      <c r="G482" s="382"/>
      <c r="H482" s="382"/>
      <c r="I482" s="382"/>
      <c r="J482" s="382"/>
      <c r="K482" s="382"/>
      <c r="L482" s="382"/>
      <c r="M482" s="382"/>
      <c r="N482" s="382"/>
      <c r="O482" s="382"/>
      <c r="P482" s="382"/>
      <c r="Q482" s="382"/>
      <c r="R482" s="382"/>
      <c r="S482" s="382"/>
      <c r="T482" s="382"/>
      <c r="U482" s="382"/>
      <c r="V482" s="382"/>
      <c r="W482" s="382"/>
      <c r="X482" s="382"/>
      <c r="Y482" s="382"/>
      <c r="Z482" s="382"/>
      <c r="AA482" s="382"/>
      <c r="AB482" s="382"/>
      <c r="AC482" s="382"/>
      <c r="AD482" s="382"/>
      <c r="AE482" s="382"/>
      <c r="AF482" s="382"/>
      <c r="AG482" s="382"/>
    </row>
    <row r="483" spans="3:33" x14ac:dyDescent="0.25">
      <c r="C483" s="382"/>
      <c r="D483" s="382"/>
      <c r="E483" s="382"/>
      <c r="F483" s="382"/>
      <c r="G483" s="382"/>
      <c r="H483" s="382"/>
      <c r="I483" s="382"/>
      <c r="J483" s="382"/>
      <c r="K483" s="382"/>
      <c r="L483" s="382"/>
      <c r="M483" s="382"/>
      <c r="N483" s="382"/>
      <c r="O483" s="382"/>
      <c r="P483" s="382"/>
      <c r="Q483" s="382"/>
      <c r="R483" s="382"/>
      <c r="S483" s="382"/>
      <c r="T483" s="382"/>
      <c r="U483" s="382"/>
      <c r="V483" s="382"/>
      <c r="W483" s="382"/>
      <c r="X483" s="382"/>
      <c r="Y483" s="382"/>
      <c r="Z483" s="382"/>
      <c r="AA483" s="382"/>
      <c r="AB483" s="382"/>
      <c r="AC483" s="382"/>
      <c r="AD483" s="382"/>
      <c r="AE483" s="382"/>
      <c r="AF483" s="382"/>
      <c r="AG483" s="382"/>
    </row>
    <row r="484" spans="3:33" x14ac:dyDescent="0.25">
      <c r="C484" s="382"/>
      <c r="D484" s="382"/>
      <c r="E484" s="382"/>
      <c r="F484" s="382"/>
      <c r="G484" s="382"/>
      <c r="H484" s="382"/>
      <c r="I484" s="382"/>
      <c r="J484" s="382"/>
      <c r="K484" s="382"/>
      <c r="L484" s="382"/>
      <c r="M484" s="382"/>
      <c r="N484" s="382"/>
      <c r="O484" s="382"/>
      <c r="P484" s="382"/>
      <c r="Q484" s="382"/>
      <c r="R484" s="382"/>
      <c r="S484" s="382"/>
      <c r="T484" s="382"/>
      <c r="U484" s="382"/>
      <c r="V484" s="382"/>
      <c r="W484" s="382"/>
      <c r="X484" s="382"/>
      <c r="Y484" s="382"/>
      <c r="Z484" s="382"/>
      <c r="AA484" s="382"/>
      <c r="AB484" s="382"/>
      <c r="AC484" s="382"/>
      <c r="AD484" s="382"/>
      <c r="AE484" s="382"/>
      <c r="AF484" s="382"/>
      <c r="AG484" s="382"/>
    </row>
    <row r="485" spans="3:33" x14ac:dyDescent="0.25">
      <c r="C485" s="382"/>
      <c r="D485" s="382"/>
      <c r="E485" s="382"/>
      <c r="F485" s="382"/>
      <c r="G485" s="382"/>
      <c r="H485" s="382"/>
      <c r="I485" s="382"/>
      <c r="J485" s="382"/>
      <c r="K485" s="382"/>
      <c r="L485" s="382"/>
      <c r="M485" s="382"/>
      <c r="N485" s="382"/>
      <c r="O485" s="382"/>
      <c r="P485" s="382"/>
      <c r="Q485" s="382"/>
      <c r="R485" s="382"/>
      <c r="S485" s="382"/>
      <c r="T485" s="382"/>
      <c r="U485" s="382"/>
      <c r="V485" s="382"/>
      <c r="W485" s="382"/>
      <c r="X485" s="382"/>
      <c r="Y485" s="382"/>
      <c r="Z485" s="382"/>
      <c r="AA485" s="382"/>
      <c r="AB485" s="382"/>
      <c r="AC485" s="382"/>
      <c r="AD485" s="382"/>
      <c r="AE485" s="382"/>
      <c r="AF485" s="382"/>
      <c r="AG485" s="382"/>
    </row>
    <row r="486" spans="3:33" x14ac:dyDescent="0.25">
      <c r="C486" s="382"/>
      <c r="D486" s="382"/>
      <c r="E486" s="382"/>
      <c r="F486" s="382"/>
      <c r="G486" s="382"/>
      <c r="H486" s="382"/>
      <c r="I486" s="382"/>
      <c r="J486" s="382"/>
      <c r="K486" s="382"/>
      <c r="L486" s="382"/>
      <c r="M486" s="382"/>
      <c r="N486" s="382"/>
      <c r="O486" s="382"/>
      <c r="P486" s="382"/>
      <c r="Q486" s="382"/>
      <c r="R486" s="382"/>
      <c r="S486" s="382"/>
      <c r="T486" s="382"/>
      <c r="U486" s="382"/>
      <c r="V486" s="382"/>
      <c r="W486" s="382"/>
      <c r="X486" s="382"/>
      <c r="Y486" s="382"/>
      <c r="Z486" s="382"/>
      <c r="AA486" s="382"/>
      <c r="AB486" s="382"/>
      <c r="AC486" s="382"/>
      <c r="AD486" s="382"/>
      <c r="AE486" s="382"/>
      <c r="AF486" s="382"/>
      <c r="AG486" s="382"/>
    </row>
    <row r="487" spans="3:33" x14ac:dyDescent="0.25">
      <c r="C487" s="382"/>
      <c r="D487" s="382"/>
      <c r="E487" s="382"/>
      <c r="F487" s="382"/>
      <c r="G487" s="382"/>
      <c r="H487" s="382"/>
      <c r="I487" s="382"/>
      <c r="J487" s="382"/>
      <c r="K487" s="382"/>
      <c r="L487" s="382"/>
      <c r="M487" s="382"/>
      <c r="N487" s="382"/>
      <c r="O487" s="382"/>
      <c r="P487" s="382"/>
      <c r="Q487" s="382"/>
      <c r="R487" s="382"/>
      <c r="S487" s="382"/>
      <c r="T487" s="382"/>
      <c r="U487" s="382"/>
      <c r="V487" s="382"/>
      <c r="W487" s="382"/>
      <c r="X487" s="382"/>
      <c r="Y487" s="382"/>
      <c r="Z487" s="382"/>
      <c r="AA487" s="382"/>
      <c r="AB487" s="382"/>
      <c r="AC487" s="382"/>
      <c r="AD487" s="382"/>
      <c r="AE487" s="382"/>
      <c r="AF487" s="382"/>
      <c r="AG487" s="382"/>
    </row>
    <row r="488" spans="3:33" x14ac:dyDescent="0.25">
      <c r="C488" s="382"/>
      <c r="D488" s="382"/>
      <c r="E488" s="382"/>
      <c r="F488" s="382"/>
      <c r="G488" s="382"/>
      <c r="H488" s="382"/>
      <c r="I488" s="382"/>
      <c r="J488" s="382"/>
      <c r="K488" s="382"/>
      <c r="L488" s="382"/>
      <c r="M488" s="382"/>
      <c r="N488" s="382"/>
      <c r="O488" s="382"/>
      <c r="P488" s="382"/>
      <c r="Q488" s="382"/>
      <c r="R488" s="382"/>
      <c r="S488" s="382"/>
      <c r="T488" s="382"/>
      <c r="U488" s="382"/>
      <c r="V488" s="382"/>
      <c r="W488" s="382"/>
      <c r="X488" s="382"/>
      <c r="Y488" s="382"/>
      <c r="Z488" s="382"/>
      <c r="AA488" s="382"/>
      <c r="AB488" s="382"/>
      <c r="AC488" s="382"/>
      <c r="AD488" s="382"/>
      <c r="AE488" s="382"/>
      <c r="AF488" s="382"/>
      <c r="AG488" s="382"/>
    </row>
    <row r="489" spans="3:33" x14ac:dyDescent="0.25">
      <c r="C489" s="382"/>
      <c r="D489" s="382"/>
      <c r="E489" s="382"/>
      <c r="F489" s="382"/>
      <c r="G489" s="382"/>
      <c r="H489" s="382"/>
      <c r="I489" s="382"/>
      <c r="J489" s="382"/>
      <c r="K489" s="382"/>
      <c r="L489" s="382"/>
      <c r="M489" s="382"/>
      <c r="N489" s="382"/>
      <c r="O489" s="382"/>
      <c r="P489" s="382"/>
      <c r="Q489" s="382"/>
      <c r="R489" s="382"/>
      <c r="S489" s="382"/>
      <c r="T489" s="382"/>
      <c r="U489" s="382"/>
      <c r="V489" s="382"/>
      <c r="W489" s="382"/>
      <c r="X489" s="382"/>
      <c r="Y489" s="382"/>
      <c r="Z489" s="382"/>
      <c r="AA489" s="382"/>
      <c r="AB489" s="382"/>
      <c r="AC489" s="382"/>
      <c r="AD489" s="382"/>
      <c r="AE489" s="382"/>
      <c r="AF489" s="382"/>
      <c r="AG489" s="382"/>
    </row>
    <row r="490" spans="3:33" x14ac:dyDescent="0.25">
      <c r="C490" s="382"/>
      <c r="D490" s="382"/>
      <c r="E490" s="382"/>
      <c r="F490" s="382"/>
      <c r="G490" s="382"/>
      <c r="H490" s="382"/>
      <c r="I490" s="382"/>
      <c r="J490" s="382"/>
      <c r="K490" s="382"/>
      <c r="L490" s="382"/>
      <c r="M490" s="382"/>
      <c r="N490" s="382"/>
      <c r="O490" s="382"/>
      <c r="P490" s="382"/>
      <c r="Q490" s="382"/>
      <c r="R490" s="382"/>
      <c r="S490" s="382"/>
      <c r="T490" s="382"/>
      <c r="U490" s="382"/>
      <c r="V490" s="382"/>
      <c r="W490" s="382"/>
      <c r="X490" s="382"/>
      <c r="Y490" s="382"/>
      <c r="Z490" s="382"/>
      <c r="AA490" s="382"/>
      <c r="AB490" s="382"/>
      <c r="AC490" s="382"/>
      <c r="AD490" s="382"/>
      <c r="AE490" s="382"/>
      <c r="AF490" s="382"/>
      <c r="AG490" s="382"/>
    </row>
    <row r="491" spans="3:33" x14ac:dyDescent="0.25">
      <c r="C491" s="382"/>
      <c r="D491" s="382"/>
      <c r="E491" s="382"/>
      <c r="F491" s="382"/>
      <c r="G491" s="382"/>
      <c r="H491" s="382"/>
      <c r="I491" s="382"/>
      <c r="J491" s="382"/>
      <c r="K491" s="382"/>
      <c r="L491" s="382"/>
      <c r="M491" s="382"/>
      <c r="N491" s="382"/>
      <c r="O491" s="382"/>
      <c r="P491" s="382"/>
      <c r="Q491" s="382"/>
      <c r="R491" s="382"/>
      <c r="S491" s="382"/>
      <c r="T491" s="382"/>
      <c r="U491" s="382"/>
      <c r="V491" s="382"/>
      <c r="W491" s="382"/>
      <c r="X491" s="382"/>
      <c r="Y491" s="382"/>
      <c r="Z491" s="382"/>
      <c r="AA491" s="382"/>
      <c r="AB491" s="382"/>
      <c r="AC491" s="382"/>
      <c r="AD491" s="382"/>
      <c r="AE491" s="382"/>
      <c r="AF491" s="382"/>
      <c r="AG491" s="382"/>
    </row>
    <row r="492" spans="3:33" x14ac:dyDescent="0.25">
      <c r="C492" s="382"/>
      <c r="D492" s="382"/>
      <c r="E492" s="382"/>
      <c r="F492" s="382"/>
      <c r="G492" s="382"/>
      <c r="H492" s="382"/>
      <c r="I492" s="382"/>
      <c r="J492" s="382"/>
      <c r="K492" s="382"/>
      <c r="L492" s="382"/>
      <c r="M492" s="382"/>
      <c r="N492" s="382"/>
      <c r="O492" s="382"/>
      <c r="P492" s="382"/>
      <c r="Q492" s="382"/>
      <c r="R492" s="382"/>
      <c r="S492" s="382"/>
      <c r="T492" s="382"/>
      <c r="U492" s="382"/>
      <c r="V492" s="382"/>
      <c r="W492" s="382"/>
      <c r="X492" s="382"/>
      <c r="Y492" s="382"/>
      <c r="Z492" s="382"/>
      <c r="AA492" s="382"/>
      <c r="AB492" s="382"/>
      <c r="AC492" s="382"/>
      <c r="AD492" s="382"/>
      <c r="AE492" s="382"/>
      <c r="AF492" s="382"/>
      <c r="AG492" s="382"/>
    </row>
    <row r="493" spans="3:33" x14ac:dyDescent="0.25">
      <c r="C493" s="382"/>
      <c r="D493" s="382"/>
      <c r="E493" s="382"/>
      <c r="F493" s="382"/>
      <c r="G493" s="382"/>
      <c r="H493" s="382"/>
      <c r="I493" s="382"/>
      <c r="J493" s="382"/>
      <c r="K493" s="382"/>
      <c r="L493" s="382"/>
      <c r="M493" s="382"/>
      <c r="N493" s="382"/>
      <c r="O493" s="382"/>
      <c r="P493" s="382"/>
      <c r="Q493" s="382"/>
      <c r="R493" s="382"/>
      <c r="S493" s="382"/>
      <c r="T493" s="382"/>
      <c r="U493" s="382"/>
      <c r="V493" s="382"/>
      <c r="W493" s="382"/>
      <c r="X493" s="382"/>
      <c r="Y493" s="382"/>
      <c r="Z493" s="382"/>
      <c r="AA493" s="382"/>
      <c r="AB493" s="382"/>
      <c r="AC493" s="382"/>
      <c r="AD493" s="382"/>
      <c r="AE493" s="382"/>
      <c r="AF493" s="382"/>
      <c r="AG493" s="382"/>
    </row>
    <row r="494" spans="3:33" x14ac:dyDescent="0.25">
      <c r="C494" s="382"/>
      <c r="D494" s="382"/>
      <c r="E494" s="382"/>
      <c r="F494" s="382"/>
      <c r="G494" s="382"/>
      <c r="H494" s="382"/>
      <c r="I494" s="382"/>
      <c r="J494" s="382"/>
      <c r="K494" s="382"/>
      <c r="L494" s="382"/>
      <c r="M494" s="382"/>
      <c r="N494" s="382"/>
      <c r="O494" s="382"/>
      <c r="P494" s="382"/>
      <c r="Q494" s="382"/>
      <c r="R494" s="382"/>
      <c r="S494" s="382"/>
      <c r="T494" s="382"/>
      <c r="U494" s="382"/>
      <c r="V494" s="382"/>
      <c r="W494" s="382"/>
      <c r="X494" s="382"/>
      <c r="Y494" s="382"/>
      <c r="Z494" s="382"/>
      <c r="AA494" s="382"/>
      <c r="AB494" s="382"/>
      <c r="AC494" s="382"/>
      <c r="AD494" s="382"/>
      <c r="AE494" s="382"/>
      <c r="AF494" s="382"/>
      <c r="AG494" s="382"/>
    </row>
    <row r="495" spans="3:33" x14ac:dyDescent="0.25">
      <c r="C495" s="382"/>
      <c r="D495" s="382"/>
      <c r="E495" s="382"/>
      <c r="F495" s="382"/>
      <c r="G495" s="382"/>
      <c r="H495" s="382"/>
      <c r="I495" s="382"/>
      <c r="J495" s="382"/>
      <c r="K495" s="382"/>
      <c r="L495" s="382"/>
      <c r="M495" s="382"/>
      <c r="N495" s="382"/>
      <c r="O495" s="382"/>
      <c r="P495" s="382"/>
      <c r="Q495" s="382"/>
      <c r="R495" s="382"/>
      <c r="S495" s="382"/>
      <c r="T495" s="382"/>
      <c r="U495" s="382"/>
      <c r="V495" s="382"/>
      <c r="W495" s="382"/>
      <c r="X495" s="382"/>
      <c r="Y495" s="382"/>
      <c r="Z495" s="382"/>
      <c r="AA495" s="382"/>
      <c r="AB495" s="382"/>
      <c r="AC495" s="382"/>
      <c r="AD495" s="382"/>
      <c r="AE495" s="382"/>
      <c r="AF495" s="382"/>
      <c r="AG495" s="382"/>
    </row>
    <row r="496" spans="3:33" x14ac:dyDescent="0.25">
      <c r="C496" s="382"/>
      <c r="D496" s="382"/>
      <c r="E496" s="382"/>
      <c r="F496" s="382"/>
      <c r="G496" s="382"/>
      <c r="H496" s="382"/>
      <c r="I496" s="382"/>
      <c r="J496" s="382"/>
      <c r="K496" s="382"/>
      <c r="L496" s="382"/>
      <c r="M496" s="382"/>
      <c r="N496" s="382"/>
      <c r="O496" s="382"/>
      <c r="P496" s="382"/>
      <c r="Q496" s="382"/>
      <c r="R496" s="382"/>
      <c r="S496" s="382"/>
      <c r="T496" s="382"/>
      <c r="U496" s="382"/>
      <c r="V496" s="382"/>
      <c r="W496" s="382"/>
      <c r="X496" s="382"/>
      <c r="Y496" s="382"/>
      <c r="Z496" s="382"/>
      <c r="AA496" s="382"/>
      <c r="AB496" s="382"/>
      <c r="AC496" s="382"/>
      <c r="AD496" s="382"/>
      <c r="AE496" s="382"/>
      <c r="AF496" s="382"/>
      <c r="AG496" s="382"/>
    </row>
    <row r="497" spans="3:33" x14ac:dyDescent="0.25">
      <c r="C497" s="382"/>
      <c r="D497" s="382"/>
      <c r="E497" s="382"/>
      <c r="F497" s="382"/>
      <c r="G497" s="382"/>
      <c r="H497" s="382"/>
      <c r="I497" s="382"/>
      <c r="J497" s="382"/>
      <c r="K497" s="382"/>
      <c r="L497" s="382"/>
      <c r="M497" s="382"/>
      <c r="N497" s="382"/>
      <c r="O497" s="382"/>
      <c r="P497" s="382"/>
      <c r="Q497" s="382"/>
      <c r="R497" s="382"/>
      <c r="S497" s="382"/>
      <c r="T497" s="382"/>
      <c r="U497" s="382"/>
      <c r="V497" s="382"/>
      <c r="W497" s="382"/>
      <c r="X497" s="382"/>
      <c r="Y497" s="382"/>
      <c r="Z497" s="382"/>
      <c r="AA497" s="382"/>
      <c r="AB497" s="382"/>
      <c r="AC497" s="382"/>
      <c r="AD497" s="382"/>
      <c r="AE497" s="382"/>
      <c r="AF497" s="382"/>
      <c r="AG497" s="382"/>
    </row>
    <row r="498" spans="3:33" x14ac:dyDescent="0.25">
      <c r="C498" s="382"/>
      <c r="D498" s="382"/>
      <c r="E498" s="382"/>
      <c r="F498" s="382"/>
      <c r="G498" s="382"/>
      <c r="H498" s="382"/>
      <c r="I498" s="382"/>
      <c r="J498" s="382"/>
      <c r="K498" s="382"/>
      <c r="L498" s="382"/>
      <c r="M498" s="382"/>
      <c r="N498" s="382"/>
      <c r="O498" s="382"/>
      <c r="P498" s="382"/>
      <c r="Q498" s="382"/>
      <c r="R498" s="382"/>
      <c r="S498" s="382"/>
      <c r="T498" s="382"/>
      <c r="U498" s="382"/>
      <c r="V498" s="382"/>
      <c r="W498" s="382"/>
      <c r="X498" s="382"/>
      <c r="Y498" s="382"/>
      <c r="Z498" s="382"/>
      <c r="AA498" s="382"/>
      <c r="AB498" s="382"/>
      <c r="AC498" s="382"/>
      <c r="AD498" s="382"/>
      <c r="AE498" s="382"/>
      <c r="AF498" s="382"/>
      <c r="AG498" s="382"/>
    </row>
    <row r="499" spans="3:33" x14ac:dyDescent="0.25">
      <c r="C499" s="382"/>
      <c r="D499" s="382"/>
      <c r="E499" s="382"/>
      <c r="F499" s="382"/>
      <c r="G499" s="382"/>
      <c r="H499" s="382"/>
      <c r="I499" s="382"/>
      <c r="J499" s="382"/>
      <c r="K499" s="382"/>
      <c r="L499" s="382"/>
      <c r="M499" s="382"/>
      <c r="N499" s="382"/>
      <c r="O499" s="382"/>
      <c r="P499" s="382"/>
      <c r="Q499" s="382"/>
      <c r="R499" s="382"/>
      <c r="S499" s="382"/>
      <c r="T499" s="382"/>
      <c r="U499" s="382"/>
      <c r="V499" s="382"/>
      <c r="W499" s="382"/>
      <c r="X499" s="382"/>
      <c r="Y499" s="382"/>
      <c r="Z499" s="382"/>
      <c r="AA499" s="382"/>
      <c r="AB499" s="382"/>
      <c r="AC499" s="382"/>
      <c r="AD499" s="382"/>
      <c r="AE499" s="382"/>
      <c r="AF499" s="382"/>
      <c r="AG499" s="382"/>
    </row>
    <row r="500" spans="3:33" x14ac:dyDescent="0.25">
      <c r="C500" s="382"/>
      <c r="D500" s="382"/>
      <c r="E500" s="382"/>
      <c r="F500" s="382"/>
      <c r="G500" s="382"/>
      <c r="H500" s="382"/>
      <c r="I500" s="382"/>
      <c r="J500" s="382"/>
      <c r="K500" s="382"/>
      <c r="L500" s="382"/>
      <c r="M500" s="382"/>
      <c r="N500" s="382"/>
      <c r="O500" s="382"/>
      <c r="P500" s="382"/>
      <c r="Q500" s="382"/>
      <c r="R500" s="382"/>
      <c r="S500" s="382"/>
      <c r="T500" s="382"/>
      <c r="U500" s="382"/>
      <c r="V500" s="382"/>
      <c r="W500" s="382"/>
      <c r="X500" s="382"/>
      <c r="Y500" s="382"/>
      <c r="Z500" s="382"/>
      <c r="AA500" s="382"/>
      <c r="AB500" s="382"/>
      <c r="AC500" s="382"/>
      <c r="AD500" s="382"/>
      <c r="AE500" s="382"/>
      <c r="AF500" s="382"/>
      <c r="AG500" s="382"/>
    </row>
    <row r="501" spans="3:33" x14ac:dyDescent="0.25">
      <c r="C501" s="382"/>
      <c r="D501" s="382"/>
      <c r="E501" s="382"/>
      <c r="F501" s="382"/>
      <c r="G501" s="382"/>
      <c r="H501" s="382"/>
      <c r="I501" s="382"/>
      <c r="J501" s="382"/>
      <c r="K501" s="382"/>
      <c r="L501" s="382"/>
      <c r="M501" s="382"/>
      <c r="N501" s="382"/>
      <c r="O501" s="382"/>
      <c r="P501" s="382"/>
      <c r="Q501" s="382"/>
      <c r="R501" s="382"/>
      <c r="S501" s="382"/>
      <c r="T501" s="382"/>
      <c r="U501" s="382"/>
      <c r="V501" s="382"/>
      <c r="W501" s="382"/>
      <c r="X501" s="382"/>
      <c r="Y501" s="382"/>
      <c r="Z501" s="382"/>
      <c r="AA501" s="382"/>
      <c r="AB501" s="382"/>
      <c r="AC501" s="382"/>
      <c r="AD501" s="382"/>
      <c r="AE501" s="382"/>
      <c r="AF501" s="382"/>
      <c r="AG501" s="382"/>
    </row>
    <row r="502" spans="3:33" x14ac:dyDescent="0.25">
      <c r="C502" s="382"/>
      <c r="D502" s="382"/>
      <c r="E502" s="382"/>
      <c r="F502" s="382"/>
      <c r="G502" s="382"/>
      <c r="H502" s="382"/>
      <c r="I502" s="382"/>
      <c r="J502" s="382"/>
      <c r="K502" s="382"/>
      <c r="L502" s="382"/>
      <c r="M502" s="382"/>
      <c r="N502" s="382"/>
      <c r="O502" s="382"/>
      <c r="P502" s="382"/>
      <c r="Q502" s="382"/>
      <c r="R502" s="382"/>
      <c r="S502" s="382"/>
      <c r="T502" s="382"/>
      <c r="U502" s="382"/>
      <c r="V502" s="382"/>
      <c r="W502" s="382"/>
      <c r="X502" s="382"/>
      <c r="Y502" s="382"/>
      <c r="Z502" s="382"/>
      <c r="AA502" s="382"/>
      <c r="AB502" s="382"/>
      <c r="AC502" s="382"/>
      <c r="AD502" s="382"/>
      <c r="AE502" s="382"/>
      <c r="AF502" s="382"/>
      <c r="AG502" s="382"/>
    </row>
    <row r="503" spans="3:33" x14ac:dyDescent="0.25">
      <c r="C503" s="382"/>
      <c r="D503" s="382"/>
      <c r="E503" s="382"/>
      <c r="F503" s="382"/>
      <c r="G503" s="382"/>
      <c r="H503" s="382"/>
      <c r="I503" s="382"/>
      <c r="J503" s="382"/>
      <c r="K503" s="382"/>
      <c r="L503" s="382"/>
      <c r="M503" s="382"/>
      <c r="N503" s="382"/>
      <c r="O503" s="382"/>
      <c r="P503" s="382"/>
      <c r="Q503" s="382"/>
      <c r="R503" s="382"/>
      <c r="S503" s="382"/>
      <c r="T503" s="382"/>
      <c r="U503" s="382"/>
      <c r="V503" s="382"/>
      <c r="W503" s="382"/>
      <c r="X503" s="382"/>
      <c r="Y503" s="382"/>
      <c r="Z503" s="382"/>
      <c r="AA503" s="382"/>
      <c r="AB503" s="382"/>
      <c r="AC503" s="382"/>
      <c r="AD503" s="382"/>
      <c r="AE503" s="382"/>
      <c r="AF503" s="382"/>
      <c r="AG503" s="382"/>
    </row>
    <row r="504" spans="3:33" x14ac:dyDescent="0.25">
      <c r="C504" s="382"/>
      <c r="D504" s="382"/>
      <c r="E504" s="382"/>
      <c r="F504" s="382"/>
      <c r="G504" s="382"/>
      <c r="H504" s="382"/>
      <c r="I504" s="382"/>
      <c r="J504" s="382"/>
      <c r="K504" s="382"/>
      <c r="L504" s="382"/>
      <c r="M504" s="382"/>
      <c r="N504" s="382"/>
      <c r="O504" s="382"/>
      <c r="P504" s="382"/>
      <c r="Q504" s="382"/>
      <c r="R504" s="382"/>
      <c r="S504" s="382"/>
      <c r="T504" s="382"/>
      <c r="U504" s="382"/>
      <c r="V504" s="382"/>
      <c r="W504" s="382"/>
      <c r="X504" s="382"/>
      <c r="Y504" s="382"/>
      <c r="Z504" s="382"/>
      <c r="AA504" s="382"/>
      <c r="AB504" s="382"/>
      <c r="AC504" s="382"/>
      <c r="AD504" s="382"/>
      <c r="AE504" s="382"/>
      <c r="AF504" s="382"/>
      <c r="AG504" s="382"/>
    </row>
    <row r="505" spans="3:33" x14ac:dyDescent="0.25">
      <c r="C505" s="382"/>
      <c r="D505" s="382"/>
      <c r="E505" s="382"/>
      <c r="F505" s="382"/>
      <c r="G505" s="382"/>
      <c r="H505" s="382"/>
      <c r="I505" s="382"/>
      <c r="J505" s="382"/>
      <c r="K505" s="382"/>
      <c r="L505" s="382"/>
      <c r="M505" s="382"/>
      <c r="N505" s="382"/>
      <c r="O505" s="382"/>
      <c r="P505" s="382"/>
      <c r="Q505" s="382"/>
      <c r="R505" s="382"/>
      <c r="S505" s="382"/>
      <c r="T505" s="382"/>
      <c r="U505" s="382"/>
      <c r="V505" s="382"/>
      <c r="W505" s="382"/>
      <c r="X505" s="382"/>
      <c r="Y505" s="382"/>
      <c r="Z505" s="382"/>
      <c r="AA505" s="382"/>
      <c r="AB505" s="382"/>
      <c r="AC505" s="382"/>
      <c r="AD505" s="382"/>
      <c r="AE505" s="382"/>
      <c r="AF505" s="382"/>
      <c r="AG505" s="382"/>
    </row>
    <row r="506" spans="3:33" x14ac:dyDescent="0.25">
      <c r="C506" s="382"/>
      <c r="D506" s="382"/>
      <c r="E506" s="382"/>
      <c r="F506" s="382"/>
      <c r="G506" s="382"/>
      <c r="H506" s="382"/>
      <c r="I506" s="382"/>
      <c r="J506" s="382"/>
      <c r="K506" s="382"/>
      <c r="L506" s="382"/>
      <c r="M506" s="382"/>
      <c r="N506" s="382"/>
      <c r="O506" s="382"/>
      <c r="P506" s="382"/>
      <c r="Q506" s="382"/>
      <c r="R506" s="382"/>
      <c r="S506" s="382"/>
      <c r="T506" s="382"/>
      <c r="U506" s="382"/>
      <c r="V506" s="382"/>
      <c r="W506" s="382"/>
      <c r="X506" s="382"/>
      <c r="Y506" s="382"/>
      <c r="Z506" s="382"/>
      <c r="AA506" s="382"/>
      <c r="AB506" s="382"/>
      <c r="AC506" s="382"/>
      <c r="AD506" s="382"/>
      <c r="AE506" s="382"/>
      <c r="AF506" s="382"/>
      <c r="AG506" s="382"/>
    </row>
    <row r="507" spans="3:33" x14ac:dyDescent="0.25">
      <c r="C507" s="382"/>
      <c r="D507" s="382"/>
      <c r="E507" s="382"/>
      <c r="F507" s="382"/>
      <c r="G507" s="382"/>
      <c r="H507" s="382"/>
      <c r="I507" s="382"/>
      <c r="J507" s="382"/>
      <c r="K507" s="382"/>
      <c r="L507" s="382"/>
      <c r="M507" s="382"/>
      <c r="N507" s="382"/>
      <c r="O507" s="382"/>
      <c r="P507" s="382"/>
      <c r="Q507" s="382"/>
      <c r="R507" s="382"/>
      <c r="S507" s="382"/>
      <c r="T507" s="382"/>
      <c r="U507" s="382"/>
      <c r="V507" s="382"/>
      <c r="W507" s="382"/>
      <c r="X507" s="382"/>
      <c r="Y507" s="382"/>
      <c r="Z507" s="382"/>
      <c r="AA507" s="382"/>
      <c r="AB507" s="382"/>
      <c r="AC507" s="382"/>
      <c r="AD507" s="382"/>
      <c r="AE507" s="382"/>
      <c r="AF507" s="382"/>
      <c r="AG507" s="382"/>
    </row>
    <row r="508" spans="3:33" x14ac:dyDescent="0.25">
      <c r="C508" s="382"/>
      <c r="D508" s="382"/>
      <c r="E508" s="382"/>
      <c r="F508" s="382"/>
      <c r="G508" s="382"/>
      <c r="H508" s="382"/>
      <c r="I508" s="382"/>
      <c r="J508" s="382"/>
      <c r="K508" s="382"/>
      <c r="L508" s="382"/>
      <c r="M508" s="382"/>
      <c r="N508" s="382"/>
      <c r="O508" s="382"/>
      <c r="P508" s="382"/>
      <c r="Q508" s="382"/>
      <c r="R508" s="382"/>
      <c r="S508" s="382"/>
      <c r="T508" s="382"/>
      <c r="U508" s="382"/>
      <c r="V508" s="382"/>
      <c r="W508" s="382"/>
      <c r="X508" s="382"/>
      <c r="Y508" s="382"/>
      <c r="Z508" s="382"/>
      <c r="AA508" s="382"/>
      <c r="AB508" s="382"/>
      <c r="AC508" s="382"/>
      <c r="AD508" s="382"/>
      <c r="AE508" s="382"/>
      <c r="AF508" s="382"/>
      <c r="AG508" s="382"/>
    </row>
    <row r="509" spans="3:33" x14ac:dyDescent="0.25">
      <c r="C509" s="382"/>
      <c r="D509" s="382"/>
      <c r="E509" s="382"/>
      <c r="F509" s="382"/>
      <c r="G509" s="382"/>
      <c r="H509" s="382"/>
      <c r="I509" s="382"/>
      <c r="J509" s="382"/>
      <c r="K509" s="382"/>
      <c r="L509" s="382"/>
      <c r="M509" s="382"/>
      <c r="N509" s="382"/>
      <c r="O509" s="382"/>
      <c r="P509" s="382"/>
      <c r="Q509" s="382"/>
      <c r="R509" s="382"/>
      <c r="S509" s="382"/>
      <c r="T509" s="382"/>
      <c r="U509" s="382"/>
      <c r="V509" s="382"/>
      <c r="W509" s="382"/>
      <c r="X509" s="382"/>
      <c r="Y509" s="382"/>
      <c r="Z509" s="382"/>
      <c r="AA509" s="382"/>
      <c r="AB509" s="382"/>
      <c r="AC509" s="382"/>
      <c r="AD509" s="382"/>
      <c r="AE509" s="382"/>
      <c r="AF509" s="382"/>
      <c r="AG509" s="382"/>
    </row>
    <row r="510" spans="3:33" x14ac:dyDescent="0.25">
      <c r="C510" s="382"/>
      <c r="D510" s="382"/>
      <c r="E510" s="382"/>
      <c r="F510" s="382"/>
      <c r="G510" s="382"/>
      <c r="H510" s="382"/>
      <c r="I510" s="382"/>
      <c r="J510" s="382"/>
      <c r="K510" s="382"/>
      <c r="L510" s="382"/>
      <c r="M510" s="382"/>
      <c r="N510" s="382"/>
      <c r="O510" s="382"/>
      <c r="P510" s="382"/>
      <c r="Q510" s="382"/>
      <c r="R510" s="382"/>
      <c r="S510" s="382"/>
      <c r="T510" s="382"/>
      <c r="U510" s="382"/>
      <c r="V510" s="382"/>
      <c r="W510" s="382"/>
      <c r="X510" s="382"/>
      <c r="Y510" s="382"/>
      <c r="Z510" s="382"/>
      <c r="AA510" s="382"/>
      <c r="AB510" s="382"/>
      <c r="AC510" s="382"/>
      <c r="AD510" s="382"/>
      <c r="AE510" s="382"/>
      <c r="AF510" s="382"/>
      <c r="AG510" s="382"/>
    </row>
    <row r="511" spans="3:33" x14ac:dyDescent="0.25">
      <c r="C511" s="382"/>
      <c r="D511" s="382"/>
      <c r="E511" s="382"/>
      <c r="F511" s="382"/>
      <c r="G511" s="382"/>
      <c r="H511" s="382"/>
      <c r="I511" s="382"/>
      <c r="J511" s="382"/>
      <c r="K511" s="382"/>
      <c r="L511" s="382"/>
      <c r="M511" s="382"/>
      <c r="N511" s="382"/>
      <c r="O511" s="382"/>
      <c r="P511" s="382"/>
      <c r="Q511" s="382"/>
      <c r="R511" s="382"/>
      <c r="S511" s="382"/>
      <c r="T511" s="382"/>
      <c r="U511" s="382"/>
      <c r="V511" s="382"/>
      <c r="W511" s="382"/>
      <c r="X511" s="382"/>
      <c r="Y511" s="382"/>
      <c r="Z511" s="382"/>
      <c r="AA511" s="382"/>
      <c r="AB511" s="382"/>
      <c r="AC511" s="382"/>
      <c r="AD511" s="382"/>
      <c r="AE511" s="382"/>
      <c r="AF511" s="382"/>
      <c r="AG511" s="382"/>
    </row>
    <row r="512" spans="3:33" x14ac:dyDescent="0.25">
      <c r="C512" s="382"/>
      <c r="D512" s="382"/>
      <c r="E512" s="382"/>
      <c r="F512" s="382"/>
      <c r="G512" s="382"/>
      <c r="H512" s="382"/>
      <c r="I512" s="382"/>
      <c r="J512" s="382"/>
      <c r="K512" s="382"/>
      <c r="L512" s="382"/>
      <c r="M512" s="382"/>
      <c r="N512" s="382"/>
      <c r="O512" s="382"/>
      <c r="P512" s="382"/>
      <c r="Q512" s="382"/>
      <c r="R512" s="382"/>
      <c r="S512" s="382"/>
      <c r="T512" s="382"/>
      <c r="U512" s="382"/>
      <c r="V512" s="382"/>
      <c r="W512" s="382"/>
      <c r="X512" s="382"/>
      <c r="Y512" s="382"/>
      <c r="Z512" s="382"/>
      <c r="AA512" s="382"/>
      <c r="AB512" s="382"/>
      <c r="AC512" s="382"/>
      <c r="AD512" s="382"/>
      <c r="AE512" s="382"/>
      <c r="AF512" s="382"/>
      <c r="AG512" s="382"/>
    </row>
    <row r="513" spans="3:33" x14ac:dyDescent="0.25">
      <c r="C513" s="382"/>
      <c r="D513" s="382"/>
      <c r="E513" s="382"/>
      <c r="F513" s="382"/>
      <c r="G513" s="382"/>
      <c r="H513" s="382"/>
      <c r="I513" s="382"/>
      <c r="J513" s="382"/>
      <c r="K513" s="382"/>
      <c r="L513" s="382"/>
      <c r="M513" s="382"/>
      <c r="N513" s="382"/>
      <c r="O513" s="382"/>
      <c r="P513" s="382"/>
      <c r="Q513" s="382"/>
      <c r="R513" s="382"/>
      <c r="S513" s="382"/>
      <c r="T513" s="382"/>
      <c r="U513" s="382"/>
      <c r="V513" s="382"/>
      <c r="W513" s="382"/>
      <c r="X513" s="382"/>
      <c r="Y513" s="382"/>
      <c r="Z513" s="382"/>
      <c r="AA513" s="382"/>
      <c r="AB513" s="382"/>
      <c r="AC513" s="382"/>
      <c r="AD513" s="382"/>
      <c r="AE513" s="382"/>
      <c r="AF513" s="382"/>
      <c r="AG513" s="382"/>
    </row>
    <row r="514" spans="3:33" x14ac:dyDescent="0.25">
      <c r="C514" s="382"/>
      <c r="D514" s="382"/>
      <c r="E514" s="382"/>
      <c r="F514" s="382"/>
      <c r="G514" s="382"/>
      <c r="H514" s="382"/>
      <c r="I514" s="382"/>
      <c r="J514" s="382"/>
      <c r="K514" s="382"/>
      <c r="L514" s="382"/>
      <c r="M514" s="382"/>
      <c r="N514" s="382"/>
      <c r="O514" s="382"/>
      <c r="P514" s="382"/>
      <c r="Q514" s="382"/>
      <c r="R514" s="382"/>
      <c r="S514" s="382"/>
      <c r="T514" s="382"/>
      <c r="U514" s="382"/>
      <c r="V514" s="382"/>
      <c r="W514" s="382"/>
      <c r="X514" s="382"/>
      <c r="Y514" s="382"/>
      <c r="Z514" s="382"/>
      <c r="AA514" s="382"/>
      <c r="AB514" s="382"/>
      <c r="AC514" s="382"/>
      <c r="AD514" s="382"/>
      <c r="AE514" s="382"/>
      <c r="AF514" s="382"/>
      <c r="AG514" s="382"/>
    </row>
    <row r="515" spans="3:33" x14ac:dyDescent="0.25">
      <c r="C515" s="382"/>
      <c r="D515" s="382"/>
      <c r="E515" s="382"/>
      <c r="F515" s="382"/>
      <c r="G515" s="382"/>
      <c r="H515" s="382"/>
      <c r="I515" s="382"/>
      <c r="J515" s="382"/>
      <c r="K515" s="382"/>
      <c r="L515" s="382"/>
      <c r="M515" s="382"/>
      <c r="N515" s="382"/>
      <c r="O515" s="382"/>
      <c r="P515" s="382"/>
      <c r="Q515" s="382"/>
      <c r="R515" s="382"/>
      <c r="S515" s="382"/>
      <c r="T515" s="382"/>
      <c r="U515" s="382"/>
      <c r="V515" s="382"/>
      <c r="W515" s="382"/>
      <c r="X515" s="382"/>
      <c r="Y515" s="382"/>
      <c r="Z515" s="382"/>
      <c r="AA515" s="382"/>
      <c r="AB515" s="382"/>
      <c r="AC515" s="382"/>
      <c r="AD515" s="382"/>
      <c r="AE515" s="382"/>
      <c r="AF515" s="382"/>
      <c r="AG515" s="382"/>
    </row>
    <row r="516" spans="3:33" x14ac:dyDescent="0.25">
      <c r="C516" s="382"/>
      <c r="D516" s="382"/>
      <c r="E516" s="382"/>
      <c r="F516" s="382"/>
      <c r="G516" s="382"/>
      <c r="H516" s="382"/>
      <c r="I516" s="382"/>
      <c r="J516" s="382"/>
      <c r="K516" s="382"/>
      <c r="L516" s="382"/>
      <c r="M516" s="382"/>
      <c r="N516" s="382"/>
      <c r="O516" s="382"/>
      <c r="P516" s="382"/>
      <c r="Q516" s="382"/>
      <c r="R516" s="382"/>
      <c r="S516" s="382"/>
      <c r="T516" s="382"/>
      <c r="U516" s="382"/>
      <c r="V516" s="382"/>
      <c r="W516" s="382"/>
      <c r="X516" s="382"/>
      <c r="Y516" s="382"/>
      <c r="Z516" s="382"/>
      <c r="AA516" s="382"/>
      <c r="AB516" s="382"/>
      <c r="AC516" s="382"/>
      <c r="AD516" s="382"/>
      <c r="AE516" s="382"/>
      <c r="AF516" s="382"/>
      <c r="AG516" s="382"/>
    </row>
    <row r="517" spans="3:33" x14ac:dyDescent="0.25">
      <c r="C517" s="382"/>
      <c r="D517" s="382"/>
      <c r="E517" s="382"/>
      <c r="F517" s="382"/>
      <c r="G517" s="382"/>
      <c r="H517" s="382"/>
      <c r="I517" s="382"/>
      <c r="J517" s="382"/>
      <c r="K517" s="382"/>
      <c r="L517" s="382"/>
      <c r="M517" s="382"/>
      <c r="N517" s="382"/>
      <c r="O517" s="382"/>
      <c r="P517" s="382"/>
      <c r="Q517" s="382"/>
      <c r="R517" s="382"/>
      <c r="S517" s="382"/>
      <c r="T517" s="382"/>
      <c r="U517" s="382"/>
      <c r="V517" s="382"/>
      <c r="W517" s="382"/>
      <c r="X517" s="382"/>
      <c r="Y517" s="382"/>
      <c r="Z517" s="382"/>
      <c r="AA517" s="382"/>
      <c r="AB517" s="382"/>
      <c r="AC517" s="382"/>
      <c r="AD517" s="382"/>
      <c r="AE517" s="382"/>
      <c r="AF517" s="382"/>
      <c r="AG517" s="382"/>
    </row>
    <row r="518" spans="3:33" x14ac:dyDescent="0.25">
      <c r="C518" s="382"/>
      <c r="D518" s="382"/>
      <c r="E518" s="382"/>
      <c r="F518" s="382"/>
      <c r="G518" s="382"/>
      <c r="H518" s="382"/>
      <c r="I518" s="382"/>
      <c r="J518" s="382"/>
      <c r="K518" s="382"/>
      <c r="L518" s="382"/>
      <c r="M518" s="382"/>
      <c r="N518" s="382"/>
      <c r="O518" s="382"/>
      <c r="P518" s="382"/>
      <c r="Q518" s="382"/>
      <c r="R518" s="382"/>
      <c r="S518" s="382"/>
      <c r="T518" s="382"/>
      <c r="U518" s="382"/>
      <c r="V518" s="382"/>
      <c r="W518" s="382"/>
      <c r="X518" s="382"/>
      <c r="Y518" s="382"/>
      <c r="Z518" s="382"/>
      <c r="AA518" s="382"/>
      <c r="AB518" s="382"/>
      <c r="AC518" s="382"/>
      <c r="AD518" s="382"/>
      <c r="AE518" s="382"/>
      <c r="AF518" s="382"/>
      <c r="AG518" s="382"/>
    </row>
    <row r="519" spans="3:33" x14ac:dyDescent="0.25">
      <c r="C519" s="382"/>
      <c r="D519" s="382"/>
      <c r="E519" s="382"/>
      <c r="F519" s="382"/>
      <c r="G519" s="382"/>
      <c r="H519" s="382"/>
      <c r="I519" s="382"/>
      <c r="J519" s="382"/>
      <c r="K519" s="382"/>
      <c r="L519" s="382"/>
      <c r="M519" s="382"/>
      <c r="N519" s="382"/>
      <c r="O519" s="382"/>
      <c r="P519" s="382"/>
      <c r="Q519" s="382"/>
      <c r="R519" s="382"/>
      <c r="S519" s="382"/>
      <c r="T519" s="382"/>
      <c r="U519" s="382"/>
      <c r="V519" s="382"/>
      <c r="W519" s="382"/>
      <c r="X519" s="382"/>
      <c r="Y519" s="382"/>
      <c r="Z519" s="382"/>
      <c r="AA519" s="382"/>
      <c r="AB519" s="382"/>
      <c r="AC519" s="382"/>
      <c r="AD519" s="382"/>
      <c r="AE519" s="382"/>
      <c r="AF519" s="382"/>
      <c r="AG519" s="382"/>
    </row>
    <row r="520" spans="3:33" x14ac:dyDescent="0.25">
      <c r="C520" s="382"/>
      <c r="D520" s="382"/>
      <c r="E520" s="382"/>
      <c r="F520" s="382"/>
      <c r="G520" s="382"/>
      <c r="H520" s="382"/>
      <c r="I520" s="382"/>
      <c r="J520" s="382"/>
      <c r="K520" s="382"/>
      <c r="L520" s="382"/>
      <c r="M520" s="382"/>
      <c r="N520" s="382"/>
      <c r="O520" s="382"/>
      <c r="P520" s="382"/>
      <c r="Q520" s="382"/>
      <c r="R520" s="382"/>
      <c r="S520" s="382"/>
      <c r="T520" s="382"/>
      <c r="U520" s="382"/>
      <c r="V520" s="382"/>
      <c r="W520" s="382"/>
      <c r="X520" s="382"/>
      <c r="Y520" s="382"/>
      <c r="Z520" s="382"/>
      <c r="AA520" s="382"/>
      <c r="AB520" s="382"/>
      <c r="AC520" s="382"/>
      <c r="AD520" s="382"/>
      <c r="AE520" s="382"/>
      <c r="AF520" s="382"/>
      <c r="AG520" s="382"/>
    </row>
    <row r="521" spans="3:33" x14ac:dyDescent="0.25">
      <c r="C521" s="382"/>
      <c r="D521" s="382"/>
      <c r="E521" s="382"/>
      <c r="F521" s="382"/>
      <c r="G521" s="382"/>
      <c r="H521" s="382"/>
      <c r="I521" s="382"/>
      <c r="J521" s="382"/>
      <c r="K521" s="382"/>
      <c r="L521" s="382"/>
      <c r="M521" s="382"/>
      <c r="N521" s="382"/>
      <c r="O521" s="382"/>
      <c r="P521" s="382"/>
      <c r="Q521" s="382"/>
      <c r="R521" s="382"/>
      <c r="S521" s="382"/>
      <c r="T521" s="382"/>
      <c r="U521" s="382"/>
      <c r="V521" s="382"/>
      <c r="W521" s="382"/>
      <c r="X521" s="382"/>
      <c r="Y521" s="382"/>
      <c r="Z521" s="382"/>
      <c r="AA521" s="382"/>
      <c r="AB521" s="382"/>
      <c r="AC521" s="382"/>
      <c r="AD521" s="382"/>
      <c r="AE521" s="382"/>
      <c r="AF521" s="382"/>
      <c r="AG521" s="382"/>
    </row>
    <row r="522" spans="3:33" x14ac:dyDescent="0.25">
      <c r="C522" s="382"/>
      <c r="D522" s="382"/>
      <c r="E522" s="382"/>
      <c r="F522" s="382"/>
      <c r="G522" s="382"/>
      <c r="H522" s="382"/>
      <c r="I522" s="382"/>
      <c r="J522" s="382"/>
      <c r="K522" s="382"/>
      <c r="L522" s="382"/>
      <c r="M522" s="382"/>
      <c r="N522" s="382"/>
      <c r="O522" s="382"/>
      <c r="P522" s="382"/>
      <c r="Q522" s="382"/>
      <c r="R522" s="382"/>
      <c r="S522" s="382"/>
      <c r="T522" s="382"/>
      <c r="U522" s="382"/>
      <c r="V522" s="382"/>
      <c r="W522" s="382"/>
      <c r="X522" s="382"/>
      <c r="Y522" s="382"/>
      <c r="Z522" s="382"/>
      <c r="AA522" s="382"/>
      <c r="AB522" s="382"/>
      <c r="AC522" s="382"/>
      <c r="AD522" s="382"/>
      <c r="AE522" s="382"/>
      <c r="AF522" s="382"/>
      <c r="AG522" s="382"/>
    </row>
    <row r="523" spans="3:33" x14ac:dyDescent="0.25">
      <c r="C523" s="382"/>
      <c r="D523" s="382"/>
      <c r="E523" s="382"/>
      <c r="F523" s="382"/>
      <c r="G523" s="382"/>
      <c r="H523" s="382"/>
      <c r="I523" s="382"/>
      <c r="J523" s="382"/>
      <c r="K523" s="382"/>
      <c r="L523" s="382"/>
      <c r="M523" s="382"/>
      <c r="N523" s="382"/>
      <c r="O523" s="382"/>
      <c r="P523" s="382"/>
      <c r="Q523" s="382"/>
      <c r="R523" s="382"/>
      <c r="S523" s="382"/>
      <c r="T523" s="382"/>
      <c r="U523" s="382"/>
      <c r="V523" s="382"/>
      <c r="W523" s="382"/>
      <c r="X523" s="382"/>
      <c r="Y523" s="382"/>
      <c r="Z523" s="382"/>
      <c r="AA523" s="382"/>
      <c r="AB523" s="382"/>
      <c r="AC523" s="382"/>
      <c r="AD523" s="382"/>
      <c r="AE523" s="382"/>
      <c r="AF523" s="382"/>
      <c r="AG523" s="382"/>
    </row>
    <row r="524" spans="3:33" x14ac:dyDescent="0.25">
      <c r="C524" s="382"/>
      <c r="D524" s="382"/>
      <c r="E524" s="382"/>
      <c r="F524" s="382"/>
      <c r="G524" s="382"/>
      <c r="H524" s="382"/>
      <c r="I524" s="382"/>
      <c r="J524" s="382"/>
      <c r="K524" s="382"/>
      <c r="L524" s="382"/>
      <c r="M524" s="382"/>
      <c r="N524" s="382"/>
      <c r="O524" s="382"/>
      <c r="P524" s="382"/>
      <c r="Q524" s="382"/>
      <c r="R524" s="382"/>
      <c r="S524" s="382"/>
      <c r="T524" s="382"/>
      <c r="U524" s="382"/>
      <c r="V524" s="382"/>
      <c r="W524" s="382"/>
      <c r="X524" s="382"/>
      <c r="Y524" s="382"/>
      <c r="Z524" s="382"/>
      <c r="AA524" s="382"/>
      <c r="AB524" s="382"/>
      <c r="AC524" s="382"/>
      <c r="AD524" s="382"/>
      <c r="AE524" s="382"/>
      <c r="AF524" s="382"/>
      <c r="AG524" s="382"/>
    </row>
    <row r="525" spans="3:33" x14ac:dyDescent="0.25">
      <c r="C525" s="382"/>
      <c r="D525" s="382"/>
      <c r="E525" s="382"/>
      <c r="F525" s="382"/>
      <c r="G525" s="382"/>
      <c r="H525" s="382"/>
      <c r="I525" s="382"/>
      <c r="J525" s="382"/>
      <c r="K525" s="382"/>
      <c r="L525" s="382"/>
      <c r="M525" s="382"/>
      <c r="N525" s="382"/>
      <c r="O525" s="382"/>
      <c r="P525" s="382"/>
      <c r="Q525" s="382"/>
      <c r="R525" s="382"/>
      <c r="S525" s="382"/>
      <c r="T525" s="382"/>
      <c r="U525" s="382"/>
      <c r="V525" s="382"/>
      <c r="W525" s="382"/>
      <c r="X525" s="382"/>
      <c r="Y525" s="382"/>
      <c r="Z525" s="382"/>
      <c r="AA525" s="382"/>
      <c r="AB525" s="382"/>
      <c r="AC525" s="382"/>
      <c r="AD525" s="382"/>
      <c r="AE525" s="382"/>
      <c r="AF525" s="382"/>
      <c r="AG525" s="382"/>
    </row>
    <row r="526" spans="3:33" x14ac:dyDescent="0.25">
      <c r="C526" s="382"/>
      <c r="D526" s="382"/>
      <c r="E526" s="382"/>
      <c r="F526" s="382"/>
      <c r="G526" s="382"/>
      <c r="H526" s="382"/>
      <c r="I526" s="382"/>
      <c r="J526" s="382"/>
      <c r="K526" s="382"/>
      <c r="L526" s="382"/>
      <c r="M526" s="382"/>
      <c r="N526" s="382"/>
      <c r="O526" s="382"/>
      <c r="P526" s="382"/>
      <c r="Q526" s="382"/>
      <c r="R526" s="382"/>
      <c r="S526" s="382"/>
      <c r="T526" s="382"/>
      <c r="U526" s="382"/>
      <c r="V526" s="382"/>
      <c r="W526" s="382"/>
      <c r="X526" s="382"/>
      <c r="Y526" s="382"/>
      <c r="Z526" s="382"/>
      <c r="AA526" s="382"/>
      <c r="AB526" s="382"/>
      <c r="AC526" s="382"/>
      <c r="AD526" s="382"/>
      <c r="AE526" s="382"/>
      <c r="AF526" s="382"/>
      <c r="AG526" s="382"/>
    </row>
    <row r="527" spans="3:33" x14ac:dyDescent="0.25">
      <c r="C527" s="382"/>
      <c r="D527" s="382"/>
      <c r="E527" s="382"/>
      <c r="F527" s="382"/>
      <c r="G527" s="382"/>
      <c r="H527" s="382"/>
      <c r="I527" s="382"/>
      <c r="J527" s="382"/>
      <c r="K527" s="382"/>
      <c r="L527" s="382"/>
      <c r="M527" s="382"/>
      <c r="N527" s="382"/>
      <c r="O527" s="382"/>
      <c r="P527" s="382"/>
      <c r="Q527" s="382"/>
      <c r="R527" s="382"/>
      <c r="S527" s="382"/>
      <c r="T527" s="382"/>
      <c r="U527" s="382"/>
      <c r="V527" s="382"/>
      <c r="W527" s="382"/>
      <c r="X527" s="382"/>
      <c r="Y527" s="382"/>
      <c r="Z527" s="382"/>
      <c r="AA527" s="382"/>
      <c r="AB527" s="382"/>
      <c r="AC527" s="382"/>
      <c r="AD527" s="382"/>
      <c r="AE527" s="382"/>
      <c r="AF527" s="382"/>
      <c r="AG527" s="382"/>
    </row>
    <row r="528" spans="3:33" x14ac:dyDescent="0.25">
      <c r="C528" s="382"/>
      <c r="D528" s="382"/>
      <c r="E528" s="382"/>
      <c r="F528" s="382"/>
      <c r="G528" s="382"/>
      <c r="H528" s="382"/>
      <c r="I528" s="382"/>
      <c r="J528" s="382"/>
      <c r="K528" s="382"/>
      <c r="L528" s="382"/>
      <c r="M528" s="382"/>
      <c r="N528" s="382"/>
      <c r="O528" s="382"/>
      <c r="P528" s="382"/>
      <c r="Q528" s="382"/>
      <c r="R528" s="382"/>
      <c r="S528" s="382"/>
      <c r="T528" s="382"/>
      <c r="U528" s="382"/>
      <c r="V528" s="382"/>
      <c r="W528" s="382"/>
      <c r="X528" s="382"/>
      <c r="Y528" s="382"/>
      <c r="Z528" s="382"/>
      <c r="AA528" s="382"/>
      <c r="AB528" s="382"/>
      <c r="AC528" s="382"/>
      <c r="AD528" s="382"/>
      <c r="AE528" s="382"/>
      <c r="AF528" s="382"/>
      <c r="AG528" s="382"/>
    </row>
    <row r="529" spans="3:33" x14ac:dyDescent="0.25">
      <c r="C529" s="382"/>
      <c r="D529" s="382"/>
      <c r="E529" s="382"/>
      <c r="F529" s="382"/>
      <c r="G529" s="382"/>
      <c r="H529" s="382"/>
      <c r="I529" s="382"/>
      <c r="J529" s="382"/>
      <c r="K529" s="382"/>
      <c r="L529" s="382"/>
      <c r="M529" s="382"/>
      <c r="N529" s="382"/>
      <c r="O529" s="382"/>
      <c r="P529" s="382"/>
      <c r="Q529" s="382"/>
      <c r="R529" s="382"/>
      <c r="S529" s="382"/>
      <c r="T529" s="382"/>
      <c r="U529" s="382"/>
      <c r="V529" s="382"/>
      <c r="W529" s="382"/>
      <c r="X529" s="382"/>
      <c r="Y529" s="382"/>
      <c r="Z529" s="382"/>
      <c r="AA529" s="382"/>
      <c r="AB529" s="382"/>
      <c r="AC529" s="382"/>
      <c r="AD529" s="382"/>
      <c r="AE529" s="382"/>
      <c r="AF529" s="382"/>
      <c r="AG529" s="382"/>
    </row>
    <row r="530" spans="3:33" x14ac:dyDescent="0.25">
      <c r="C530" s="382"/>
      <c r="D530" s="382"/>
      <c r="E530" s="382"/>
      <c r="F530" s="382"/>
      <c r="G530" s="382"/>
      <c r="H530" s="382"/>
      <c r="I530" s="382"/>
      <c r="J530" s="382"/>
      <c r="K530" s="382"/>
      <c r="L530" s="382"/>
      <c r="M530" s="382"/>
      <c r="N530" s="382"/>
      <c r="O530" s="382"/>
      <c r="P530" s="382"/>
      <c r="Q530" s="382"/>
      <c r="R530" s="382"/>
      <c r="S530" s="382"/>
      <c r="T530" s="382"/>
      <c r="U530" s="382"/>
      <c r="V530" s="382"/>
      <c r="W530" s="382"/>
      <c r="X530" s="382"/>
      <c r="Y530" s="382"/>
      <c r="Z530" s="382"/>
      <c r="AA530" s="382"/>
      <c r="AB530" s="382"/>
      <c r="AC530" s="382"/>
      <c r="AD530" s="382"/>
      <c r="AE530" s="382"/>
      <c r="AF530" s="382"/>
      <c r="AG530" s="382"/>
    </row>
    <row r="531" spans="3:33" x14ac:dyDescent="0.25">
      <c r="C531" s="382"/>
      <c r="D531" s="382"/>
      <c r="E531" s="382"/>
      <c r="F531" s="382"/>
      <c r="G531" s="382"/>
      <c r="H531" s="382"/>
      <c r="I531" s="382"/>
      <c r="J531" s="382"/>
      <c r="K531" s="382"/>
      <c r="L531" s="382"/>
      <c r="M531" s="382"/>
      <c r="N531" s="382"/>
      <c r="O531" s="382"/>
      <c r="P531" s="382"/>
      <c r="Q531" s="382"/>
      <c r="R531" s="382"/>
      <c r="S531" s="382"/>
      <c r="T531" s="382"/>
      <c r="U531" s="382"/>
      <c r="V531" s="382"/>
      <c r="W531" s="382"/>
      <c r="X531" s="382"/>
      <c r="Y531" s="382"/>
      <c r="Z531" s="382"/>
      <c r="AA531" s="382"/>
      <c r="AB531" s="382"/>
      <c r="AC531" s="382"/>
      <c r="AD531" s="382"/>
      <c r="AE531" s="382"/>
      <c r="AF531" s="382"/>
      <c r="AG531" s="382"/>
    </row>
    <row r="532" spans="3:33" x14ac:dyDescent="0.25">
      <c r="C532" s="382"/>
      <c r="D532" s="382"/>
      <c r="E532" s="382"/>
      <c r="F532" s="382"/>
      <c r="G532" s="382"/>
      <c r="H532" s="382"/>
      <c r="I532" s="382"/>
      <c r="J532" s="382"/>
      <c r="K532" s="382"/>
      <c r="L532" s="382"/>
      <c r="M532" s="382"/>
      <c r="N532" s="382"/>
      <c r="O532" s="382"/>
      <c r="P532" s="382"/>
      <c r="Q532" s="382"/>
      <c r="R532" s="382"/>
      <c r="S532" s="382"/>
      <c r="T532" s="382"/>
      <c r="U532" s="382"/>
      <c r="V532" s="382"/>
      <c r="W532" s="382"/>
      <c r="X532" s="382"/>
      <c r="Y532" s="382"/>
      <c r="Z532" s="382"/>
      <c r="AA532" s="382"/>
      <c r="AB532" s="382"/>
      <c r="AC532" s="382"/>
      <c r="AD532" s="382"/>
      <c r="AE532" s="382"/>
      <c r="AF532" s="382"/>
      <c r="AG532" s="382"/>
    </row>
    <row r="533" spans="3:33" x14ac:dyDescent="0.25">
      <c r="C533" s="382"/>
      <c r="D533" s="382"/>
      <c r="E533" s="382"/>
      <c r="F533" s="382"/>
      <c r="G533" s="382"/>
      <c r="H533" s="382"/>
      <c r="I533" s="382"/>
      <c r="J533" s="382"/>
      <c r="K533" s="382"/>
      <c r="L533" s="382"/>
      <c r="M533" s="382"/>
      <c r="N533" s="382"/>
      <c r="O533" s="382"/>
      <c r="P533" s="382"/>
      <c r="Q533" s="382"/>
      <c r="R533" s="382"/>
      <c r="S533" s="382"/>
      <c r="T533" s="382"/>
      <c r="U533" s="382"/>
      <c r="V533" s="382"/>
      <c r="W533" s="382"/>
      <c r="X533" s="382"/>
      <c r="Y533" s="382"/>
      <c r="Z533" s="382"/>
      <c r="AA533" s="382"/>
      <c r="AB533" s="382"/>
      <c r="AC533" s="382"/>
      <c r="AD533" s="382"/>
      <c r="AE533" s="382"/>
      <c r="AF533" s="382"/>
      <c r="AG533" s="382"/>
    </row>
    <row r="534" spans="3:33" x14ac:dyDescent="0.25">
      <c r="C534" s="382"/>
      <c r="D534" s="382"/>
      <c r="E534" s="382"/>
      <c r="F534" s="382"/>
      <c r="G534" s="382"/>
      <c r="H534" s="382"/>
      <c r="I534" s="382"/>
      <c r="J534" s="382"/>
      <c r="K534" s="382"/>
      <c r="L534" s="382"/>
      <c r="M534" s="382"/>
      <c r="N534" s="382"/>
      <c r="O534" s="382"/>
      <c r="P534" s="382"/>
      <c r="Q534" s="382"/>
      <c r="R534" s="382"/>
      <c r="S534" s="382"/>
      <c r="T534" s="382"/>
      <c r="U534" s="382"/>
      <c r="V534" s="382"/>
      <c r="W534" s="382"/>
      <c r="X534" s="382"/>
      <c r="Y534" s="382"/>
      <c r="Z534" s="382"/>
      <c r="AA534" s="382"/>
      <c r="AB534" s="382"/>
      <c r="AC534" s="382"/>
      <c r="AD534" s="382"/>
      <c r="AE534" s="382"/>
      <c r="AF534" s="382"/>
      <c r="AG534" s="382"/>
    </row>
    <row r="535" spans="3:33" x14ac:dyDescent="0.25">
      <c r="C535" s="382"/>
      <c r="D535" s="382"/>
      <c r="E535" s="382"/>
      <c r="F535" s="382"/>
      <c r="G535" s="382"/>
      <c r="H535" s="382"/>
      <c r="I535" s="382"/>
      <c r="J535" s="382"/>
      <c r="K535" s="382"/>
      <c r="L535" s="382"/>
      <c r="M535" s="382"/>
      <c r="N535" s="382"/>
      <c r="O535" s="382"/>
      <c r="P535" s="382"/>
      <c r="Q535" s="382"/>
      <c r="R535" s="382"/>
      <c r="S535" s="382"/>
      <c r="T535" s="382"/>
      <c r="U535" s="382"/>
      <c r="V535" s="382"/>
      <c r="W535" s="382"/>
      <c r="X535" s="382"/>
      <c r="Y535" s="382"/>
      <c r="Z535" s="382"/>
      <c r="AA535" s="382"/>
      <c r="AB535" s="382"/>
      <c r="AC535" s="382"/>
      <c r="AD535" s="382"/>
      <c r="AE535" s="382"/>
      <c r="AF535" s="382"/>
      <c r="AG535" s="382"/>
    </row>
    <row r="536" spans="3:33" x14ac:dyDescent="0.25">
      <c r="C536" s="382"/>
      <c r="D536" s="382"/>
      <c r="E536" s="382"/>
      <c r="F536" s="382"/>
      <c r="G536" s="382"/>
      <c r="H536" s="382"/>
      <c r="I536" s="382"/>
      <c r="J536" s="382"/>
      <c r="K536" s="382"/>
      <c r="L536" s="382"/>
      <c r="M536" s="382"/>
      <c r="N536" s="382"/>
      <c r="O536" s="382"/>
      <c r="P536" s="382"/>
      <c r="Q536" s="382"/>
      <c r="R536" s="382"/>
      <c r="S536" s="382"/>
      <c r="T536" s="382"/>
      <c r="U536" s="382"/>
      <c r="V536" s="382"/>
      <c r="W536" s="382"/>
      <c r="X536" s="382"/>
      <c r="Y536" s="382"/>
      <c r="Z536" s="382"/>
      <c r="AA536" s="382"/>
      <c r="AB536" s="382"/>
      <c r="AC536" s="382"/>
      <c r="AD536" s="382"/>
      <c r="AE536" s="382"/>
      <c r="AF536" s="382"/>
      <c r="AG536" s="382"/>
    </row>
    <row r="537" spans="3:33" x14ac:dyDescent="0.25">
      <c r="C537" s="382"/>
      <c r="D537" s="382"/>
      <c r="E537" s="382"/>
      <c r="F537" s="382"/>
      <c r="G537" s="382"/>
      <c r="H537" s="382"/>
      <c r="I537" s="382"/>
      <c r="J537" s="382"/>
      <c r="K537" s="382"/>
      <c r="L537" s="382"/>
      <c r="M537" s="382"/>
      <c r="N537" s="382"/>
      <c r="O537" s="382"/>
      <c r="P537" s="382"/>
      <c r="Q537" s="382"/>
      <c r="R537" s="382"/>
      <c r="S537" s="382"/>
      <c r="T537" s="382"/>
      <c r="U537" s="382"/>
      <c r="V537" s="382"/>
      <c r="W537" s="382"/>
      <c r="X537" s="382"/>
      <c r="Y537" s="382"/>
      <c r="Z537" s="382"/>
      <c r="AA537" s="382"/>
      <c r="AB537" s="382"/>
      <c r="AC537" s="382"/>
      <c r="AD537" s="382"/>
      <c r="AE537" s="382"/>
      <c r="AF537" s="382"/>
      <c r="AG537" s="382"/>
    </row>
    <row r="538" spans="3:33" x14ac:dyDescent="0.25">
      <c r="C538" s="382"/>
      <c r="D538" s="382"/>
      <c r="E538" s="382"/>
      <c r="F538" s="382"/>
      <c r="G538" s="382"/>
      <c r="H538" s="382"/>
      <c r="I538" s="382"/>
      <c r="J538" s="382"/>
      <c r="K538" s="382"/>
      <c r="L538" s="382"/>
      <c r="M538" s="382"/>
      <c r="N538" s="382"/>
      <c r="O538" s="382"/>
      <c r="P538" s="382"/>
      <c r="Q538" s="382"/>
      <c r="R538" s="382"/>
      <c r="S538" s="382"/>
      <c r="T538" s="382"/>
      <c r="U538" s="382"/>
      <c r="V538" s="382"/>
      <c r="W538" s="382"/>
      <c r="X538" s="382"/>
      <c r="Y538" s="382"/>
      <c r="Z538" s="382"/>
      <c r="AA538" s="382"/>
      <c r="AB538" s="382"/>
      <c r="AC538" s="382"/>
      <c r="AD538" s="382"/>
      <c r="AE538" s="382"/>
      <c r="AF538" s="382"/>
      <c r="AG538" s="382"/>
    </row>
    <row r="539" spans="3:33" x14ac:dyDescent="0.25">
      <c r="C539" s="382"/>
      <c r="D539" s="382"/>
      <c r="E539" s="382"/>
      <c r="F539" s="382"/>
      <c r="G539" s="382"/>
      <c r="H539" s="382"/>
      <c r="I539" s="382"/>
      <c r="J539" s="382"/>
      <c r="K539" s="382"/>
      <c r="L539" s="382"/>
      <c r="M539" s="382"/>
      <c r="N539" s="382"/>
      <c r="O539" s="382"/>
      <c r="P539" s="382"/>
      <c r="Q539" s="382"/>
      <c r="R539" s="382"/>
      <c r="S539" s="382"/>
      <c r="T539" s="382"/>
      <c r="U539" s="382"/>
      <c r="V539" s="382"/>
      <c r="W539" s="382"/>
      <c r="X539" s="382"/>
      <c r="Y539" s="382"/>
      <c r="Z539" s="382"/>
      <c r="AA539" s="382"/>
      <c r="AB539" s="382"/>
      <c r="AC539" s="382"/>
      <c r="AD539" s="382"/>
      <c r="AE539" s="382"/>
      <c r="AF539" s="382"/>
      <c r="AG539" s="382"/>
    </row>
    <row r="540" spans="3:33" x14ac:dyDescent="0.25">
      <c r="C540" s="382"/>
      <c r="D540" s="382"/>
      <c r="E540" s="382"/>
      <c r="F540" s="382"/>
      <c r="G540" s="382"/>
      <c r="H540" s="382"/>
      <c r="I540" s="382"/>
      <c r="J540" s="382"/>
      <c r="K540" s="382"/>
      <c r="L540" s="382"/>
      <c r="M540" s="382"/>
      <c r="N540" s="382"/>
      <c r="O540" s="382"/>
      <c r="P540" s="382"/>
      <c r="Q540" s="382"/>
      <c r="R540" s="382"/>
      <c r="S540" s="382"/>
      <c r="T540" s="382"/>
      <c r="U540" s="382"/>
      <c r="V540" s="382"/>
      <c r="W540" s="382"/>
      <c r="X540" s="382"/>
      <c r="Y540" s="382"/>
      <c r="Z540" s="382"/>
      <c r="AA540" s="382"/>
      <c r="AB540" s="382"/>
      <c r="AC540" s="382"/>
      <c r="AD540" s="382"/>
      <c r="AE540" s="382"/>
      <c r="AF540" s="382"/>
      <c r="AG540" s="382"/>
    </row>
    <row r="541" spans="3:33" x14ac:dyDescent="0.25">
      <c r="C541" s="382"/>
      <c r="D541" s="382"/>
      <c r="E541" s="382"/>
      <c r="F541" s="382"/>
      <c r="G541" s="382"/>
      <c r="H541" s="382"/>
      <c r="I541" s="382"/>
      <c r="J541" s="382"/>
      <c r="K541" s="382"/>
      <c r="L541" s="382"/>
      <c r="M541" s="382"/>
      <c r="N541" s="382"/>
      <c r="O541" s="382"/>
      <c r="P541" s="382"/>
      <c r="Q541" s="382"/>
      <c r="R541" s="382"/>
      <c r="S541" s="382"/>
      <c r="T541" s="382"/>
      <c r="U541" s="382"/>
      <c r="V541" s="382"/>
      <c r="W541" s="382"/>
      <c r="X541" s="382"/>
      <c r="Y541" s="382"/>
      <c r="Z541" s="382"/>
      <c r="AA541" s="382"/>
      <c r="AB541" s="382"/>
      <c r="AC541" s="382"/>
      <c r="AD541" s="382"/>
      <c r="AE541" s="382"/>
      <c r="AF541" s="382"/>
      <c r="AG541" s="382"/>
    </row>
    <row r="542" spans="3:33" x14ac:dyDescent="0.25">
      <c r="C542" s="382"/>
      <c r="D542" s="382"/>
      <c r="E542" s="382"/>
      <c r="F542" s="382"/>
      <c r="G542" s="382"/>
      <c r="H542" s="382"/>
      <c r="I542" s="382"/>
      <c r="J542" s="382"/>
      <c r="K542" s="382"/>
      <c r="L542" s="382"/>
      <c r="M542" s="382"/>
      <c r="N542" s="382"/>
      <c r="O542" s="382"/>
      <c r="P542" s="382"/>
      <c r="Q542" s="382"/>
      <c r="R542" s="382"/>
      <c r="S542" s="382"/>
      <c r="T542" s="382"/>
      <c r="U542" s="382"/>
      <c r="V542" s="382"/>
      <c r="W542" s="382"/>
      <c r="X542" s="382"/>
      <c r="Y542" s="382"/>
      <c r="Z542" s="382"/>
      <c r="AA542" s="382"/>
      <c r="AB542" s="382"/>
      <c r="AC542" s="382"/>
      <c r="AD542" s="382"/>
      <c r="AE542" s="382"/>
      <c r="AF542" s="382"/>
      <c r="AG542" s="382"/>
    </row>
    <row r="543" spans="3:33" x14ac:dyDescent="0.25">
      <c r="C543" s="382"/>
      <c r="D543" s="382"/>
      <c r="E543" s="382"/>
      <c r="F543" s="382"/>
      <c r="G543" s="382"/>
      <c r="H543" s="382"/>
      <c r="I543" s="382"/>
      <c r="J543" s="382"/>
      <c r="K543" s="382"/>
      <c r="L543" s="382"/>
      <c r="M543" s="382"/>
      <c r="N543" s="382"/>
      <c r="O543" s="382"/>
      <c r="P543" s="382"/>
      <c r="Q543" s="382"/>
      <c r="R543" s="382"/>
      <c r="S543" s="382"/>
      <c r="T543" s="382"/>
      <c r="U543" s="382"/>
      <c r="V543" s="382"/>
      <c r="W543" s="382"/>
      <c r="X543" s="382"/>
      <c r="Y543" s="382"/>
      <c r="Z543" s="382"/>
      <c r="AA543" s="382"/>
      <c r="AB543" s="382"/>
      <c r="AC543" s="382"/>
      <c r="AD543" s="382"/>
      <c r="AE543" s="382"/>
      <c r="AF543" s="382"/>
      <c r="AG543" s="382"/>
    </row>
    <row r="544" spans="3:33" x14ac:dyDescent="0.25">
      <c r="C544" s="382"/>
      <c r="D544" s="382"/>
      <c r="E544" s="382"/>
      <c r="F544" s="382"/>
      <c r="G544" s="382"/>
      <c r="H544" s="382"/>
      <c r="I544" s="382"/>
      <c r="J544" s="382"/>
      <c r="K544" s="382"/>
      <c r="L544" s="382"/>
      <c r="M544" s="382"/>
      <c r="N544" s="382"/>
      <c r="O544" s="382"/>
      <c r="P544" s="382"/>
      <c r="Q544" s="382"/>
      <c r="R544" s="382"/>
      <c r="S544" s="382"/>
      <c r="T544" s="382"/>
      <c r="U544" s="382"/>
      <c r="V544" s="382"/>
      <c r="W544" s="382"/>
      <c r="X544" s="382"/>
      <c r="Y544" s="382"/>
      <c r="Z544" s="382"/>
      <c r="AA544" s="382"/>
      <c r="AB544" s="382"/>
      <c r="AC544" s="382"/>
      <c r="AD544" s="382"/>
      <c r="AE544" s="382"/>
      <c r="AF544" s="382"/>
      <c r="AG544" s="382"/>
    </row>
    <row r="545" spans="3:33" x14ac:dyDescent="0.25">
      <c r="C545" s="382"/>
      <c r="D545" s="382"/>
      <c r="E545" s="382"/>
      <c r="F545" s="382"/>
      <c r="G545" s="382"/>
      <c r="H545" s="382"/>
      <c r="I545" s="382"/>
      <c r="J545" s="382"/>
      <c r="K545" s="382"/>
      <c r="L545" s="382"/>
      <c r="M545" s="382"/>
      <c r="N545" s="382"/>
      <c r="O545" s="382"/>
      <c r="P545" s="382"/>
      <c r="Q545" s="382"/>
      <c r="R545" s="382"/>
      <c r="S545" s="382"/>
      <c r="T545" s="382"/>
      <c r="U545" s="382"/>
      <c r="V545" s="382"/>
      <c r="W545" s="382"/>
      <c r="X545" s="382"/>
      <c r="Y545" s="382"/>
      <c r="Z545" s="382"/>
      <c r="AA545" s="382"/>
      <c r="AB545" s="382"/>
      <c r="AC545" s="382"/>
      <c r="AD545" s="382"/>
      <c r="AE545" s="382"/>
      <c r="AF545" s="382"/>
      <c r="AG545" s="382"/>
    </row>
    <row r="546" spans="3:33" x14ac:dyDescent="0.25">
      <c r="C546" s="382"/>
      <c r="D546" s="382"/>
      <c r="E546" s="382"/>
      <c r="F546" s="382"/>
      <c r="G546" s="382"/>
      <c r="H546" s="382"/>
      <c r="I546" s="382"/>
      <c r="J546" s="382"/>
      <c r="K546" s="382"/>
      <c r="L546" s="382"/>
      <c r="M546" s="382"/>
      <c r="N546" s="382"/>
      <c r="O546" s="382"/>
      <c r="P546" s="382"/>
      <c r="Q546" s="382"/>
      <c r="R546" s="382"/>
      <c r="S546" s="382"/>
      <c r="T546" s="382"/>
      <c r="U546" s="382"/>
      <c r="V546" s="382"/>
      <c r="W546" s="382"/>
      <c r="X546" s="382"/>
      <c r="Y546" s="382"/>
      <c r="Z546" s="382"/>
      <c r="AA546" s="382"/>
      <c r="AB546" s="382"/>
      <c r="AC546" s="382"/>
      <c r="AD546" s="382"/>
      <c r="AE546" s="382"/>
      <c r="AF546" s="382"/>
      <c r="AG546" s="382"/>
    </row>
    <row r="547" spans="3:33" x14ac:dyDescent="0.25">
      <c r="C547" s="382"/>
      <c r="D547" s="382"/>
      <c r="E547" s="382"/>
      <c r="F547" s="382"/>
      <c r="G547" s="382"/>
      <c r="H547" s="382"/>
      <c r="I547" s="382"/>
      <c r="J547" s="382"/>
      <c r="K547" s="382"/>
      <c r="L547" s="382"/>
      <c r="M547" s="382"/>
      <c r="N547" s="382"/>
      <c r="O547" s="382"/>
      <c r="P547" s="382"/>
      <c r="Q547" s="382"/>
      <c r="R547" s="382"/>
      <c r="S547" s="382"/>
      <c r="T547" s="382"/>
      <c r="U547" s="382"/>
      <c r="V547" s="382"/>
      <c r="W547" s="382"/>
      <c r="X547" s="382"/>
      <c r="Y547" s="382"/>
      <c r="Z547" s="382"/>
      <c r="AA547" s="382"/>
      <c r="AB547" s="382"/>
      <c r="AC547" s="382"/>
      <c r="AD547" s="382"/>
      <c r="AE547" s="382"/>
      <c r="AF547" s="382"/>
      <c r="AG547" s="382"/>
    </row>
    <row r="548" spans="3:33" x14ac:dyDescent="0.25">
      <c r="C548" s="382"/>
      <c r="D548" s="382"/>
      <c r="E548" s="382"/>
      <c r="F548" s="382"/>
      <c r="G548" s="382"/>
      <c r="H548" s="382"/>
      <c r="I548" s="382"/>
      <c r="J548" s="382"/>
      <c r="K548" s="382"/>
      <c r="L548" s="382"/>
      <c r="M548" s="382"/>
      <c r="N548" s="382"/>
      <c r="O548" s="382"/>
      <c r="P548" s="382"/>
      <c r="Q548" s="382"/>
      <c r="R548" s="382"/>
      <c r="S548" s="382"/>
      <c r="T548" s="382"/>
      <c r="U548" s="382"/>
      <c r="V548" s="382"/>
      <c r="W548" s="382"/>
      <c r="X548" s="382"/>
      <c r="Y548" s="382"/>
      <c r="Z548" s="382"/>
      <c r="AA548" s="382"/>
      <c r="AB548" s="382"/>
      <c r="AC548" s="382"/>
      <c r="AD548" s="382"/>
      <c r="AE548" s="382"/>
      <c r="AF548" s="382"/>
      <c r="AG548" s="382"/>
    </row>
    <row r="549" spans="3:33" x14ac:dyDescent="0.25">
      <c r="C549" s="382"/>
      <c r="D549" s="382"/>
      <c r="E549" s="382"/>
      <c r="F549" s="382"/>
      <c r="G549" s="382"/>
      <c r="H549" s="382"/>
      <c r="I549" s="382"/>
      <c r="J549" s="382"/>
      <c r="K549" s="382"/>
      <c r="L549" s="382"/>
      <c r="M549" s="382"/>
      <c r="N549" s="382"/>
      <c r="O549" s="382"/>
      <c r="P549" s="382"/>
      <c r="Q549" s="382"/>
      <c r="R549" s="382"/>
      <c r="S549" s="382"/>
      <c r="T549" s="382"/>
      <c r="U549" s="382"/>
      <c r="V549" s="382"/>
      <c r="W549" s="382"/>
      <c r="X549" s="382"/>
      <c r="Y549" s="382"/>
      <c r="Z549" s="382"/>
      <c r="AA549" s="382"/>
      <c r="AB549" s="382"/>
      <c r="AC549" s="382"/>
      <c r="AD549" s="382"/>
      <c r="AE549" s="382"/>
      <c r="AF549" s="382"/>
      <c r="AG549" s="382"/>
    </row>
    <row r="550" spans="3:33" x14ac:dyDescent="0.25">
      <c r="C550" s="382"/>
      <c r="D550" s="382"/>
      <c r="E550" s="382"/>
      <c r="F550" s="382"/>
      <c r="G550" s="382"/>
      <c r="H550" s="382"/>
      <c r="I550" s="382"/>
      <c r="J550" s="382"/>
      <c r="K550" s="382"/>
      <c r="L550" s="382"/>
      <c r="M550" s="382"/>
      <c r="N550" s="382"/>
      <c r="O550" s="382"/>
      <c r="P550" s="382"/>
      <c r="Q550" s="382"/>
      <c r="R550" s="382"/>
      <c r="S550" s="382"/>
      <c r="T550" s="382"/>
      <c r="U550" s="382"/>
      <c r="V550" s="382"/>
      <c r="W550" s="382"/>
      <c r="X550" s="382"/>
      <c r="Y550" s="382"/>
      <c r="Z550" s="382"/>
      <c r="AA550" s="382"/>
      <c r="AB550" s="382"/>
      <c r="AC550" s="382"/>
      <c r="AD550" s="382"/>
      <c r="AE550" s="382"/>
      <c r="AF550" s="382"/>
      <c r="AG550" s="382"/>
    </row>
    <row r="551" spans="3:33" x14ac:dyDescent="0.25">
      <c r="C551" s="382"/>
      <c r="D551" s="382"/>
      <c r="E551" s="382"/>
      <c r="F551" s="382"/>
      <c r="G551" s="382"/>
      <c r="H551" s="382"/>
      <c r="I551" s="382"/>
      <c r="J551" s="382"/>
      <c r="K551" s="382"/>
      <c r="L551" s="382"/>
      <c r="M551" s="382"/>
      <c r="N551" s="382"/>
      <c r="O551" s="382"/>
      <c r="P551" s="382"/>
      <c r="Q551" s="382"/>
      <c r="R551" s="382"/>
      <c r="S551" s="382"/>
      <c r="T551" s="382"/>
      <c r="U551" s="382"/>
      <c r="V551" s="382"/>
      <c r="W551" s="382"/>
      <c r="X551" s="382"/>
      <c r="Y551" s="382"/>
      <c r="Z551" s="382"/>
      <c r="AA551" s="382"/>
      <c r="AB551" s="382"/>
      <c r="AC551" s="382"/>
      <c r="AD551" s="382"/>
      <c r="AE551" s="382"/>
      <c r="AF551" s="382"/>
      <c r="AG551" s="382"/>
    </row>
    <row r="552" spans="3:33" x14ac:dyDescent="0.25">
      <c r="C552" s="382"/>
      <c r="D552" s="382"/>
      <c r="E552" s="382"/>
      <c r="F552" s="382"/>
      <c r="G552" s="382"/>
      <c r="H552" s="382"/>
      <c r="I552" s="382"/>
      <c r="J552" s="382"/>
      <c r="K552" s="382"/>
      <c r="L552" s="382"/>
      <c r="M552" s="382"/>
      <c r="N552" s="382"/>
      <c r="O552" s="382"/>
      <c r="P552" s="382"/>
      <c r="Q552" s="382"/>
      <c r="R552" s="382"/>
      <c r="S552" s="382"/>
      <c r="T552" s="382"/>
      <c r="U552" s="382"/>
      <c r="V552" s="382"/>
      <c r="W552" s="382"/>
      <c r="X552" s="382"/>
      <c r="Y552" s="382"/>
      <c r="Z552" s="382"/>
      <c r="AA552" s="382"/>
      <c r="AB552" s="382"/>
      <c r="AC552" s="382"/>
      <c r="AD552" s="382"/>
      <c r="AE552" s="382"/>
      <c r="AF552" s="382"/>
      <c r="AG552" s="382"/>
    </row>
    <row r="553" spans="3:33" x14ac:dyDescent="0.25">
      <c r="C553" s="382"/>
      <c r="D553" s="382"/>
      <c r="E553" s="382"/>
      <c r="F553" s="382"/>
      <c r="G553" s="382"/>
      <c r="H553" s="382"/>
      <c r="I553" s="382"/>
      <c r="J553" s="382"/>
      <c r="K553" s="382"/>
      <c r="L553" s="382"/>
      <c r="M553" s="382"/>
      <c r="N553" s="382"/>
      <c r="O553" s="382"/>
      <c r="P553" s="382"/>
      <c r="Q553" s="382"/>
      <c r="R553" s="382"/>
      <c r="S553" s="382"/>
      <c r="T553" s="382"/>
      <c r="U553" s="382"/>
      <c r="V553" s="382"/>
      <c r="W553" s="382"/>
      <c r="X553" s="382"/>
      <c r="Y553" s="382"/>
      <c r="Z553" s="382"/>
      <c r="AA553" s="382"/>
      <c r="AB553" s="382"/>
      <c r="AC553" s="382"/>
      <c r="AD553" s="382"/>
      <c r="AE553" s="382"/>
      <c r="AF553" s="382"/>
      <c r="AG553" s="382"/>
    </row>
    <row r="554" spans="3:33" x14ac:dyDescent="0.25">
      <c r="C554" s="382"/>
      <c r="D554" s="382"/>
      <c r="E554" s="382"/>
      <c r="F554" s="382"/>
      <c r="G554" s="382"/>
      <c r="H554" s="382"/>
      <c r="I554" s="382"/>
      <c r="J554" s="382"/>
      <c r="K554" s="382"/>
      <c r="L554" s="382"/>
      <c r="M554" s="382"/>
      <c r="N554" s="382"/>
      <c r="O554" s="382"/>
      <c r="P554" s="382"/>
      <c r="Q554" s="382"/>
      <c r="R554" s="382"/>
      <c r="S554" s="382"/>
      <c r="T554" s="382"/>
      <c r="U554" s="382"/>
      <c r="V554" s="382"/>
      <c r="W554" s="382"/>
      <c r="X554" s="382"/>
      <c r="Y554" s="382"/>
      <c r="Z554" s="382"/>
      <c r="AA554" s="382"/>
      <c r="AB554" s="382"/>
      <c r="AC554" s="382"/>
      <c r="AD554" s="382"/>
      <c r="AE554" s="382"/>
      <c r="AF554" s="382"/>
      <c r="AG554" s="382"/>
    </row>
    <row r="555" spans="3:33" x14ac:dyDescent="0.25">
      <c r="C555" s="382"/>
      <c r="D555" s="382"/>
      <c r="E555" s="382"/>
      <c r="F555" s="382"/>
      <c r="G555" s="382"/>
      <c r="H555" s="382"/>
      <c r="I555" s="382"/>
      <c r="J555" s="382"/>
      <c r="K555" s="382"/>
      <c r="L555" s="382"/>
      <c r="M555" s="382"/>
      <c r="N555" s="382"/>
      <c r="O555" s="382"/>
      <c r="P555" s="382"/>
      <c r="Q555" s="382"/>
      <c r="R555" s="382"/>
      <c r="S555" s="382"/>
      <c r="T555" s="382"/>
      <c r="U555" s="382"/>
      <c r="V555" s="382"/>
      <c r="W555" s="382"/>
      <c r="X555" s="382"/>
      <c r="Y555" s="382"/>
      <c r="Z555" s="382"/>
      <c r="AA555" s="382"/>
      <c r="AB555" s="382"/>
      <c r="AC555" s="382"/>
      <c r="AD555" s="382"/>
      <c r="AE555" s="382"/>
      <c r="AF555" s="382"/>
      <c r="AG555" s="382"/>
    </row>
    <row r="556" spans="3:33" x14ac:dyDescent="0.25">
      <c r="C556" s="382"/>
      <c r="D556" s="382"/>
      <c r="E556" s="382"/>
      <c r="F556" s="382"/>
      <c r="G556" s="382"/>
      <c r="H556" s="382"/>
      <c r="I556" s="382"/>
      <c r="J556" s="382"/>
      <c r="K556" s="382"/>
      <c r="L556" s="382"/>
      <c r="M556" s="382"/>
      <c r="N556" s="382"/>
      <c r="O556" s="382"/>
      <c r="P556" s="382"/>
      <c r="Q556" s="382"/>
      <c r="R556" s="382"/>
      <c r="S556" s="382"/>
      <c r="T556" s="382"/>
      <c r="U556" s="382"/>
      <c r="V556" s="382"/>
      <c r="W556" s="382"/>
      <c r="X556" s="382"/>
      <c r="Y556" s="382"/>
      <c r="Z556" s="382"/>
      <c r="AA556" s="382"/>
      <c r="AB556" s="382"/>
      <c r="AC556" s="382"/>
      <c r="AD556" s="382"/>
      <c r="AE556" s="382"/>
      <c r="AF556" s="382"/>
      <c r="AG556" s="382"/>
    </row>
    <row r="557" spans="3:33" x14ac:dyDescent="0.25">
      <c r="C557" s="382"/>
      <c r="D557" s="382"/>
      <c r="E557" s="382"/>
      <c r="F557" s="382"/>
      <c r="G557" s="382"/>
      <c r="H557" s="382"/>
      <c r="I557" s="382"/>
      <c r="J557" s="382"/>
      <c r="K557" s="382"/>
      <c r="L557" s="382"/>
      <c r="M557" s="382"/>
      <c r="N557" s="382"/>
      <c r="O557" s="382"/>
      <c r="P557" s="382"/>
      <c r="Q557" s="382"/>
      <c r="R557" s="382"/>
      <c r="S557" s="382"/>
      <c r="T557" s="382"/>
      <c r="U557" s="382"/>
      <c r="V557" s="382"/>
      <c r="W557" s="382"/>
      <c r="X557" s="382"/>
      <c r="Y557" s="382"/>
      <c r="Z557" s="382"/>
      <c r="AA557" s="382"/>
      <c r="AB557" s="382"/>
      <c r="AC557" s="382"/>
      <c r="AD557" s="382"/>
      <c r="AE557" s="382"/>
      <c r="AF557" s="382"/>
      <c r="AG557" s="382"/>
    </row>
    <row r="558" spans="3:33" x14ac:dyDescent="0.25">
      <c r="C558" s="382"/>
      <c r="D558" s="382"/>
      <c r="E558" s="382"/>
      <c r="F558" s="382"/>
      <c r="G558" s="382"/>
      <c r="H558" s="382"/>
      <c r="I558" s="382"/>
      <c r="J558" s="382"/>
      <c r="K558" s="382"/>
      <c r="L558" s="382"/>
      <c r="M558" s="382"/>
      <c r="N558" s="382"/>
      <c r="O558" s="382"/>
      <c r="P558" s="382"/>
      <c r="Q558" s="382"/>
      <c r="R558" s="382"/>
      <c r="S558" s="382"/>
      <c r="T558" s="382"/>
      <c r="U558" s="382"/>
      <c r="V558" s="382"/>
      <c r="W558" s="382"/>
      <c r="X558" s="382"/>
      <c r="Y558" s="382"/>
      <c r="Z558" s="382"/>
      <c r="AA558" s="382"/>
      <c r="AB558" s="382"/>
      <c r="AC558" s="382"/>
      <c r="AD558" s="382"/>
      <c r="AE558" s="382"/>
      <c r="AF558" s="382"/>
      <c r="AG558" s="382"/>
    </row>
    <row r="559" spans="3:33" x14ac:dyDescent="0.25">
      <c r="C559" s="382"/>
      <c r="D559" s="382"/>
      <c r="E559" s="382"/>
      <c r="F559" s="382"/>
      <c r="G559" s="382"/>
      <c r="H559" s="382"/>
      <c r="I559" s="382"/>
      <c r="J559" s="382"/>
      <c r="K559" s="382"/>
      <c r="L559" s="382"/>
      <c r="M559" s="382"/>
      <c r="N559" s="382"/>
      <c r="O559" s="382"/>
      <c r="P559" s="382"/>
      <c r="Q559" s="382"/>
      <c r="R559" s="382"/>
      <c r="S559" s="382"/>
      <c r="T559" s="382"/>
      <c r="U559" s="382"/>
      <c r="V559" s="382"/>
      <c r="W559" s="382"/>
      <c r="X559" s="382"/>
      <c r="Y559" s="382"/>
      <c r="Z559" s="382"/>
      <c r="AA559" s="382"/>
      <c r="AB559" s="382"/>
      <c r="AC559" s="382"/>
      <c r="AD559" s="382"/>
      <c r="AE559" s="382"/>
      <c r="AF559" s="382"/>
      <c r="AG559" s="382"/>
    </row>
    <row r="560" spans="3:33" x14ac:dyDescent="0.25">
      <c r="C560" s="382"/>
      <c r="D560" s="382"/>
      <c r="E560" s="382"/>
      <c r="F560" s="382"/>
      <c r="G560" s="382"/>
      <c r="H560" s="382"/>
      <c r="I560" s="382"/>
      <c r="J560" s="382"/>
      <c r="K560" s="382"/>
      <c r="L560" s="382"/>
      <c r="M560" s="382"/>
      <c r="N560" s="382"/>
      <c r="O560" s="382"/>
      <c r="P560" s="382"/>
      <c r="Q560" s="382"/>
      <c r="R560" s="382"/>
      <c r="S560" s="382"/>
      <c r="T560" s="382"/>
      <c r="U560" s="382"/>
      <c r="V560" s="382"/>
      <c r="W560" s="382"/>
      <c r="X560" s="382"/>
      <c r="Y560" s="382"/>
      <c r="Z560" s="382"/>
      <c r="AA560" s="382"/>
      <c r="AB560" s="382"/>
      <c r="AC560" s="382"/>
      <c r="AD560" s="382"/>
      <c r="AE560" s="382"/>
      <c r="AF560" s="382"/>
      <c r="AG560" s="382"/>
    </row>
    <row r="561" spans="3:33" x14ac:dyDescent="0.25">
      <c r="C561" s="382"/>
      <c r="D561" s="382"/>
      <c r="E561" s="382"/>
      <c r="F561" s="382"/>
      <c r="G561" s="382"/>
      <c r="H561" s="382"/>
      <c r="I561" s="382"/>
      <c r="J561" s="382"/>
      <c r="K561" s="382"/>
      <c r="L561" s="382"/>
      <c r="M561" s="382"/>
      <c r="N561" s="382"/>
      <c r="O561" s="382"/>
      <c r="P561" s="382"/>
      <c r="Q561" s="382"/>
      <c r="R561" s="382"/>
      <c r="S561" s="382"/>
      <c r="T561" s="382"/>
      <c r="U561" s="382"/>
      <c r="V561" s="382"/>
      <c r="W561" s="382"/>
      <c r="X561" s="382"/>
      <c r="Y561" s="382"/>
      <c r="Z561" s="382"/>
      <c r="AA561" s="382"/>
      <c r="AB561" s="382"/>
      <c r="AC561" s="382"/>
      <c r="AD561" s="382"/>
      <c r="AE561" s="382"/>
      <c r="AF561" s="382"/>
      <c r="AG561" s="382"/>
    </row>
    <row r="562" spans="3:33" x14ac:dyDescent="0.25">
      <c r="C562" s="382"/>
      <c r="D562" s="382"/>
      <c r="E562" s="382"/>
      <c r="F562" s="382"/>
      <c r="G562" s="382"/>
      <c r="H562" s="382"/>
      <c r="I562" s="382"/>
      <c r="J562" s="382"/>
      <c r="K562" s="382"/>
      <c r="L562" s="382"/>
      <c r="M562" s="382"/>
      <c r="N562" s="382"/>
      <c r="O562" s="382"/>
      <c r="P562" s="382"/>
      <c r="Q562" s="382"/>
      <c r="R562" s="382"/>
      <c r="S562" s="382"/>
      <c r="T562" s="382"/>
      <c r="U562" s="382"/>
      <c r="V562" s="382"/>
      <c r="W562" s="382"/>
      <c r="X562" s="382"/>
      <c r="Y562" s="382"/>
      <c r="Z562" s="382"/>
      <c r="AA562" s="382"/>
      <c r="AB562" s="382"/>
      <c r="AC562" s="382"/>
      <c r="AD562" s="382"/>
      <c r="AE562" s="382"/>
      <c r="AF562" s="382"/>
      <c r="AG562" s="382"/>
    </row>
    <row r="563" spans="3:33" x14ac:dyDescent="0.25">
      <c r="C563" s="382"/>
      <c r="D563" s="382"/>
      <c r="E563" s="382"/>
      <c r="F563" s="382"/>
      <c r="G563" s="382"/>
      <c r="H563" s="382"/>
      <c r="I563" s="382"/>
      <c r="J563" s="382"/>
      <c r="K563" s="382"/>
      <c r="L563" s="382"/>
      <c r="M563" s="382"/>
      <c r="N563" s="382"/>
      <c r="O563" s="382"/>
      <c r="P563" s="382"/>
      <c r="Q563" s="382"/>
      <c r="R563" s="382"/>
      <c r="S563" s="382"/>
      <c r="T563" s="382"/>
      <c r="U563" s="382"/>
      <c r="V563" s="382"/>
      <c r="W563" s="382"/>
      <c r="X563" s="382"/>
      <c r="Y563" s="382"/>
      <c r="Z563" s="382"/>
      <c r="AA563" s="382"/>
      <c r="AB563" s="382"/>
      <c r="AC563" s="382"/>
      <c r="AD563" s="382"/>
      <c r="AE563" s="382"/>
      <c r="AF563" s="382"/>
      <c r="AG563" s="382"/>
    </row>
    <row r="564" spans="3:33" x14ac:dyDescent="0.25">
      <c r="C564" s="382"/>
      <c r="D564" s="382"/>
      <c r="E564" s="382"/>
      <c r="F564" s="382"/>
      <c r="G564" s="382"/>
      <c r="H564" s="382"/>
      <c r="I564" s="382"/>
      <c r="J564" s="382"/>
      <c r="K564" s="382"/>
      <c r="L564" s="382"/>
      <c r="M564" s="382"/>
      <c r="N564" s="382"/>
      <c r="O564" s="382"/>
      <c r="P564" s="382"/>
      <c r="Q564" s="382"/>
      <c r="R564" s="382"/>
      <c r="S564" s="382"/>
      <c r="T564" s="382"/>
      <c r="U564" s="382"/>
      <c r="V564" s="382"/>
      <c r="W564" s="382"/>
      <c r="X564" s="382"/>
      <c r="Y564" s="382"/>
      <c r="Z564" s="382"/>
      <c r="AA564" s="382"/>
      <c r="AB564" s="382"/>
      <c r="AC564" s="382"/>
      <c r="AD564" s="382"/>
      <c r="AE564" s="382"/>
      <c r="AF564" s="382"/>
      <c r="AG564" s="382"/>
    </row>
    <row r="565" spans="3:33" x14ac:dyDescent="0.25">
      <c r="C565" s="382"/>
      <c r="D565" s="382"/>
      <c r="E565" s="382"/>
      <c r="F565" s="382"/>
      <c r="G565" s="382"/>
      <c r="H565" s="382"/>
      <c r="I565" s="382"/>
      <c r="J565" s="382"/>
      <c r="K565" s="382"/>
      <c r="L565" s="382"/>
      <c r="M565" s="382"/>
      <c r="N565" s="382"/>
      <c r="O565" s="382"/>
      <c r="P565" s="382"/>
      <c r="Q565" s="382"/>
      <c r="R565" s="382"/>
      <c r="S565" s="382"/>
      <c r="T565" s="382"/>
      <c r="U565" s="382"/>
      <c r="V565" s="382"/>
      <c r="W565" s="382"/>
      <c r="X565" s="382"/>
      <c r="Y565" s="382"/>
      <c r="Z565" s="382"/>
      <c r="AA565" s="382"/>
      <c r="AB565" s="382"/>
      <c r="AC565" s="382"/>
      <c r="AD565" s="382"/>
      <c r="AE565" s="382"/>
      <c r="AF565" s="382"/>
      <c r="AG565" s="382"/>
    </row>
    <row r="566" spans="3:33" x14ac:dyDescent="0.25">
      <c r="C566" s="382"/>
      <c r="D566" s="382"/>
      <c r="E566" s="382"/>
      <c r="F566" s="382"/>
      <c r="G566" s="382"/>
      <c r="H566" s="382"/>
      <c r="I566" s="382"/>
      <c r="J566" s="382"/>
      <c r="K566" s="382"/>
      <c r="L566" s="382"/>
      <c r="M566" s="382"/>
      <c r="N566" s="382"/>
      <c r="O566" s="382"/>
      <c r="P566" s="382"/>
      <c r="Q566" s="382"/>
      <c r="R566" s="382"/>
      <c r="S566" s="382"/>
      <c r="T566" s="382"/>
      <c r="U566" s="382"/>
      <c r="V566" s="382"/>
      <c r="W566" s="382"/>
      <c r="X566" s="382"/>
      <c r="Y566" s="382"/>
      <c r="Z566" s="382"/>
      <c r="AA566" s="382"/>
      <c r="AB566" s="382"/>
      <c r="AC566" s="382"/>
      <c r="AD566" s="382"/>
      <c r="AE566" s="382"/>
      <c r="AF566" s="382"/>
      <c r="AG566" s="382"/>
    </row>
    <row r="567" spans="3:33" x14ac:dyDescent="0.25">
      <c r="C567" s="382"/>
      <c r="D567" s="382"/>
      <c r="E567" s="382"/>
      <c r="F567" s="382"/>
      <c r="G567" s="382"/>
      <c r="H567" s="382"/>
      <c r="I567" s="382"/>
      <c r="J567" s="382"/>
      <c r="K567" s="382"/>
      <c r="L567" s="382"/>
      <c r="M567" s="382"/>
      <c r="N567" s="382"/>
      <c r="O567" s="382"/>
      <c r="P567" s="382"/>
      <c r="Q567" s="382"/>
      <c r="R567" s="382"/>
      <c r="S567" s="382"/>
      <c r="T567" s="382"/>
      <c r="U567" s="382"/>
      <c r="V567" s="382"/>
      <c r="W567" s="382"/>
      <c r="X567" s="382"/>
      <c r="Y567" s="382"/>
      <c r="Z567" s="382"/>
      <c r="AA567" s="382"/>
      <c r="AB567" s="382"/>
      <c r="AC567" s="382"/>
      <c r="AD567" s="382"/>
      <c r="AE567" s="382"/>
      <c r="AF567" s="382"/>
      <c r="AG567" s="382"/>
    </row>
    <row r="568" spans="3:33" x14ac:dyDescent="0.25">
      <c r="C568" s="382"/>
      <c r="D568" s="382"/>
      <c r="E568" s="382"/>
      <c r="F568" s="382"/>
      <c r="G568" s="382"/>
      <c r="H568" s="382"/>
      <c r="I568" s="382"/>
      <c r="J568" s="382"/>
      <c r="K568" s="382"/>
      <c r="L568" s="382"/>
      <c r="M568" s="382"/>
      <c r="N568" s="382"/>
      <c r="O568" s="382"/>
      <c r="P568" s="382"/>
      <c r="Q568" s="382"/>
      <c r="R568" s="382"/>
      <c r="S568" s="382"/>
      <c r="T568" s="382"/>
      <c r="U568" s="382"/>
      <c r="V568" s="382"/>
      <c r="W568" s="382"/>
      <c r="X568" s="382"/>
      <c r="Y568" s="382"/>
      <c r="Z568" s="382"/>
      <c r="AA568" s="382"/>
      <c r="AB568" s="382"/>
      <c r="AC568" s="382"/>
      <c r="AD568" s="382"/>
      <c r="AE568" s="382"/>
      <c r="AF568" s="382"/>
      <c r="AG568" s="382"/>
    </row>
    <row r="569" spans="3:33" x14ac:dyDescent="0.25">
      <c r="C569" s="382"/>
      <c r="D569" s="382"/>
      <c r="E569" s="382"/>
      <c r="F569" s="382"/>
      <c r="G569" s="382"/>
      <c r="H569" s="382"/>
      <c r="I569" s="382"/>
      <c r="J569" s="382"/>
      <c r="K569" s="382"/>
      <c r="L569" s="382"/>
      <c r="M569" s="382"/>
      <c r="N569" s="382"/>
      <c r="O569" s="382"/>
      <c r="P569" s="382"/>
      <c r="Q569" s="382"/>
      <c r="R569" s="382"/>
      <c r="S569" s="382"/>
      <c r="T569" s="382"/>
      <c r="U569" s="382"/>
      <c r="V569" s="382"/>
      <c r="W569" s="382"/>
      <c r="X569" s="382"/>
      <c r="Y569" s="382"/>
      <c r="Z569" s="382"/>
      <c r="AA569" s="382"/>
      <c r="AB569" s="382"/>
      <c r="AC569" s="382"/>
      <c r="AD569" s="382"/>
      <c r="AE569" s="382"/>
      <c r="AF569" s="382"/>
      <c r="AG569" s="382"/>
    </row>
    <row r="570" spans="3:33" x14ac:dyDescent="0.25">
      <c r="C570" s="382"/>
      <c r="D570" s="382"/>
      <c r="E570" s="382"/>
      <c r="F570" s="382"/>
      <c r="G570" s="382"/>
      <c r="H570" s="382"/>
      <c r="I570" s="382"/>
      <c r="J570" s="382"/>
      <c r="K570" s="382"/>
      <c r="L570" s="382"/>
      <c r="M570" s="382"/>
      <c r="N570" s="382"/>
      <c r="O570" s="382"/>
      <c r="P570" s="382"/>
      <c r="Q570" s="382"/>
      <c r="R570" s="382"/>
      <c r="S570" s="382"/>
      <c r="T570" s="382"/>
      <c r="U570" s="382"/>
      <c r="V570" s="382"/>
      <c r="W570" s="382"/>
      <c r="X570" s="382"/>
      <c r="Y570" s="382"/>
      <c r="Z570" s="382"/>
      <c r="AA570" s="382"/>
      <c r="AB570" s="382"/>
      <c r="AC570" s="382"/>
      <c r="AD570" s="382"/>
      <c r="AE570" s="382"/>
      <c r="AF570" s="382"/>
      <c r="AG570" s="382"/>
    </row>
    <row r="571" spans="3:33" x14ac:dyDescent="0.25">
      <c r="C571" s="382"/>
      <c r="D571" s="382"/>
      <c r="E571" s="382"/>
      <c r="F571" s="382"/>
      <c r="G571" s="382"/>
      <c r="H571" s="382"/>
      <c r="I571" s="382"/>
      <c r="J571" s="382"/>
      <c r="K571" s="382"/>
      <c r="L571" s="382"/>
      <c r="M571" s="382"/>
      <c r="N571" s="382"/>
      <c r="O571" s="382"/>
      <c r="P571" s="382"/>
      <c r="Q571" s="382"/>
      <c r="R571" s="382"/>
      <c r="S571" s="382"/>
      <c r="T571" s="382"/>
      <c r="U571" s="382"/>
      <c r="V571" s="382"/>
      <c r="W571" s="382"/>
      <c r="X571" s="382"/>
      <c r="Y571" s="382"/>
      <c r="Z571" s="382"/>
      <c r="AA571" s="382"/>
      <c r="AB571" s="382"/>
      <c r="AC571" s="382"/>
      <c r="AD571" s="382"/>
      <c r="AE571" s="382"/>
      <c r="AF571" s="382"/>
      <c r="AG571" s="382"/>
    </row>
    <row r="572" spans="3:33" x14ac:dyDescent="0.25">
      <c r="C572" s="382"/>
      <c r="D572" s="382"/>
      <c r="E572" s="382"/>
      <c r="F572" s="382"/>
      <c r="G572" s="382"/>
      <c r="H572" s="382"/>
      <c r="I572" s="382"/>
      <c r="J572" s="382"/>
      <c r="K572" s="382"/>
      <c r="L572" s="382"/>
      <c r="M572" s="382"/>
      <c r="N572" s="382"/>
      <c r="O572" s="382"/>
      <c r="P572" s="382"/>
      <c r="Q572" s="382"/>
      <c r="R572" s="382"/>
      <c r="S572" s="382"/>
      <c r="T572" s="382"/>
      <c r="U572" s="382"/>
      <c r="V572" s="382"/>
      <c r="W572" s="382"/>
      <c r="X572" s="382"/>
      <c r="Y572" s="382"/>
      <c r="Z572" s="382"/>
      <c r="AA572" s="382"/>
      <c r="AB572" s="382"/>
      <c r="AC572" s="382"/>
      <c r="AD572" s="382"/>
      <c r="AE572" s="382"/>
      <c r="AF572" s="382"/>
      <c r="AG572" s="382"/>
    </row>
    <row r="573" spans="3:33" x14ac:dyDescent="0.25">
      <c r="C573" s="382"/>
      <c r="D573" s="382"/>
      <c r="E573" s="382"/>
      <c r="F573" s="382"/>
      <c r="G573" s="382"/>
      <c r="H573" s="382"/>
      <c r="I573" s="382"/>
      <c r="J573" s="382"/>
      <c r="K573" s="382"/>
      <c r="L573" s="382"/>
      <c r="M573" s="382"/>
      <c r="N573" s="382"/>
      <c r="O573" s="382"/>
      <c r="P573" s="382"/>
      <c r="Q573" s="382"/>
      <c r="R573" s="382"/>
      <c r="S573" s="382"/>
      <c r="T573" s="382"/>
      <c r="U573" s="382"/>
      <c r="V573" s="382"/>
      <c r="W573" s="382"/>
      <c r="X573" s="382"/>
      <c r="Y573" s="382"/>
      <c r="Z573" s="382"/>
      <c r="AA573" s="382"/>
      <c r="AB573" s="382"/>
      <c r="AC573" s="382"/>
      <c r="AD573" s="382"/>
      <c r="AE573" s="382"/>
      <c r="AF573" s="382"/>
      <c r="AG573" s="382"/>
    </row>
    <row r="574" spans="3:33" x14ac:dyDescent="0.25">
      <c r="C574" s="382"/>
      <c r="D574" s="382"/>
      <c r="E574" s="382"/>
      <c r="F574" s="382"/>
      <c r="G574" s="382"/>
      <c r="H574" s="382"/>
      <c r="I574" s="382"/>
      <c r="J574" s="382"/>
      <c r="K574" s="382"/>
      <c r="L574" s="382"/>
      <c r="M574" s="382"/>
      <c r="N574" s="382"/>
      <c r="O574" s="382"/>
      <c r="P574" s="382"/>
      <c r="Q574" s="382"/>
      <c r="R574" s="382"/>
      <c r="S574" s="382"/>
      <c r="T574" s="382"/>
      <c r="U574" s="382"/>
      <c r="V574" s="382"/>
      <c r="W574" s="382"/>
      <c r="X574" s="382"/>
      <c r="Y574" s="382"/>
      <c r="Z574" s="382"/>
      <c r="AA574" s="382"/>
      <c r="AB574" s="382"/>
      <c r="AC574" s="382"/>
      <c r="AD574" s="382"/>
      <c r="AE574" s="382"/>
      <c r="AF574" s="382"/>
      <c r="AG574" s="382"/>
    </row>
    <row r="575" spans="3:33" x14ac:dyDescent="0.25">
      <c r="C575" s="382"/>
      <c r="D575" s="382"/>
      <c r="E575" s="382"/>
      <c r="F575" s="382"/>
      <c r="G575" s="382"/>
      <c r="H575" s="382"/>
      <c r="I575" s="382"/>
      <c r="J575" s="382"/>
      <c r="K575" s="382"/>
      <c r="L575" s="382"/>
      <c r="M575" s="382"/>
      <c r="N575" s="382"/>
      <c r="O575" s="382"/>
      <c r="P575" s="382"/>
      <c r="Q575" s="382"/>
      <c r="R575" s="382"/>
      <c r="S575" s="382"/>
      <c r="T575" s="382"/>
      <c r="U575" s="382"/>
      <c r="V575" s="382"/>
      <c r="W575" s="382"/>
      <c r="X575" s="382"/>
      <c r="Y575" s="382"/>
      <c r="Z575" s="382"/>
      <c r="AA575" s="382"/>
      <c r="AB575" s="382"/>
      <c r="AC575" s="382"/>
      <c r="AD575" s="382"/>
      <c r="AE575" s="382"/>
      <c r="AF575" s="382"/>
      <c r="AG575" s="382"/>
    </row>
    <row r="576" spans="3:33" x14ac:dyDescent="0.25">
      <c r="C576" s="382"/>
      <c r="D576" s="382"/>
      <c r="E576" s="382"/>
      <c r="F576" s="382"/>
      <c r="G576" s="382"/>
      <c r="H576" s="382"/>
      <c r="I576" s="382"/>
      <c r="J576" s="382"/>
      <c r="K576" s="382"/>
      <c r="L576" s="382"/>
      <c r="M576" s="382"/>
      <c r="N576" s="382"/>
      <c r="O576" s="382"/>
      <c r="P576" s="382"/>
      <c r="Q576" s="382"/>
      <c r="R576" s="382"/>
      <c r="S576" s="382"/>
      <c r="T576" s="382"/>
      <c r="U576" s="382"/>
      <c r="V576" s="382"/>
      <c r="W576" s="382"/>
      <c r="X576" s="382"/>
      <c r="Y576" s="382"/>
      <c r="Z576" s="382"/>
      <c r="AA576" s="382"/>
      <c r="AB576" s="382"/>
      <c r="AC576" s="382"/>
      <c r="AD576" s="382"/>
      <c r="AE576" s="382"/>
      <c r="AF576" s="382"/>
      <c r="AG576" s="382"/>
    </row>
    <row r="577" spans="3:33" x14ac:dyDescent="0.25">
      <c r="C577" s="382"/>
      <c r="D577" s="382"/>
      <c r="E577" s="382"/>
      <c r="F577" s="382"/>
      <c r="G577" s="382"/>
      <c r="H577" s="382"/>
      <c r="I577" s="382"/>
      <c r="J577" s="382"/>
      <c r="K577" s="382"/>
      <c r="L577" s="382"/>
      <c r="M577" s="382"/>
      <c r="N577" s="382"/>
      <c r="O577" s="382"/>
      <c r="P577" s="382"/>
      <c r="Q577" s="382"/>
      <c r="R577" s="382"/>
      <c r="S577" s="382"/>
      <c r="T577" s="382"/>
      <c r="U577" s="382"/>
      <c r="V577" s="382"/>
      <c r="W577" s="382"/>
      <c r="X577" s="382"/>
      <c r="Y577" s="382"/>
      <c r="Z577" s="382"/>
      <c r="AA577" s="382"/>
      <c r="AB577" s="382"/>
      <c r="AC577" s="382"/>
      <c r="AD577" s="382"/>
      <c r="AE577" s="382"/>
      <c r="AF577" s="382"/>
      <c r="AG577" s="382"/>
    </row>
    <row r="578" spans="3:33" x14ac:dyDescent="0.25">
      <c r="C578" s="382"/>
      <c r="D578" s="382"/>
      <c r="E578" s="382"/>
      <c r="F578" s="382"/>
      <c r="G578" s="382"/>
      <c r="H578" s="382"/>
      <c r="I578" s="382"/>
      <c r="J578" s="382"/>
      <c r="K578" s="382"/>
      <c r="L578" s="382"/>
      <c r="M578" s="382"/>
      <c r="N578" s="382"/>
      <c r="O578" s="382"/>
      <c r="P578" s="382"/>
      <c r="Q578" s="382"/>
      <c r="R578" s="382"/>
      <c r="S578" s="382"/>
      <c r="T578" s="382"/>
      <c r="U578" s="382"/>
      <c r="V578" s="382"/>
      <c r="W578" s="382"/>
      <c r="X578" s="382"/>
      <c r="Y578" s="382"/>
      <c r="Z578" s="382"/>
      <c r="AA578" s="382"/>
      <c r="AB578" s="382"/>
      <c r="AC578" s="382"/>
      <c r="AD578" s="382"/>
      <c r="AE578" s="382"/>
      <c r="AF578" s="382"/>
      <c r="AG578" s="382"/>
    </row>
    <row r="579" spans="3:33" x14ac:dyDescent="0.25">
      <c r="C579" s="382"/>
      <c r="D579" s="382"/>
      <c r="E579" s="382"/>
      <c r="F579" s="382"/>
      <c r="G579" s="382"/>
      <c r="H579" s="382"/>
      <c r="I579" s="382"/>
      <c r="J579" s="382"/>
      <c r="K579" s="382"/>
      <c r="L579" s="382"/>
      <c r="M579" s="382"/>
      <c r="N579" s="382"/>
      <c r="O579" s="382"/>
      <c r="P579" s="382"/>
      <c r="Q579" s="382"/>
      <c r="R579" s="382"/>
      <c r="S579" s="382"/>
      <c r="T579" s="382"/>
      <c r="U579" s="382"/>
      <c r="V579" s="382"/>
      <c r="W579" s="382"/>
      <c r="X579" s="382"/>
      <c r="Y579" s="382"/>
      <c r="Z579" s="382"/>
      <c r="AA579" s="382"/>
      <c r="AB579" s="382"/>
      <c r="AC579" s="382"/>
      <c r="AD579" s="382"/>
      <c r="AE579" s="382"/>
      <c r="AF579" s="382"/>
      <c r="AG579" s="382"/>
    </row>
    <row r="580" spans="3:33" x14ac:dyDescent="0.25">
      <c r="C580" s="382"/>
      <c r="D580" s="382"/>
      <c r="E580" s="382"/>
      <c r="F580" s="382"/>
      <c r="G580" s="382"/>
      <c r="H580" s="382"/>
      <c r="I580" s="382"/>
      <c r="J580" s="382"/>
      <c r="K580" s="382"/>
      <c r="L580" s="382"/>
      <c r="M580" s="382"/>
      <c r="N580" s="382"/>
      <c r="O580" s="382"/>
      <c r="P580" s="382"/>
      <c r="Q580" s="382"/>
      <c r="R580" s="382"/>
      <c r="S580" s="382"/>
      <c r="T580" s="382"/>
      <c r="U580" s="382"/>
      <c r="V580" s="382"/>
      <c r="W580" s="382"/>
      <c r="X580" s="382"/>
      <c r="Y580" s="382"/>
      <c r="Z580" s="382"/>
      <c r="AA580" s="382"/>
      <c r="AB580" s="382"/>
      <c r="AC580" s="382"/>
      <c r="AD580" s="382"/>
      <c r="AE580" s="382"/>
      <c r="AF580" s="382"/>
      <c r="AG580" s="382"/>
    </row>
    <row r="581" spans="3:33" x14ac:dyDescent="0.25">
      <c r="C581" s="382"/>
      <c r="D581" s="382"/>
      <c r="E581" s="382"/>
      <c r="F581" s="382"/>
      <c r="G581" s="382"/>
      <c r="H581" s="382"/>
      <c r="I581" s="382"/>
      <c r="J581" s="382"/>
      <c r="K581" s="382"/>
      <c r="L581" s="382"/>
      <c r="M581" s="382"/>
      <c r="N581" s="382"/>
      <c r="O581" s="382"/>
      <c r="P581" s="382"/>
      <c r="Q581" s="382"/>
      <c r="R581" s="382"/>
      <c r="S581" s="382"/>
      <c r="T581" s="382"/>
      <c r="U581" s="382"/>
      <c r="V581" s="382"/>
      <c r="W581" s="382"/>
      <c r="X581" s="382"/>
      <c r="Y581" s="382"/>
      <c r="Z581" s="382"/>
      <c r="AA581" s="382"/>
      <c r="AB581" s="382"/>
      <c r="AC581" s="382"/>
      <c r="AD581" s="382"/>
      <c r="AE581" s="382"/>
      <c r="AF581" s="382"/>
      <c r="AG581" s="382"/>
    </row>
    <row r="582" spans="3:33" x14ac:dyDescent="0.25">
      <c r="C582" s="382"/>
      <c r="D582" s="382"/>
      <c r="E582" s="382"/>
      <c r="F582" s="382"/>
      <c r="G582" s="382"/>
      <c r="H582" s="382"/>
      <c r="I582" s="382"/>
      <c r="J582" s="382"/>
      <c r="K582" s="382"/>
      <c r="L582" s="382"/>
      <c r="M582" s="382"/>
      <c r="N582" s="382"/>
      <c r="O582" s="382"/>
      <c r="P582" s="382"/>
      <c r="Q582" s="382"/>
      <c r="R582" s="382"/>
      <c r="S582" s="382"/>
      <c r="T582" s="382"/>
      <c r="U582" s="382"/>
      <c r="V582" s="382"/>
      <c r="W582" s="382"/>
      <c r="X582" s="382"/>
      <c r="Y582" s="382"/>
      <c r="Z582" s="382"/>
      <c r="AA582" s="382"/>
      <c r="AB582" s="382"/>
      <c r="AC582" s="382"/>
      <c r="AD582" s="382"/>
      <c r="AE582" s="382"/>
      <c r="AF582" s="382"/>
      <c r="AG582" s="382"/>
    </row>
    <row r="583" spans="3:33" x14ac:dyDescent="0.25">
      <c r="C583" s="382"/>
      <c r="D583" s="382"/>
      <c r="E583" s="382"/>
      <c r="F583" s="382"/>
      <c r="G583" s="382"/>
      <c r="H583" s="382"/>
      <c r="I583" s="382"/>
      <c r="J583" s="382"/>
      <c r="K583" s="382"/>
      <c r="L583" s="382"/>
      <c r="M583" s="382"/>
      <c r="N583" s="382"/>
      <c r="O583" s="382"/>
      <c r="P583" s="382"/>
      <c r="Q583" s="382"/>
      <c r="R583" s="382"/>
      <c r="S583" s="382"/>
      <c r="T583" s="382"/>
      <c r="U583" s="382"/>
      <c r="V583" s="382"/>
      <c r="W583" s="382"/>
      <c r="X583" s="382"/>
      <c r="Y583" s="382"/>
      <c r="Z583" s="382"/>
      <c r="AA583" s="382"/>
      <c r="AB583" s="382"/>
      <c r="AC583" s="382"/>
      <c r="AD583" s="382"/>
      <c r="AE583" s="382"/>
      <c r="AF583" s="382"/>
      <c r="AG583" s="382"/>
    </row>
    <row r="584" spans="3:33" x14ac:dyDescent="0.25">
      <c r="C584" s="382"/>
      <c r="D584" s="382"/>
      <c r="E584" s="382"/>
      <c r="F584" s="382"/>
      <c r="G584" s="382"/>
      <c r="H584" s="382"/>
      <c r="I584" s="382"/>
      <c r="J584" s="382"/>
      <c r="K584" s="382"/>
      <c r="L584" s="382"/>
      <c r="M584" s="382"/>
      <c r="N584" s="382"/>
      <c r="O584" s="382"/>
      <c r="P584" s="382"/>
      <c r="Q584" s="382"/>
      <c r="R584" s="382"/>
      <c r="S584" s="382"/>
      <c r="T584" s="382"/>
      <c r="U584" s="382"/>
      <c r="V584" s="382"/>
      <c r="W584" s="382"/>
      <c r="X584" s="382"/>
      <c r="Y584" s="382"/>
      <c r="Z584" s="382"/>
      <c r="AA584" s="382"/>
      <c r="AB584" s="382"/>
      <c r="AC584" s="382"/>
      <c r="AD584" s="382"/>
      <c r="AE584" s="382"/>
      <c r="AF584" s="382"/>
      <c r="AG584" s="382"/>
    </row>
    <row r="585" spans="3:33" x14ac:dyDescent="0.25">
      <c r="C585" s="382"/>
      <c r="D585" s="382"/>
      <c r="E585" s="382"/>
      <c r="F585" s="382"/>
      <c r="G585" s="382"/>
      <c r="H585" s="382"/>
      <c r="I585" s="382"/>
      <c r="J585" s="382"/>
      <c r="K585" s="382"/>
      <c r="L585" s="382"/>
      <c r="M585" s="382"/>
      <c r="N585" s="382"/>
      <c r="O585" s="382"/>
      <c r="P585" s="382"/>
      <c r="Q585" s="382"/>
      <c r="R585" s="382"/>
      <c r="S585" s="382"/>
      <c r="T585" s="382"/>
      <c r="U585" s="382"/>
      <c r="V585" s="382"/>
      <c r="W585" s="382"/>
      <c r="X585" s="382"/>
      <c r="Y585" s="382"/>
      <c r="Z585" s="382"/>
      <c r="AA585" s="382"/>
      <c r="AB585" s="382"/>
      <c r="AC585" s="382"/>
      <c r="AD585" s="382"/>
      <c r="AE585" s="382"/>
      <c r="AF585" s="382"/>
      <c r="AG585" s="382"/>
    </row>
    <row r="586" spans="3:33" x14ac:dyDescent="0.25">
      <c r="C586" s="382"/>
      <c r="D586" s="382"/>
      <c r="E586" s="382"/>
      <c r="F586" s="382"/>
      <c r="G586" s="382"/>
      <c r="H586" s="382"/>
      <c r="I586" s="382"/>
      <c r="J586" s="382"/>
      <c r="K586" s="382"/>
      <c r="L586" s="382"/>
      <c r="M586" s="382"/>
      <c r="N586" s="382"/>
      <c r="O586" s="382"/>
      <c r="P586" s="382"/>
      <c r="Q586" s="382"/>
      <c r="R586" s="382"/>
      <c r="S586" s="382"/>
      <c r="T586" s="382"/>
      <c r="U586" s="382"/>
      <c r="V586" s="382"/>
      <c r="W586" s="382"/>
      <c r="X586" s="382"/>
      <c r="Y586" s="382"/>
      <c r="Z586" s="382"/>
      <c r="AA586" s="382"/>
      <c r="AB586" s="382"/>
      <c r="AC586" s="382"/>
      <c r="AD586" s="382"/>
      <c r="AE586" s="382"/>
      <c r="AF586" s="382"/>
      <c r="AG586" s="382"/>
    </row>
    <row r="587" spans="3:33" x14ac:dyDescent="0.25">
      <c r="C587" s="382"/>
      <c r="D587" s="382"/>
      <c r="E587" s="382"/>
      <c r="F587" s="382"/>
      <c r="G587" s="382"/>
      <c r="H587" s="382"/>
      <c r="I587" s="382"/>
      <c r="J587" s="382"/>
      <c r="K587" s="382"/>
      <c r="L587" s="382"/>
      <c r="M587" s="382"/>
      <c r="N587" s="382"/>
      <c r="O587" s="382"/>
      <c r="P587" s="382"/>
      <c r="Q587" s="382"/>
      <c r="R587" s="382"/>
      <c r="S587" s="382"/>
      <c r="T587" s="382"/>
      <c r="U587" s="382"/>
      <c r="V587" s="382"/>
      <c r="W587" s="382"/>
      <c r="X587" s="382"/>
      <c r="Y587" s="382"/>
      <c r="Z587" s="382"/>
      <c r="AA587" s="382"/>
      <c r="AB587" s="382"/>
      <c r="AC587" s="382"/>
      <c r="AD587" s="382"/>
      <c r="AE587" s="382"/>
      <c r="AF587" s="382"/>
      <c r="AG587" s="382"/>
    </row>
    <row r="588" spans="3:33" x14ac:dyDescent="0.25">
      <c r="C588" s="382"/>
      <c r="D588" s="382"/>
      <c r="E588" s="382"/>
      <c r="F588" s="382"/>
      <c r="G588" s="382"/>
      <c r="H588" s="382"/>
      <c r="I588" s="382"/>
      <c r="J588" s="382"/>
      <c r="K588" s="382"/>
      <c r="L588" s="382"/>
      <c r="M588" s="382"/>
      <c r="N588" s="382"/>
      <c r="O588" s="382"/>
      <c r="P588" s="382"/>
      <c r="Q588" s="382"/>
      <c r="R588" s="382"/>
      <c r="S588" s="382"/>
      <c r="T588" s="382"/>
      <c r="U588" s="382"/>
      <c r="V588" s="382"/>
      <c r="W588" s="382"/>
      <c r="X588" s="382"/>
      <c r="Y588" s="382"/>
      <c r="Z588" s="382"/>
      <c r="AA588" s="382"/>
      <c r="AB588" s="382"/>
      <c r="AC588" s="382"/>
      <c r="AD588" s="382"/>
      <c r="AE588" s="382"/>
      <c r="AF588" s="382"/>
      <c r="AG588" s="382"/>
    </row>
    <row r="589" spans="3:33" x14ac:dyDescent="0.25">
      <c r="C589" s="382"/>
      <c r="D589" s="382"/>
      <c r="E589" s="382"/>
      <c r="F589" s="382"/>
      <c r="G589" s="382"/>
      <c r="H589" s="382"/>
      <c r="I589" s="382"/>
      <c r="J589" s="382"/>
      <c r="K589" s="382"/>
      <c r="L589" s="382"/>
      <c r="M589" s="382"/>
      <c r="N589" s="382"/>
      <c r="O589" s="382"/>
      <c r="P589" s="382"/>
      <c r="Q589" s="382"/>
      <c r="R589" s="382"/>
      <c r="S589" s="382"/>
      <c r="T589" s="382"/>
      <c r="U589" s="382"/>
      <c r="V589" s="382"/>
      <c r="W589" s="382"/>
      <c r="X589" s="382"/>
      <c r="Y589" s="382"/>
      <c r="Z589" s="382"/>
      <c r="AA589" s="382"/>
      <c r="AB589" s="382"/>
      <c r="AC589" s="382"/>
      <c r="AD589" s="382"/>
      <c r="AE589" s="382"/>
      <c r="AF589" s="382"/>
      <c r="AG589" s="382"/>
    </row>
    <row r="590" spans="3:33" x14ac:dyDescent="0.25">
      <c r="C590" s="382"/>
      <c r="D590" s="382"/>
      <c r="E590" s="382"/>
      <c r="F590" s="382"/>
      <c r="G590" s="382"/>
      <c r="H590" s="382"/>
      <c r="I590" s="382"/>
      <c r="J590" s="382"/>
      <c r="K590" s="382"/>
      <c r="L590" s="382"/>
      <c r="M590" s="382"/>
      <c r="N590" s="382"/>
      <c r="O590" s="382"/>
      <c r="P590" s="382"/>
      <c r="Q590" s="382"/>
      <c r="R590" s="382"/>
      <c r="S590" s="382"/>
      <c r="T590" s="382"/>
      <c r="U590" s="382"/>
      <c r="V590" s="382"/>
      <c r="W590" s="382"/>
      <c r="X590" s="382"/>
      <c r="Y590" s="382"/>
      <c r="Z590" s="382"/>
      <c r="AA590" s="382"/>
      <c r="AB590" s="382"/>
      <c r="AC590" s="382"/>
      <c r="AD590" s="382"/>
      <c r="AE590" s="382"/>
      <c r="AF590" s="382"/>
      <c r="AG590" s="382"/>
    </row>
    <row r="591" spans="3:33" x14ac:dyDescent="0.25">
      <c r="C591" s="382"/>
      <c r="D591" s="382"/>
      <c r="E591" s="382"/>
      <c r="F591" s="382"/>
      <c r="G591" s="382"/>
      <c r="H591" s="382"/>
      <c r="I591" s="382"/>
      <c r="J591" s="382"/>
      <c r="K591" s="382"/>
      <c r="L591" s="382"/>
      <c r="M591" s="382"/>
      <c r="N591" s="382"/>
      <c r="O591" s="382"/>
      <c r="P591" s="382"/>
      <c r="Q591" s="382"/>
      <c r="R591" s="382"/>
      <c r="S591" s="382"/>
      <c r="T591" s="382"/>
      <c r="U591" s="382"/>
      <c r="V591" s="382"/>
      <c r="W591" s="382"/>
      <c r="X591" s="382"/>
      <c r="Y591" s="382"/>
      <c r="Z591" s="382"/>
      <c r="AA591" s="382"/>
      <c r="AB591" s="382"/>
      <c r="AC591" s="382"/>
      <c r="AD591" s="382"/>
      <c r="AE591" s="382"/>
      <c r="AF591" s="382"/>
      <c r="AG591" s="382"/>
    </row>
    <row r="592" spans="3:33" x14ac:dyDescent="0.25">
      <c r="C592" s="382"/>
      <c r="D592" s="382"/>
      <c r="E592" s="382"/>
      <c r="F592" s="382"/>
      <c r="G592" s="382"/>
      <c r="H592" s="382"/>
      <c r="I592" s="382"/>
      <c r="J592" s="382"/>
      <c r="K592" s="382"/>
      <c r="L592" s="382"/>
      <c r="M592" s="382"/>
      <c r="N592" s="382"/>
      <c r="O592" s="382"/>
      <c r="P592" s="382"/>
      <c r="Q592" s="382"/>
      <c r="R592" s="382"/>
      <c r="S592" s="382"/>
      <c r="T592" s="382"/>
      <c r="U592" s="382"/>
      <c r="V592" s="382"/>
      <c r="W592" s="382"/>
      <c r="X592" s="382"/>
      <c r="Y592" s="382"/>
      <c r="Z592" s="382"/>
      <c r="AA592" s="382"/>
      <c r="AB592" s="382"/>
      <c r="AC592" s="382"/>
      <c r="AD592" s="382"/>
      <c r="AE592" s="382"/>
      <c r="AF592" s="382"/>
      <c r="AG592" s="382"/>
    </row>
    <row r="593" spans="3:33" x14ac:dyDescent="0.25">
      <c r="C593" s="382"/>
      <c r="D593" s="382"/>
      <c r="E593" s="382"/>
      <c r="F593" s="382"/>
      <c r="G593" s="382"/>
      <c r="H593" s="382"/>
      <c r="I593" s="382"/>
      <c r="J593" s="382"/>
      <c r="K593" s="382"/>
      <c r="L593" s="382"/>
      <c r="M593" s="382"/>
      <c r="N593" s="382"/>
      <c r="O593" s="382"/>
      <c r="P593" s="382"/>
      <c r="Q593" s="382"/>
      <c r="R593" s="382"/>
      <c r="S593" s="382"/>
      <c r="T593" s="382"/>
      <c r="U593" s="382"/>
      <c r="V593" s="382"/>
      <c r="W593" s="382"/>
      <c r="X593" s="382"/>
      <c r="Y593" s="382"/>
      <c r="Z593" s="382"/>
      <c r="AA593" s="382"/>
      <c r="AB593" s="382"/>
      <c r="AC593" s="382"/>
      <c r="AD593" s="382"/>
      <c r="AE593" s="382"/>
      <c r="AF593" s="382"/>
      <c r="AG593" s="382"/>
    </row>
    <row r="594" spans="3:33" x14ac:dyDescent="0.25">
      <c r="C594" s="382"/>
      <c r="D594" s="382"/>
      <c r="E594" s="382"/>
      <c r="F594" s="382"/>
      <c r="G594" s="382"/>
      <c r="H594" s="382"/>
      <c r="I594" s="382"/>
      <c r="J594" s="382"/>
      <c r="K594" s="382"/>
      <c r="L594" s="382"/>
      <c r="M594" s="382"/>
      <c r="N594" s="382"/>
      <c r="O594" s="382"/>
      <c r="P594" s="382"/>
      <c r="Q594" s="382"/>
      <c r="R594" s="382"/>
      <c r="S594" s="382"/>
      <c r="T594" s="382"/>
      <c r="U594" s="382"/>
      <c r="V594" s="382"/>
      <c r="W594" s="382"/>
      <c r="X594" s="382"/>
      <c r="Y594" s="382"/>
      <c r="Z594" s="382"/>
      <c r="AA594" s="382"/>
      <c r="AB594" s="382"/>
      <c r="AC594" s="382"/>
      <c r="AD594" s="382"/>
      <c r="AE594" s="382"/>
      <c r="AF594" s="382"/>
      <c r="AG594" s="382"/>
    </row>
    <row r="595" spans="3:33" x14ac:dyDescent="0.25">
      <c r="C595" s="382"/>
      <c r="D595" s="382"/>
      <c r="E595" s="382"/>
      <c r="F595" s="382"/>
      <c r="G595" s="382"/>
      <c r="H595" s="382"/>
      <c r="I595" s="382"/>
      <c r="J595" s="382"/>
      <c r="K595" s="382"/>
      <c r="L595" s="382"/>
      <c r="M595" s="382"/>
      <c r="N595" s="382"/>
      <c r="O595" s="382"/>
      <c r="P595" s="382"/>
      <c r="Q595" s="382"/>
      <c r="R595" s="382"/>
      <c r="S595" s="382"/>
      <c r="T595" s="382"/>
      <c r="U595" s="382"/>
      <c r="V595" s="382"/>
      <c r="W595" s="382"/>
      <c r="X595" s="382"/>
      <c r="Y595" s="382"/>
      <c r="Z595" s="382"/>
      <c r="AA595" s="382"/>
      <c r="AB595" s="382"/>
      <c r="AC595" s="382"/>
      <c r="AD595" s="382"/>
      <c r="AE595" s="382"/>
      <c r="AF595" s="382"/>
      <c r="AG595" s="382"/>
    </row>
    <row r="596" spans="3:33" x14ac:dyDescent="0.25">
      <c r="C596" s="382"/>
      <c r="D596" s="382"/>
      <c r="E596" s="382"/>
      <c r="F596" s="382"/>
      <c r="G596" s="382"/>
      <c r="H596" s="382"/>
      <c r="I596" s="382"/>
      <c r="J596" s="382"/>
      <c r="K596" s="382"/>
      <c r="L596" s="382"/>
      <c r="M596" s="382"/>
      <c r="N596" s="382"/>
      <c r="O596" s="382"/>
      <c r="P596" s="382"/>
      <c r="Q596" s="382"/>
      <c r="R596" s="382"/>
      <c r="S596" s="382"/>
      <c r="T596" s="382"/>
      <c r="U596" s="382"/>
      <c r="V596" s="382"/>
      <c r="W596" s="382"/>
      <c r="X596" s="382"/>
      <c r="Y596" s="382"/>
      <c r="Z596" s="382"/>
      <c r="AA596" s="382"/>
      <c r="AB596" s="382"/>
      <c r="AC596" s="382"/>
      <c r="AD596" s="382"/>
      <c r="AE596" s="382"/>
      <c r="AF596" s="382"/>
      <c r="AG596" s="382"/>
    </row>
    <row r="597" spans="3:33" x14ac:dyDescent="0.25">
      <c r="C597" s="382"/>
      <c r="D597" s="382"/>
      <c r="E597" s="382"/>
      <c r="F597" s="382"/>
      <c r="G597" s="382"/>
      <c r="H597" s="382"/>
      <c r="I597" s="382"/>
      <c r="J597" s="382"/>
      <c r="K597" s="382"/>
      <c r="L597" s="382"/>
      <c r="M597" s="382"/>
      <c r="N597" s="382"/>
      <c r="O597" s="382"/>
      <c r="P597" s="382"/>
      <c r="Q597" s="382"/>
      <c r="R597" s="382"/>
      <c r="S597" s="382"/>
      <c r="T597" s="382"/>
      <c r="U597" s="382"/>
      <c r="V597" s="382"/>
      <c r="W597" s="382"/>
      <c r="X597" s="382"/>
      <c r="Y597" s="382"/>
      <c r="Z597" s="382"/>
      <c r="AA597" s="382"/>
      <c r="AB597" s="382"/>
      <c r="AC597" s="382"/>
      <c r="AD597" s="382"/>
      <c r="AE597" s="382"/>
      <c r="AF597" s="382"/>
      <c r="AG597" s="382"/>
    </row>
    <row r="598" spans="3:33" x14ac:dyDescent="0.25">
      <c r="C598" s="382"/>
      <c r="D598" s="382"/>
      <c r="E598" s="382"/>
      <c r="F598" s="382"/>
      <c r="G598" s="382"/>
      <c r="H598" s="382"/>
      <c r="I598" s="382"/>
      <c r="J598" s="382"/>
      <c r="K598" s="382"/>
      <c r="L598" s="382"/>
      <c r="M598" s="382"/>
      <c r="N598" s="382"/>
      <c r="O598" s="382"/>
      <c r="P598" s="382"/>
      <c r="Q598" s="382"/>
      <c r="R598" s="382"/>
      <c r="S598" s="382"/>
      <c r="T598" s="382"/>
      <c r="U598" s="382"/>
      <c r="V598" s="382"/>
      <c r="W598" s="382"/>
      <c r="X598" s="382"/>
      <c r="Y598" s="382"/>
      <c r="Z598" s="382"/>
      <c r="AA598" s="382"/>
      <c r="AB598" s="382"/>
      <c r="AC598" s="382"/>
      <c r="AD598" s="382"/>
      <c r="AE598" s="382"/>
      <c r="AF598" s="382"/>
      <c r="AG598" s="382"/>
    </row>
    <row r="599" spans="3:33" x14ac:dyDescent="0.25">
      <c r="C599" s="382"/>
      <c r="D599" s="382"/>
      <c r="E599" s="382"/>
      <c r="F599" s="382"/>
      <c r="G599" s="382"/>
      <c r="H599" s="382"/>
      <c r="I599" s="382"/>
      <c r="J599" s="382"/>
      <c r="K599" s="382"/>
      <c r="L599" s="382"/>
      <c r="M599" s="382"/>
      <c r="N599" s="382"/>
      <c r="O599" s="382"/>
      <c r="P599" s="382"/>
      <c r="Q599" s="382"/>
      <c r="R599" s="382"/>
      <c r="S599" s="382"/>
      <c r="T599" s="382"/>
      <c r="U599" s="382"/>
      <c r="V599" s="382"/>
      <c r="W599" s="382"/>
      <c r="X599" s="382"/>
      <c r="Y599" s="382"/>
      <c r="Z599" s="382"/>
      <c r="AA599" s="382"/>
      <c r="AB599" s="382"/>
      <c r="AC599" s="382"/>
      <c r="AD599" s="382"/>
      <c r="AE599" s="382"/>
      <c r="AF599" s="382"/>
      <c r="AG599" s="382"/>
    </row>
    <row r="600" spans="3:33" x14ac:dyDescent="0.25">
      <c r="C600" s="382"/>
      <c r="D600" s="382"/>
      <c r="E600" s="382"/>
      <c r="F600" s="382"/>
      <c r="G600" s="382"/>
      <c r="H600" s="382"/>
      <c r="I600" s="382"/>
      <c r="J600" s="382"/>
      <c r="K600" s="382"/>
      <c r="L600" s="382"/>
      <c r="M600" s="382"/>
      <c r="N600" s="382"/>
      <c r="O600" s="382"/>
      <c r="P600" s="382"/>
      <c r="Q600" s="382"/>
      <c r="R600" s="382"/>
      <c r="S600" s="382"/>
      <c r="T600" s="382"/>
      <c r="U600" s="382"/>
      <c r="V600" s="382"/>
      <c r="W600" s="382"/>
      <c r="X600" s="382"/>
      <c r="Y600" s="382"/>
      <c r="Z600" s="382"/>
      <c r="AA600" s="382"/>
      <c r="AB600" s="382"/>
      <c r="AC600" s="382"/>
      <c r="AD600" s="382"/>
      <c r="AE600" s="382"/>
      <c r="AF600" s="382"/>
      <c r="AG600" s="382"/>
    </row>
    <row r="601" spans="3:33" x14ac:dyDescent="0.25">
      <c r="C601" s="382"/>
      <c r="D601" s="382"/>
      <c r="E601" s="382"/>
      <c r="F601" s="382"/>
      <c r="G601" s="382"/>
      <c r="H601" s="382"/>
      <c r="I601" s="382"/>
      <c r="J601" s="382"/>
      <c r="K601" s="382"/>
      <c r="L601" s="382"/>
      <c r="M601" s="382"/>
      <c r="N601" s="382"/>
      <c r="O601" s="382"/>
      <c r="P601" s="382"/>
      <c r="Q601" s="382"/>
      <c r="R601" s="382"/>
      <c r="S601" s="382"/>
      <c r="T601" s="382"/>
      <c r="U601" s="382"/>
      <c r="V601" s="382"/>
      <c r="W601" s="382"/>
      <c r="X601" s="382"/>
      <c r="Y601" s="382"/>
      <c r="Z601" s="382"/>
      <c r="AA601" s="382"/>
      <c r="AB601" s="382"/>
      <c r="AC601" s="382"/>
      <c r="AD601" s="382"/>
      <c r="AE601" s="382"/>
      <c r="AF601" s="382"/>
      <c r="AG601" s="382"/>
    </row>
    <row r="602" spans="3:33" x14ac:dyDescent="0.25">
      <c r="C602" s="382"/>
      <c r="D602" s="382"/>
      <c r="E602" s="382"/>
      <c r="F602" s="382"/>
      <c r="G602" s="382"/>
      <c r="H602" s="382"/>
      <c r="I602" s="382"/>
      <c r="J602" s="382"/>
      <c r="K602" s="382"/>
      <c r="L602" s="382"/>
      <c r="M602" s="382"/>
      <c r="N602" s="382"/>
      <c r="O602" s="382"/>
      <c r="P602" s="382"/>
      <c r="Q602" s="382"/>
      <c r="R602" s="382"/>
      <c r="S602" s="382"/>
      <c r="T602" s="382"/>
      <c r="U602" s="382"/>
      <c r="V602" s="382"/>
      <c r="W602" s="382"/>
      <c r="X602" s="382"/>
      <c r="Y602" s="382"/>
      <c r="Z602" s="382"/>
      <c r="AA602" s="382"/>
      <c r="AB602" s="382"/>
      <c r="AC602" s="382"/>
      <c r="AD602" s="382"/>
      <c r="AE602" s="382"/>
      <c r="AF602" s="382"/>
      <c r="AG602" s="382"/>
    </row>
    <row r="603" spans="3:33" x14ac:dyDescent="0.25">
      <c r="C603" s="382"/>
      <c r="D603" s="382"/>
      <c r="E603" s="382"/>
      <c r="F603" s="382"/>
      <c r="G603" s="382"/>
      <c r="H603" s="382"/>
      <c r="I603" s="382"/>
      <c r="J603" s="382"/>
      <c r="K603" s="382"/>
      <c r="L603" s="382"/>
      <c r="M603" s="382"/>
      <c r="N603" s="382"/>
      <c r="O603" s="382"/>
      <c r="P603" s="382"/>
      <c r="Q603" s="382"/>
      <c r="R603" s="382"/>
      <c r="S603" s="382"/>
      <c r="T603" s="382"/>
      <c r="U603" s="382"/>
      <c r="V603" s="382"/>
      <c r="W603" s="382"/>
      <c r="X603" s="382"/>
      <c r="Y603" s="382"/>
      <c r="Z603" s="382"/>
      <c r="AA603" s="382"/>
      <c r="AB603" s="382"/>
      <c r="AC603" s="382"/>
      <c r="AD603" s="382"/>
      <c r="AE603" s="382"/>
      <c r="AF603" s="382"/>
      <c r="AG603" s="382"/>
    </row>
    <row r="604" spans="3:33" x14ac:dyDescent="0.25">
      <c r="C604" s="382"/>
      <c r="D604" s="382"/>
      <c r="E604" s="382"/>
      <c r="F604" s="382"/>
      <c r="G604" s="382"/>
      <c r="H604" s="382"/>
      <c r="I604" s="382"/>
      <c r="J604" s="382"/>
      <c r="K604" s="382"/>
      <c r="L604" s="382"/>
      <c r="M604" s="382"/>
      <c r="N604" s="382"/>
      <c r="O604" s="382"/>
      <c r="P604" s="382"/>
      <c r="Q604" s="382"/>
      <c r="R604" s="382"/>
      <c r="S604" s="382"/>
      <c r="T604" s="382"/>
      <c r="U604" s="382"/>
      <c r="V604" s="382"/>
      <c r="W604" s="382"/>
      <c r="X604" s="382"/>
      <c r="Y604" s="382"/>
      <c r="Z604" s="382"/>
      <c r="AA604" s="382"/>
      <c r="AB604" s="382"/>
      <c r="AC604" s="382"/>
      <c r="AD604" s="382"/>
      <c r="AE604" s="382"/>
      <c r="AF604" s="382"/>
      <c r="AG604" s="382"/>
    </row>
    <row r="605" spans="3:33" x14ac:dyDescent="0.25">
      <c r="C605" s="382"/>
      <c r="D605" s="382"/>
      <c r="E605" s="382"/>
      <c r="F605" s="382"/>
      <c r="G605" s="382"/>
      <c r="H605" s="382"/>
      <c r="I605" s="382"/>
      <c r="J605" s="382"/>
      <c r="K605" s="382"/>
      <c r="L605" s="382"/>
      <c r="M605" s="382"/>
      <c r="N605" s="382"/>
      <c r="O605" s="382"/>
      <c r="P605" s="382"/>
      <c r="Q605" s="382"/>
      <c r="R605" s="382"/>
      <c r="S605" s="382"/>
      <c r="T605" s="382"/>
      <c r="U605" s="382"/>
      <c r="V605" s="382"/>
      <c r="W605" s="382"/>
      <c r="X605" s="382"/>
      <c r="Y605" s="382"/>
      <c r="Z605" s="382"/>
      <c r="AA605" s="382"/>
      <c r="AB605" s="382"/>
      <c r="AC605" s="382"/>
      <c r="AD605" s="382"/>
      <c r="AE605" s="382"/>
      <c r="AF605" s="382"/>
      <c r="AG605" s="382"/>
    </row>
    <row r="606" spans="3:33" x14ac:dyDescent="0.25">
      <c r="C606" s="382"/>
      <c r="D606" s="382"/>
      <c r="E606" s="382"/>
      <c r="F606" s="382"/>
      <c r="G606" s="382"/>
      <c r="H606" s="382"/>
      <c r="I606" s="382"/>
      <c r="J606" s="382"/>
      <c r="K606" s="382"/>
      <c r="L606" s="382"/>
      <c r="M606" s="382"/>
      <c r="N606" s="382"/>
      <c r="O606" s="382"/>
      <c r="P606" s="382"/>
      <c r="Q606" s="382"/>
      <c r="R606" s="382"/>
      <c r="S606" s="382"/>
      <c r="T606" s="382"/>
      <c r="U606" s="382"/>
      <c r="V606" s="382"/>
      <c r="W606" s="382"/>
      <c r="X606" s="382"/>
      <c r="Y606" s="382"/>
      <c r="Z606" s="382"/>
      <c r="AA606" s="382"/>
      <c r="AB606" s="382"/>
      <c r="AC606" s="382"/>
      <c r="AD606" s="382"/>
      <c r="AE606" s="382"/>
      <c r="AF606" s="382"/>
      <c r="AG606" s="382"/>
    </row>
    <row r="607" spans="3:33" x14ac:dyDescent="0.25">
      <c r="C607" s="382"/>
      <c r="D607" s="382"/>
      <c r="E607" s="382"/>
      <c r="F607" s="382"/>
      <c r="G607" s="382"/>
      <c r="H607" s="382"/>
      <c r="I607" s="382"/>
      <c r="J607" s="382"/>
      <c r="K607" s="382"/>
      <c r="L607" s="382"/>
      <c r="M607" s="382"/>
      <c r="N607" s="382"/>
      <c r="O607" s="382"/>
      <c r="P607" s="382"/>
      <c r="Q607" s="382"/>
      <c r="R607" s="382"/>
      <c r="S607" s="382"/>
      <c r="T607" s="382"/>
      <c r="U607" s="382"/>
      <c r="V607" s="382"/>
      <c r="W607" s="382"/>
      <c r="X607" s="382"/>
      <c r="Y607" s="382"/>
      <c r="Z607" s="382"/>
      <c r="AA607" s="382"/>
      <c r="AB607" s="382"/>
      <c r="AC607" s="382"/>
      <c r="AD607" s="382"/>
      <c r="AE607" s="382"/>
      <c r="AF607" s="382"/>
      <c r="AG607" s="382"/>
    </row>
    <row r="608" spans="3:33" x14ac:dyDescent="0.25">
      <c r="C608" s="382"/>
      <c r="D608" s="382"/>
      <c r="E608" s="382"/>
      <c r="F608" s="382"/>
      <c r="G608" s="382"/>
      <c r="H608" s="382"/>
      <c r="I608" s="382"/>
      <c r="J608" s="382"/>
      <c r="K608" s="382"/>
      <c r="L608" s="382"/>
      <c r="M608" s="382"/>
      <c r="N608" s="382"/>
      <c r="O608" s="382"/>
      <c r="P608" s="382"/>
      <c r="Q608" s="382"/>
      <c r="R608" s="382"/>
      <c r="S608" s="382"/>
      <c r="T608" s="382"/>
      <c r="U608" s="382"/>
      <c r="V608" s="382"/>
      <c r="W608" s="382"/>
      <c r="X608" s="382"/>
      <c r="Y608" s="382"/>
      <c r="Z608" s="382"/>
      <c r="AA608" s="382"/>
      <c r="AB608" s="382"/>
      <c r="AC608" s="382"/>
      <c r="AD608" s="382"/>
      <c r="AE608" s="382"/>
      <c r="AF608" s="382"/>
      <c r="AG608" s="382"/>
    </row>
    <row r="609" spans="3:33" x14ac:dyDescent="0.25">
      <c r="C609" s="382"/>
      <c r="D609" s="382"/>
      <c r="E609" s="382"/>
      <c r="F609" s="382"/>
      <c r="G609" s="382"/>
      <c r="H609" s="382"/>
      <c r="I609" s="382"/>
      <c r="J609" s="382"/>
      <c r="K609" s="382"/>
      <c r="L609" s="382"/>
      <c r="M609" s="382"/>
      <c r="N609" s="382"/>
      <c r="O609" s="382"/>
      <c r="P609" s="382"/>
      <c r="Q609" s="382"/>
      <c r="R609" s="382"/>
      <c r="S609" s="382"/>
      <c r="T609" s="382"/>
      <c r="U609" s="382"/>
      <c r="V609" s="382"/>
      <c r="W609" s="382"/>
      <c r="X609" s="382"/>
      <c r="Y609" s="382"/>
      <c r="Z609" s="382"/>
      <c r="AA609" s="382"/>
      <c r="AB609" s="382"/>
      <c r="AC609" s="382"/>
      <c r="AD609" s="382"/>
      <c r="AE609" s="382"/>
      <c r="AF609" s="382"/>
      <c r="AG609" s="382"/>
    </row>
    <row r="610" spans="3:33" x14ac:dyDescent="0.25">
      <c r="C610" s="382"/>
      <c r="D610" s="382"/>
      <c r="E610" s="382"/>
      <c r="F610" s="382"/>
      <c r="G610" s="382"/>
      <c r="H610" s="382"/>
      <c r="I610" s="382"/>
      <c r="J610" s="382"/>
      <c r="K610" s="382"/>
      <c r="L610" s="382"/>
      <c r="M610" s="382"/>
      <c r="N610" s="382"/>
      <c r="O610" s="382"/>
      <c r="P610" s="382"/>
      <c r="Q610" s="382"/>
      <c r="R610" s="382"/>
      <c r="S610" s="382"/>
      <c r="T610" s="382"/>
      <c r="U610" s="382"/>
      <c r="V610" s="382"/>
      <c r="W610" s="382"/>
      <c r="X610" s="382"/>
      <c r="Y610" s="382"/>
      <c r="Z610" s="382"/>
      <c r="AA610" s="382"/>
      <c r="AB610" s="382"/>
      <c r="AC610" s="382"/>
      <c r="AD610" s="382"/>
      <c r="AE610" s="382"/>
      <c r="AF610" s="382"/>
      <c r="AG610" s="382"/>
    </row>
    <row r="611" spans="3:33" x14ac:dyDescent="0.25">
      <c r="C611" s="382"/>
      <c r="D611" s="382"/>
      <c r="E611" s="382"/>
      <c r="F611" s="382"/>
      <c r="G611" s="382"/>
      <c r="H611" s="382"/>
      <c r="I611" s="382"/>
      <c r="J611" s="382"/>
      <c r="K611" s="382"/>
      <c r="L611" s="382"/>
      <c r="M611" s="382"/>
      <c r="N611" s="382"/>
      <c r="O611" s="382"/>
      <c r="P611" s="382"/>
      <c r="Q611" s="382"/>
      <c r="R611" s="382"/>
      <c r="S611" s="382"/>
      <c r="T611" s="382"/>
      <c r="U611" s="382"/>
      <c r="V611" s="382"/>
      <c r="W611" s="382"/>
      <c r="X611" s="382"/>
      <c r="Y611" s="382"/>
      <c r="Z611" s="382"/>
      <c r="AA611" s="382"/>
      <c r="AB611" s="382"/>
      <c r="AC611" s="382"/>
      <c r="AD611" s="382"/>
      <c r="AE611" s="382"/>
      <c r="AF611" s="382"/>
      <c r="AG611" s="382"/>
    </row>
    <row r="612" spans="3:33" x14ac:dyDescent="0.25">
      <c r="C612" s="382"/>
      <c r="D612" s="382"/>
      <c r="E612" s="382"/>
      <c r="F612" s="382"/>
      <c r="G612" s="382"/>
      <c r="H612" s="382"/>
      <c r="I612" s="382"/>
      <c r="J612" s="382"/>
      <c r="K612" s="382"/>
      <c r="L612" s="382"/>
      <c r="M612" s="382"/>
      <c r="N612" s="382"/>
      <c r="O612" s="382"/>
      <c r="P612" s="382"/>
      <c r="Q612" s="382"/>
      <c r="R612" s="382"/>
      <c r="S612" s="382"/>
      <c r="T612" s="382"/>
      <c r="U612" s="382"/>
      <c r="V612" s="382"/>
      <c r="W612" s="382"/>
      <c r="X612" s="382"/>
      <c r="Y612" s="382"/>
      <c r="Z612" s="382"/>
      <c r="AA612" s="382"/>
      <c r="AB612" s="382"/>
      <c r="AC612" s="382"/>
      <c r="AD612" s="382"/>
      <c r="AE612" s="382"/>
      <c r="AF612" s="382"/>
      <c r="AG612" s="382"/>
    </row>
    <row r="613" spans="3:33" x14ac:dyDescent="0.25">
      <c r="C613" s="382"/>
      <c r="D613" s="382"/>
      <c r="E613" s="382"/>
      <c r="F613" s="382"/>
      <c r="G613" s="382"/>
      <c r="H613" s="382"/>
      <c r="I613" s="382"/>
      <c r="J613" s="382"/>
      <c r="K613" s="382"/>
      <c r="L613" s="382"/>
      <c r="M613" s="382"/>
      <c r="N613" s="382"/>
      <c r="O613" s="382"/>
      <c r="P613" s="382"/>
      <c r="Q613" s="382"/>
      <c r="R613" s="382"/>
      <c r="S613" s="382"/>
      <c r="T613" s="382"/>
      <c r="U613" s="382"/>
      <c r="V613" s="382"/>
      <c r="W613" s="382"/>
      <c r="X613" s="382"/>
      <c r="Y613" s="382"/>
      <c r="Z613" s="382"/>
      <c r="AA613" s="382"/>
      <c r="AB613" s="382"/>
      <c r="AC613" s="382"/>
      <c r="AD613" s="382"/>
      <c r="AE613" s="382"/>
      <c r="AF613" s="382"/>
      <c r="AG613" s="382"/>
    </row>
    <row r="614" spans="3:33" x14ac:dyDescent="0.25">
      <c r="C614" s="382"/>
      <c r="D614" s="382"/>
      <c r="E614" s="382"/>
      <c r="F614" s="382"/>
      <c r="G614" s="382"/>
      <c r="H614" s="382"/>
      <c r="I614" s="382"/>
      <c r="J614" s="382"/>
      <c r="K614" s="382"/>
      <c r="L614" s="382"/>
      <c r="M614" s="382"/>
      <c r="N614" s="382"/>
      <c r="O614" s="382"/>
      <c r="P614" s="382"/>
      <c r="Q614" s="382"/>
      <c r="R614" s="382"/>
      <c r="S614" s="382"/>
      <c r="T614" s="382"/>
      <c r="U614" s="382"/>
      <c r="V614" s="382"/>
      <c r="W614" s="382"/>
      <c r="X614" s="382"/>
      <c r="Y614" s="382"/>
      <c r="Z614" s="382"/>
      <c r="AA614" s="382"/>
      <c r="AB614" s="382"/>
      <c r="AC614" s="382"/>
      <c r="AD614" s="382"/>
      <c r="AE614" s="382"/>
      <c r="AF614" s="382"/>
      <c r="AG614" s="382"/>
    </row>
    <row r="615" spans="3:33" x14ac:dyDescent="0.25">
      <c r="C615" s="382"/>
      <c r="D615" s="382"/>
      <c r="E615" s="382"/>
      <c r="F615" s="382"/>
      <c r="G615" s="382"/>
      <c r="H615" s="382"/>
      <c r="I615" s="382"/>
      <c r="J615" s="382"/>
      <c r="K615" s="382"/>
      <c r="L615" s="382"/>
      <c r="M615" s="382"/>
      <c r="N615" s="382"/>
      <c r="O615" s="382"/>
      <c r="P615" s="382"/>
      <c r="Q615" s="382"/>
      <c r="R615" s="382"/>
      <c r="S615" s="382"/>
      <c r="T615" s="382"/>
      <c r="U615" s="382"/>
      <c r="V615" s="382"/>
      <c r="W615" s="382"/>
      <c r="X615" s="382"/>
      <c r="Y615" s="382"/>
      <c r="Z615" s="382"/>
      <c r="AA615" s="382"/>
      <c r="AB615" s="382"/>
      <c r="AC615" s="382"/>
      <c r="AD615" s="382"/>
      <c r="AE615" s="382"/>
      <c r="AF615" s="382"/>
      <c r="AG615" s="382"/>
    </row>
    <row r="616" spans="3:33" x14ac:dyDescent="0.25">
      <c r="C616" s="382"/>
      <c r="D616" s="382"/>
      <c r="E616" s="382"/>
      <c r="F616" s="382"/>
      <c r="G616" s="382"/>
      <c r="H616" s="382"/>
      <c r="I616" s="382"/>
      <c r="J616" s="382"/>
      <c r="K616" s="382"/>
      <c r="L616" s="382"/>
      <c r="M616" s="382"/>
      <c r="N616" s="382"/>
      <c r="O616" s="382"/>
      <c r="P616" s="382"/>
      <c r="Q616" s="382"/>
      <c r="R616" s="382"/>
      <c r="S616" s="382"/>
      <c r="T616" s="382"/>
      <c r="U616" s="382"/>
      <c r="V616" s="382"/>
      <c r="W616" s="382"/>
      <c r="X616" s="382"/>
      <c r="Y616" s="382"/>
      <c r="Z616" s="382"/>
      <c r="AA616" s="382"/>
      <c r="AB616" s="382"/>
      <c r="AC616" s="382"/>
      <c r="AD616" s="382"/>
      <c r="AE616" s="382"/>
      <c r="AF616" s="382"/>
      <c r="AG616" s="382"/>
    </row>
    <row r="617" spans="3:33" x14ac:dyDescent="0.25">
      <c r="C617" s="382"/>
      <c r="D617" s="382"/>
      <c r="E617" s="382"/>
      <c r="F617" s="382"/>
      <c r="G617" s="382"/>
      <c r="H617" s="382"/>
      <c r="I617" s="382"/>
      <c r="J617" s="382"/>
      <c r="K617" s="382"/>
      <c r="L617" s="382"/>
      <c r="M617" s="382"/>
      <c r="N617" s="382"/>
      <c r="O617" s="382"/>
      <c r="P617" s="382"/>
      <c r="Q617" s="382"/>
      <c r="R617" s="382"/>
      <c r="S617" s="382"/>
      <c r="T617" s="382"/>
      <c r="U617" s="382"/>
      <c r="V617" s="382"/>
      <c r="W617" s="382"/>
      <c r="X617" s="382"/>
      <c r="Y617" s="382"/>
      <c r="Z617" s="382"/>
      <c r="AA617" s="382"/>
      <c r="AB617" s="382"/>
      <c r="AC617" s="382"/>
      <c r="AD617" s="382"/>
      <c r="AE617" s="382"/>
      <c r="AF617" s="382"/>
      <c r="AG617" s="382"/>
    </row>
    <row r="618" spans="3:33" x14ac:dyDescent="0.25">
      <c r="C618" s="382"/>
      <c r="D618" s="382"/>
      <c r="E618" s="382"/>
      <c r="F618" s="382"/>
      <c r="G618" s="382"/>
      <c r="H618" s="382"/>
      <c r="I618" s="382"/>
      <c r="J618" s="382"/>
      <c r="K618" s="382"/>
      <c r="L618" s="382"/>
      <c r="M618" s="382"/>
      <c r="N618" s="382"/>
      <c r="O618" s="382"/>
      <c r="P618" s="382"/>
      <c r="Q618" s="382"/>
      <c r="R618" s="382"/>
      <c r="S618" s="382"/>
      <c r="T618" s="382"/>
      <c r="U618" s="382"/>
      <c r="V618" s="382"/>
      <c r="W618" s="382"/>
      <c r="X618" s="382"/>
      <c r="Y618" s="382"/>
      <c r="Z618" s="382"/>
      <c r="AA618" s="382"/>
      <c r="AB618" s="382"/>
      <c r="AC618" s="382"/>
      <c r="AD618" s="382"/>
      <c r="AE618" s="382"/>
      <c r="AF618" s="382"/>
      <c r="AG618" s="382"/>
    </row>
    <row r="619" spans="3:33" x14ac:dyDescent="0.25">
      <c r="C619" s="382"/>
      <c r="D619" s="382"/>
      <c r="E619" s="382"/>
      <c r="F619" s="382"/>
      <c r="G619" s="382"/>
      <c r="H619" s="382"/>
      <c r="I619" s="382"/>
      <c r="J619" s="382"/>
      <c r="K619" s="382"/>
      <c r="L619" s="382"/>
      <c r="M619" s="382"/>
      <c r="N619" s="382"/>
      <c r="O619" s="382"/>
      <c r="P619" s="382"/>
      <c r="Q619" s="382"/>
      <c r="R619" s="382"/>
      <c r="S619" s="382"/>
      <c r="T619" s="382"/>
      <c r="U619" s="382"/>
      <c r="V619" s="382"/>
      <c r="W619" s="382"/>
      <c r="X619" s="382"/>
      <c r="Y619" s="382"/>
      <c r="Z619" s="382"/>
      <c r="AA619" s="382"/>
      <c r="AB619" s="382"/>
      <c r="AC619" s="382"/>
      <c r="AD619" s="382"/>
      <c r="AE619" s="382"/>
      <c r="AF619" s="382"/>
      <c r="AG619" s="382"/>
    </row>
    <row r="620" spans="3:33" x14ac:dyDescent="0.25">
      <c r="C620" s="382"/>
      <c r="D620" s="382"/>
      <c r="E620" s="382"/>
      <c r="F620" s="382"/>
      <c r="G620" s="382"/>
      <c r="H620" s="382"/>
      <c r="I620" s="382"/>
      <c r="J620" s="382"/>
      <c r="K620" s="382"/>
      <c r="L620" s="382"/>
      <c r="M620" s="382"/>
      <c r="N620" s="382"/>
      <c r="O620" s="382"/>
      <c r="P620" s="382"/>
      <c r="Q620" s="382"/>
      <c r="R620" s="382"/>
      <c r="S620" s="382"/>
      <c r="T620" s="382"/>
      <c r="U620" s="382"/>
      <c r="V620" s="382"/>
      <c r="W620" s="382"/>
      <c r="X620" s="382"/>
      <c r="Y620" s="382"/>
      <c r="Z620" s="382"/>
      <c r="AA620" s="382"/>
      <c r="AB620" s="382"/>
      <c r="AC620" s="382"/>
      <c r="AD620" s="382"/>
      <c r="AE620" s="382"/>
      <c r="AF620" s="382"/>
      <c r="AG620" s="382"/>
    </row>
    <row r="621" spans="3:33" x14ac:dyDescent="0.25">
      <c r="C621" s="382"/>
      <c r="D621" s="382"/>
      <c r="E621" s="382"/>
      <c r="F621" s="382"/>
      <c r="G621" s="382"/>
      <c r="H621" s="382"/>
      <c r="I621" s="382"/>
      <c r="J621" s="382"/>
      <c r="K621" s="382"/>
      <c r="L621" s="382"/>
      <c r="M621" s="382"/>
      <c r="N621" s="382"/>
      <c r="O621" s="382"/>
      <c r="P621" s="382"/>
      <c r="Q621" s="382"/>
      <c r="R621" s="382"/>
      <c r="S621" s="382"/>
      <c r="T621" s="382"/>
      <c r="U621" s="382"/>
      <c r="V621" s="382"/>
      <c r="W621" s="382"/>
      <c r="X621" s="382"/>
      <c r="Y621" s="382"/>
      <c r="Z621" s="382"/>
      <c r="AA621" s="382"/>
      <c r="AB621" s="382"/>
      <c r="AC621" s="382"/>
      <c r="AD621" s="382"/>
      <c r="AE621" s="382"/>
      <c r="AF621" s="382"/>
      <c r="AG621" s="382"/>
    </row>
    <row r="622" spans="3:33" x14ac:dyDescent="0.25">
      <c r="C622" s="382"/>
      <c r="D622" s="382"/>
      <c r="E622" s="382"/>
      <c r="F622" s="382"/>
      <c r="G622" s="382"/>
      <c r="H622" s="382"/>
      <c r="I622" s="382"/>
      <c r="J622" s="382"/>
      <c r="K622" s="382"/>
      <c r="L622" s="382"/>
      <c r="M622" s="382"/>
      <c r="N622" s="382"/>
      <c r="O622" s="382"/>
      <c r="P622" s="382"/>
      <c r="Q622" s="382"/>
      <c r="R622" s="382"/>
      <c r="S622" s="382"/>
      <c r="T622" s="382"/>
      <c r="U622" s="382"/>
      <c r="V622" s="382"/>
      <c r="W622" s="382"/>
      <c r="X622" s="382"/>
      <c r="Y622" s="382"/>
      <c r="Z622" s="382"/>
      <c r="AA622" s="382"/>
      <c r="AB622" s="382"/>
      <c r="AC622" s="382"/>
      <c r="AD622" s="382"/>
      <c r="AE622" s="382"/>
      <c r="AF622" s="382"/>
      <c r="AG622" s="382"/>
    </row>
    <row r="623" spans="3:33" x14ac:dyDescent="0.25">
      <c r="C623" s="382"/>
      <c r="D623" s="382"/>
      <c r="E623" s="382"/>
      <c r="F623" s="382"/>
      <c r="G623" s="382"/>
      <c r="H623" s="382"/>
      <c r="I623" s="382"/>
      <c r="J623" s="382"/>
      <c r="K623" s="382"/>
      <c r="L623" s="382"/>
      <c r="M623" s="382"/>
      <c r="N623" s="382"/>
      <c r="O623" s="382"/>
      <c r="P623" s="382"/>
      <c r="Q623" s="382"/>
      <c r="R623" s="382"/>
      <c r="S623" s="382"/>
      <c r="T623" s="382"/>
      <c r="U623" s="382"/>
      <c r="V623" s="382"/>
      <c r="W623" s="382"/>
      <c r="X623" s="382"/>
      <c r="Y623" s="382"/>
      <c r="Z623" s="382"/>
      <c r="AA623" s="382"/>
      <c r="AB623" s="382"/>
      <c r="AC623" s="382"/>
      <c r="AD623" s="382"/>
      <c r="AE623" s="382"/>
      <c r="AF623" s="382"/>
      <c r="AG623" s="382"/>
    </row>
    <row r="624" spans="3:33" x14ac:dyDescent="0.25">
      <c r="C624" s="382"/>
      <c r="D624" s="382"/>
      <c r="E624" s="382"/>
      <c r="F624" s="382"/>
      <c r="G624" s="382"/>
      <c r="H624" s="382"/>
      <c r="I624" s="382"/>
      <c r="J624" s="382"/>
      <c r="K624" s="382"/>
      <c r="L624" s="382"/>
      <c r="M624" s="382"/>
      <c r="N624" s="382"/>
      <c r="O624" s="382"/>
      <c r="P624" s="382"/>
      <c r="Q624" s="382"/>
      <c r="R624" s="382"/>
      <c r="S624" s="382"/>
      <c r="T624" s="382"/>
      <c r="U624" s="382"/>
      <c r="V624" s="382"/>
      <c r="W624" s="382"/>
      <c r="X624" s="382"/>
      <c r="Y624" s="382"/>
      <c r="Z624" s="382"/>
      <c r="AA624" s="382"/>
      <c r="AB624" s="382"/>
      <c r="AC624" s="382"/>
      <c r="AD624" s="382"/>
      <c r="AE624" s="382"/>
      <c r="AF624" s="382"/>
      <c r="AG624" s="382"/>
    </row>
    <row r="625" spans="3:33" x14ac:dyDescent="0.25">
      <c r="C625" s="382"/>
      <c r="D625" s="382"/>
      <c r="E625" s="382"/>
      <c r="F625" s="382"/>
      <c r="G625" s="382"/>
      <c r="H625" s="382"/>
      <c r="I625" s="382"/>
      <c r="J625" s="382"/>
      <c r="K625" s="382"/>
      <c r="L625" s="382"/>
      <c r="M625" s="382"/>
      <c r="N625" s="382"/>
      <c r="O625" s="382"/>
      <c r="P625" s="382"/>
      <c r="Q625" s="382"/>
      <c r="R625" s="382"/>
      <c r="S625" s="382"/>
      <c r="T625" s="382"/>
      <c r="U625" s="382"/>
      <c r="V625" s="382"/>
      <c r="W625" s="382"/>
      <c r="X625" s="382"/>
      <c r="Y625" s="382"/>
      <c r="Z625" s="382"/>
      <c r="AA625" s="382"/>
      <c r="AB625" s="382"/>
      <c r="AC625" s="382"/>
      <c r="AD625" s="382"/>
      <c r="AE625" s="382"/>
      <c r="AF625" s="382"/>
      <c r="AG625" s="382"/>
    </row>
    <row r="626" spans="3:33" x14ac:dyDescent="0.25">
      <c r="C626" s="382"/>
      <c r="D626" s="382"/>
      <c r="E626" s="382"/>
      <c r="F626" s="382"/>
      <c r="G626" s="382"/>
      <c r="H626" s="382"/>
      <c r="I626" s="382"/>
      <c r="J626" s="382"/>
      <c r="K626" s="382"/>
      <c r="L626" s="382"/>
      <c r="M626" s="382"/>
      <c r="N626" s="382"/>
      <c r="O626" s="382"/>
      <c r="P626" s="382"/>
      <c r="Q626" s="382"/>
      <c r="R626" s="382"/>
      <c r="S626" s="382"/>
      <c r="T626" s="382"/>
      <c r="U626" s="382"/>
      <c r="V626" s="382"/>
      <c r="W626" s="382"/>
      <c r="X626" s="382"/>
      <c r="Y626" s="382"/>
      <c r="Z626" s="382"/>
      <c r="AA626" s="382"/>
      <c r="AB626" s="382"/>
      <c r="AC626" s="382"/>
      <c r="AD626" s="382"/>
      <c r="AE626" s="382"/>
      <c r="AF626" s="382"/>
      <c r="AG626" s="382"/>
    </row>
    <row r="627" spans="3:33" x14ac:dyDescent="0.25">
      <c r="C627" s="382"/>
      <c r="D627" s="382"/>
      <c r="E627" s="382"/>
      <c r="F627" s="382"/>
      <c r="G627" s="382"/>
      <c r="H627" s="382"/>
      <c r="I627" s="382"/>
      <c r="J627" s="382"/>
      <c r="K627" s="382"/>
      <c r="L627" s="382"/>
      <c r="M627" s="382"/>
      <c r="N627" s="382"/>
      <c r="O627" s="382"/>
      <c r="P627" s="382"/>
      <c r="Q627" s="382"/>
      <c r="R627" s="382"/>
      <c r="S627" s="382"/>
      <c r="T627" s="382"/>
      <c r="U627" s="382"/>
      <c r="V627" s="382"/>
      <c r="W627" s="382"/>
      <c r="X627" s="382"/>
      <c r="Y627" s="382"/>
      <c r="Z627" s="382"/>
      <c r="AA627" s="382"/>
      <c r="AB627" s="382"/>
      <c r="AC627" s="382"/>
      <c r="AD627" s="382"/>
      <c r="AE627" s="382"/>
      <c r="AF627" s="382"/>
      <c r="AG627" s="382"/>
    </row>
    <row r="628" spans="3:33" x14ac:dyDescent="0.25">
      <c r="C628" s="382"/>
      <c r="D628" s="382"/>
      <c r="E628" s="382"/>
      <c r="F628" s="382"/>
      <c r="G628" s="382"/>
      <c r="H628" s="382"/>
      <c r="I628" s="382"/>
      <c r="J628" s="382"/>
      <c r="K628" s="382"/>
      <c r="L628" s="382"/>
      <c r="M628" s="382"/>
      <c r="N628" s="382"/>
      <c r="O628" s="382"/>
      <c r="P628" s="382"/>
      <c r="Q628" s="382"/>
      <c r="R628" s="382"/>
      <c r="S628" s="382"/>
      <c r="T628" s="382"/>
      <c r="U628" s="382"/>
      <c r="V628" s="382"/>
      <c r="W628" s="382"/>
      <c r="X628" s="382"/>
      <c r="Y628" s="382"/>
      <c r="Z628" s="382"/>
      <c r="AA628" s="382"/>
      <c r="AB628" s="382"/>
      <c r="AC628" s="382"/>
      <c r="AD628" s="382"/>
      <c r="AE628" s="382"/>
      <c r="AF628" s="382"/>
      <c r="AG628" s="382"/>
    </row>
    <row r="629" spans="3:33" x14ac:dyDescent="0.25">
      <c r="C629" s="382"/>
      <c r="D629" s="382"/>
      <c r="E629" s="382"/>
      <c r="F629" s="382"/>
      <c r="G629" s="382"/>
      <c r="H629" s="382"/>
      <c r="I629" s="382"/>
      <c r="J629" s="382"/>
      <c r="K629" s="382"/>
      <c r="L629" s="382"/>
      <c r="M629" s="382"/>
      <c r="N629" s="382"/>
      <c r="O629" s="382"/>
      <c r="P629" s="382"/>
      <c r="Q629" s="382"/>
      <c r="R629" s="382"/>
      <c r="S629" s="382"/>
      <c r="T629" s="382"/>
      <c r="U629" s="382"/>
      <c r="V629" s="382"/>
      <c r="W629" s="382"/>
      <c r="X629" s="382"/>
      <c r="Y629" s="382"/>
      <c r="Z629" s="382"/>
      <c r="AA629" s="382"/>
      <c r="AB629" s="382"/>
      <c r="AC629" s="382"/>
      <c r="AD629" s="382"/>
      <c r="AE629" s="382"/>
      <c r="AF629" s="382"/>
      <c r="AG629" s="382"/>
    </row>
    <row r="630" spans="3:33" x14ac:dyDescent="0.25">
      <c r="C630" s="382"/>
      <c r="D630" s="382"/>
      <c r="E630" s="382"/>
      <c r="F630" s="382"/>
      <c r="G630" s="382"/>
      <c r="H630" s="382"/>
      <c r="I630" s="382"/>
      <c r="J630" s="382"/>
      <c r="K630" s="382"/>
      <c r="L630" s="382"/>
      <c r="M630" s="382"/>
      <c r="N630" s="382"/>
      <c r="O630" s="382"/>
      <c r="P630" s="382"/>
      <c r="Q630" s="382"/>
      <c r="R630" s="382"/>
      <c r="S630" s="382"/>
      <c r="T630" s="382"/>
      <c r="U630" s="382"/>
      <c r="V630" s="382"/>
      <c r="W630" s="382"/>
      <c r="X630" s="382"/>
      <c r="Y630" s="382"/>
      <c r="Z630" s="382"/>
      <c r="AA630" s="382"/>
      <c r="AB630" s="382"/>
      <c r="AC630" s="382"/>
      <c r="AD630" s="382"/>
      <c r="AE630" s="382"/>
      <c r="AF630" s="382"/>
      <c r="AG630" s="382"/>
    </row>
    <row r="631" spans="3:33" x14ac:dyDescent="0.25">
      <c r="C631" s="382"/>
      <c r="D631" s="382"/>
      <c r="E631" s="382"/>
      <c r="F631" s="382"/>
      <c r="G631" s="382"/>
      <c r="H631" s="382"/>
      <c r="I631" s="382"/>
      <c r="J631" s="382"/>
      <c r="K631" s="382"/>
      <c r="L631" s="382"/>
      <c r="M631" s="382"/>
      <c r="N631" s="382"/>
      <c r="O631" s="382"/>
      <c r="P631" s="382"/>
      <c r="Q631" s="382"/>
      <c r="R631" s="382"/>
      <c r="S631" s="382"/>
      <c r="T631" s="382"/>
      <c r="U631" s="382"/>
      <c r="V631" s="382"/>
      <c r="W631" s="382"/>
      <c r="X631" s="382"/>
      <c r="Y631" s="382"/>
      <c r="Z631" s="382"/>
      <c r="AA631" s="382"/>
      <c r="AB631" s="382"/>
      <c r="AC631" s="382"/>
      <c r="AD631" s="382"/>
      <c r="AE631" s="382"/>
      <c r="AF631" s="382"/>
      <c r="AG631" s="382"/>
    </row>
    <row r="632" spans="3:33" x14ac:dyDescent="0.25">
      <c r="C632" s="382"/>
      <c r="D632" s="382"/>
      <c r="E632" s="382"/>
      <c r="F632" s="382"/>
      <c r="G632" s="382"/>
      <c r="H632" s="382"/>
      <c r="I632" s="382"/>
      <c r="J632" s="382"/>
      <c r="K632" s="382"/>
      <c r="L632" s="382"/>
      <c r="M632" s="382"/>
      <c r="N632" s="382"/>
      <c r="O632" s="382"/>
      <c r="P632" s="382"/>
      <c r="Q632" s="382"/>
      <c r="R632" s="382"/>
      <c r="S632" s="382"/>
      <c r="T632" s="382"/>
      <c r="U632" s="382"/>
      <c r="V632" s="382"/>
      <c r="W632" s="382"/>
      <c r="X632" s="382"/>
      <c r="Y632" s="382"/>
      <c r="Z632" s="382"/>
      <c r="AA632" s="382"/>
      <c r="AB632" s="382"/>
      <c r="AC632" s="382"/>
      <c r="AD632" s="382"/>
      <c r="AE632" s="382"/>
      <c r="AF632" s="382"/>
      <c r="AG632" s="382"/>
    </row>
    <row r="633" spans="3:33" x14ac:dyDescent="0.25">
      <c r="C633" s="382"/>
      <c r="D633" s="382"/>
      <c r="E633" s="382"/>
      <c r="F633" s="382"/>
      <c r="G633" s="382"/>
      <c r="H633" s="382"/>
      <c r="I633" s="382"/>
      <c r="J633" s="382"/>
      <c r="K633" s="382"/>
      <c r="L633" s="382"/>
      <c r="M633" s="382"/>
      <c r="N633" s="382"/>
      <c r="O633" s="382"/>
      <c r="P633" s="382"/>
      <c r="Q633" s="382"/>
      <c r="R633" s="382"/>
      <c r="S633" s="382"/>
      <c r="T633" s="382"/>
      <c r="U633" s="382"/>
      <c r="V633" s="382"/>
      <c r="W633" s="382"/>
      <c r="X633" s="382"/>
      <c r="Y633" s="382"/>
      <c r="Z633" s="382"/>
      <c r="AA633" s="382"/>
      <c r="AB633" s="382"/>
      <c r="AC633" s="382"/>
      <c r="AD633" s="382"/>
      <c r="AE633" s="382"/>
      <c r="AF633" s="382"/>
      <c r="AG633" s="382"/>
    </row>
    <row r="634" spans="3:33" x14ac:dyDescent="0.25">
      <c r="C634" s="382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382"/>
      <c r="Q634" s="382"/>
      <c r="R634" s="382"/>
      <c r="S634" s="382"/>
      <c r="T634" s="382"/>
      <c r="U634" s="382"/>
      <c r="V634" s="382"/>
      <c r="W634" s="382"/>
      <c r="X634" s="382"/>
      <c r="Y634" s="382"/>
      <c r="Z634" s="382"/>
      <c r="AA634" s="382"/>
      <c r="AB634" s="382"/>
      <c r="AC634" s="382"/>
      <c r="AD634" s="382"/>
      <c r="AE634" s="382"/>
      <c r="AF634" s="382"/>
      <c r="AG634" s="382"/>
    </row>
    <row r="635" spans="3:33" x14ac:dyDescent="0.25">
      <c r="C635" s="382"/>
      <c r="D635" s="382"/>
      <c r="E635" s="382"/>
      <c r="F635" s="382"/>
      <c r="G635" s="382"/>
      <c r="H635" s="382"/>
      <c r="I635" s="382"/>
      <c r="J635" s="382"/>
      <c r="K635" s="382"/>
      <c r="L635" s="382"/>
      <c r="M635" s="382"/>
      <c r="N635" s="382"/>
      <c r="O635" s="382"/>
      <c r="P635" s="382"/>
      <c r="Q635" s="382"/>
      <c r="R635" s="382"/>
      <c r="S635" s="382"/>
      <c r="T635" s="382"/>
      <c r="U635" s="382"/>
      <c r="V635" s="382"/>
      <c r="W635" s="382"/>
      <c r="X635" s="382"/>
      <c r="Y635" s="382"/>
      <c r="Z635" s="382"/>
      <c r="AA635" s="382"/>
      <c r="AB635" s="382"/>
      <c r="AC635" s="382"/>
      <c r="AD635" s="382"/>
      <c r="AE635" s="382"/>
      <c r="AF635" s="382"/>
      <c r="AG635" s="382"/>
    </row>
    <row r="636" spans="3:33" x14ac:dyDescent="0.25">
      <c r="C636" s="382"/>
      <c r="D636" s="382"/>
      <c r="E636" s="382"/>
      <c r="F636" s="382"/>
      <c r="G636" s="382"/>
      <c r="H636" s="382"/>
      <c r="I636" s="382"/>
      <c r="J636" s="382"/>
      <c r="K636" s="382"/>
      <c r="L636" s="382"/>
      <c r="M636" s="382"/>
      <c r="N636" s="382"/>
      <c r="O636" s="382"/>
      <c r="P636" s="382"/>
      <c r="Q636" s="382"/>
      <c r="R636" s="382"/>
      <c r="S636" s="382"/>
      <c r="T636" s="382"/>
      <c r="U636" s="382"/>
      <c r="V636" s="382"/>
      <c r="W636" s="382"/>
      <c r="X636" s="382"/>
      <c r="Y636" s="382"/>
      <c r="Z636" s="382"/>
      <c r="AA636" s="382"/>
      <c r="AB636" s="382"/>
      <c r="AC636" s="382"/>
      <c r="AD636" s="382"/>
      <c r="AE636" s="382"/>
      <c r="AF636" s="382"/>
      <c r="AG636" s="382"/>
    </row>
    <row r="637" spans="3:33" x14ac:dyDescent="0.25">
      <c r="C637" s="382"/>
      <c r="D637" s="382"/>
      <c r="E637" s="382"/>
      <c r="F637" s="382"/>
      <c r="G637" s="382"/>
      <c r="H637" s="382"/>
      <c r="I637" s="382"/>
      <c r="J637" s="382"/>
      <c r="K637" s="382"/>
      <c r="L637" s="382"/>
      <c r="M637" s="382"/>
      <c r="N637" s="382"/>
      <c r="O637" s="382"/>
      <c r="P637" s="382"/>
      <c r="Q637" s="382"/>
      <c r="R637" s="382"/>
      <c r="S637" s="382"/>
      <c r="T637" s="382"/>
      <c r="U637" s="382"/>
      <c r="V637" s="382"/>
      <c r="W637" s="382"/>
      <c r="X637" s="382"/>
      <c r="Y637" s="382"/>
      <c r="Z637" s="382"/>
      <c r="AA637" s="382"/>
      <c r="AB637" s="382"/>
      <c r="AC637" s="382"/>
      <c r="AD637" s="382"/>
      <c r="AE637" s="382"/>
      <c r="AF637" s="382"/>
      <c r="AG637" s="382"/>
    </row>
    <row r="638" spans="3:33" x14ac:dyDescent="0.25">
      <c r="C638" s="382"/>
      <c r="D638" s="382"/>
      <c r="E638" s="382"/>
      <c r="F638" s="382"/>
      <c r="G638" s="382"/>
      <c r="H638" s="382"/>
      <c r="I638" s="382"/>
      <c r="J638" s="382"/>
      <c r="K638" s="382"/>
      <c r="L638" s="382"/>
      <c r="M638" s="382"/>
      <c r="N638" s="382"/>
      <c r="O638" s="382"/>
      <c r="P638" s="382"/>
      <c r="Q638" s="382"/>
      <c r="R638" s="382"/>
      <c r="S638" s="382"/>
      <c r="T638" s="382"/>
      <c r="U638" s="382"/>
      <c r="V638" s="382"/>
      <c r="W638" s="382"/>
      <c r="X638" s="382"/>
      <c r="Y638" s="382"/>
      <c r="Z638" s="382"/>
      <c r="AA638" s="382"/>
      <c r="AB638" s="382"/>
      <c r="AC638" s="382"/>
      <c r="AD638" s="382"/>
      <c r="AE638" s="382"/>
      <c r="AF638" s="382"/>
      <c r="AG638" s="382"/>
    </row>
    <row r="639" spans="3:33" x14ac:dyDescent="0.25">
      <c r="C639" s="382"/>
      <c r="D639" s="382"/>
      <c r="E639" s="382"/>
      <c r="F639" s="382"/>
      <c r="G639" s="382"/>
      <c r="H639" s="382"/>
      <c r="I639" s="382"/>
      <c r="J639" s="382"/>
      <c r="K639" s="382"/>
      <c r="L639" s="382"/>
      <c r="M639" s="382"/>
      <c r="N639" s="382"/>
      <c r="O639" s="382"/>
      <c r="P639" s="382"/>
      <c r="Q639" s="382"/>
      <c r="R639" s="382"/>
      <c r="S639" s="382"/>
      <c r="T639" s="382"/>
      <c r="U639" s="382"/>
      <c r="V639" s="382"/>
      <c r="W639" s="382"/>
      <c r="X639" s="382"/>
      <c r="Y639" s="382"/>
      <c r="Z639" s="382"/>
      <c r="AA639" s="382"/>
      <c r="AB639" s="382"/>
      <c r="AC639" s="382"/>
      <c r="AD639" s="382"/>
      <c r="AE639" s="382"/>
      <c r="AF639" s="382"/>
      <c r="AG639" s="382"/>
    </row>
    <row r="640" spans="3:33" x14ac:dyDescent="0.25">
      <c r="C640" s="382"/>
      <c r="D640" s="382"/>
      <c r="E640" s="382"/>
      <c r="F640" s="382"/>
      <c r="G640" s="382"/>
      <c r="H640" s="382"/>
      <c r="I640" s="382"/>
      <c r="J640" s="382"/>
      <c r="K640" s="382"/>
      <c r="L640" s="382"/>
      <c r="M640" s="382"/>
      <c r="N640" s="382"/>
      <c r="O640" s="382"/>
      <c r="P640" s="382"/>
      <c r="Q640" s="382"/>
      <c r="R640" s="382"/>
      <c r="S640" s="382"/>
      <c r="T640" s="382"/>
      <c r="U640" s="382"/>
      <c r="V640" s="382"/>
      <c r="W640" s="382"/>
      <c r="X640" s="382"/>
      <c r="Y640" s="382"/>
      <c r="Z640" s="382"/>
      <c r="AA640" s="382"/>
      <c r="AB640" s="382"/>
      <c r="AC640" s="382"/>
      <c r="AD640" s="382"/>
      <c r="AE640" s="382"/>
      <c r="AF640" s="382"/>
      <c r="AG640" s="382"/>
    </row>
    <row r="641" spans="3:33" x14ac:dyDescent="0.25">
      <c r="C641" s="382"/>
      <c r="D641" s="382"/>
      <c r="E641" s="382"/>
      <c r="F641" s="382"/>
      <c r="G641" s="382"/>
      <c r="H641" s="382"/>
      <c r="I641" s="382"/>
      <c r="J641" s="382"/>
      <c r="K641" s="382"/>
      <c r="L641" s="382"/>
      <c r="M641" s="382"/>
      <c r="N641" s="382"/>
      <c r="O641" s="382"/>
      <c r="P641" s="382"/>
      <c r="Q641" s="382"/>
      <c r="R641" s="382"/>
      <c r="S641" s="382"/>
      <c r="T641" s="382"/>
      <c r="U641" s="382"/>
      <c r="V641" s="382"/>
      <c r="W641" s="382"/>
      <c r="X641" s="382"/>
      <c r="Y641" s="382"/>
      <c r="Z641" s="382"/>
      <c r="AA641" s="382"/>
      <c r="AB641" s="382"/>
      <c r="AC641" s="382"/>
      <c r="AD641" s="382"/>
      <c r="AE641" s="382"/>
      <c r="AF641" s="382"/>
      <c r="AG641" s="382"/>
    </row>
    <row r="642" spans="3:33" x14ac:dyDescent="0.25">
      <c r="C642" s="382"/>
      <c r="D642" s="382"/>
      <c r="E642" s="382"/>
      <c r="F642" s="382"/>
      <c r="G642" s="382"/>
      <c r="H642" s="382"/>
      <c r="I642" s="382"/>
      <c r="J642" s="382"/>
      <c r="K642" s="382"/>
      <c r="L642" s="382"/>
      <c r="M642" s="382"/>
      <c r="N642" s="382"/>
      <c r="O642" s="382"/>
      <c r="P642" s="382"/>
      <c r="Q642" s="382"/>
      <c r="R642" s="382"/>
      <c r="S642" s="382"/>
      <c r="T642" s="382"/>
      <c r="U642" s="382"/>
      <c r="V642" s="382"/>
      <c r="W642" s="382"/>
      <c r="X642" s="382"/>
      <c r="Y642" s="382"/>
      <c r="Z642" s="382"/>
      <c r="AA642" s="382"/>
      <c r="AB642" s="382"/>
      <c r="AC642" s="382"/>
      <c r="AD642" s="382"/>
      <c r="AE642" s="382"/>
      <c r="AF642" s="382"/>
      <c r="AG642" s="382"/>
    </row>
    <row r="643" spans="3:33" x14ac:dyDescent="0.25">
      <c r="C643" s="382"/>
      <c r="D643" s="382"/>
      <c r="E643" s="382"/>
      <c r="F643" s="382"/>
      <c r="G643" s="382"/>
      <c r="H643" s="382"/>
      <c r="I643" s="382"/>
      <c r="J643" s="382"/>
      <c r="K643" s="382"/>
      <c r="L643" s="382"/>
      <c r="M643" s="382"/>
      <c r="N643" s="382"/>
      <c r="O643" s="382"/>
      <c r="P643" s="382"/>
      <c r="Q643" s="382"/>
      <c r="R643" s="382"/>
      <c r="S643" s="382"/>
      <c r="T643" s="382"/>
      <c r="U643" s="382"/>
      <c r="V643" s="382"/>
      <c r="W643" s="382"/>
      <c r="X643" s="382"/>
      <c r="Y643" s="382"/>
      <c r="Z643" s="382"/>
      <c r="AA643" s="382"/>
      <c r="AB643" s="382"/>
      <c r="AC643" s="382"/>
      <c r="AD643" s="382"/>
      <c r="AE643" s="382"/>
      <c r="AF643" s="382"/>
      <c r="AG643" s="382"/>
    </row>
    <row r="644" spans="3:33" x14ac:dyDescent="0.25">
      <c r="C644" s="382"/>
      <c r="D644" s="382"/>
      <c r="E644" s="382"/>
      <c r="F644" s="382"/>
      <c r="G644" s="382"/>
      <c r="H644" s="382"/>
      <c r="I644" s="382"/>
      <c r="J644" s="382"/>
      <c r="K644" s="382"/>
      <c r="L644" s="382"/>
      <c r="M644" s="382"/>
      <c r="N644" s="382"/>
      <c r="O644" s="382"/>
      <c r="P644" s="382"/>
      <c r="Q644" s="382"/>
      <c r="R644" s="382"/>
      <c r="S644" s="382"/>
      <c r="T644" s="382"/>
      <c r="U644" s="382"/>
      <c r="V644" s="382"/>
      <c r="W644" s="382"/>
      <c r="X644" s="382"/>
      <c r="Y644" s="382"/>
      <c r="Z644" s="382"/>
      <c r="AA644" s="382"/>
      <c r="AB644" s="382"/>
      <c r="AC644" s="382"/>
      <c r="AD644" s="382"/>
      <c r="AE644" s="382"/>
      <c r="AF644" s="382"/>
      <c r="AG644" s="382"/>
    </row>
    <row r="645" spans="3:33" x14ac:dyDescent="0.25">
      <c r="C645" s="382"/>
      <c r="D645" s="382"/>
      <c r="E645" s="382"/>
      <c r="F645" s="382"/>
      <c r="G645" s="382"/>
      <c r="H645" s="382"/>
      <c r="I645" s="382"/>
      <c r="J645" s="382"/>
      <c r="K645" s="382"/>
      <c r="L645" s="382"/>
      <c r="M645" s="382"/>
      <c r="N645" s="382"/>
      <c r="O645" s="382"/>
      <c r="P645" s="382"/>
      <c r="Q645" s="382"/>
      <c r="R645" s="382"/>
      <c r="S645" s="382"/>
      <c r="T645" s="382"/>
      <c r="U645" s="382"/>
      <c r="V645" s="382"/>
      <c r="W645" s="382"/>
      <c r="X645" s="382"/>
      <c r="Y645" s="382"/>
      <c r="Z645" s="382"/>
      <c r="AA645" s="382"/>
      <c r="AB645" s="382"/>
      <c r="AC645" s="382"/>
      <c r="AD645" s="382"/>
      <c r="AE645" s="382"/>
      <c r="AF645" s="382"/>
      <c r="AG645" s="382"/>
    </row>
    <row r="646" spans="3:33" x14ac:dyDescent="0.25">
      <c r="C646" s="382"/>
      <c r="D646" s="382"/>
      <c r="E646" s="382"/>
      <c r="F646" s="382"/>
      <c r="G646" s="382"/>
      <c r="H646" s="382"/>
      <c r="I646" s="382"/>
      <c r="J646" s="382"/>
      <c r="K646" s="382"/>
      <c r="L646" s="382"/>
      <c r="M646" s="382"/>
      <c r="N646" s="382"/>
      <c r="O646" s="382"/>
      <c r="P646" s="382"/>
      <c r="Q646" s="382"/>
      <c r="R646" s="382"/>
      <c r="S646" s="382"/>
      <c r="T646" s="382"/>
      <c r="U646" s="382"/>
      <c r="V646" s="382"/>
      <c r="W646" s="382"/>
      <c r="X646" s="382"/>
      <c r="Y646" s="382"/>
      <c r="Z646" s="382"/>
      <c r="AA646" s="382"/>
      <c r="AB646" s="382"/>
      <c r="AC646" s="382"/>
      <c r="AD646" s="382"/>
      <c r="AE646" s="382"/>
      <c r="AF646" s="382"/>
      <c r="AG646" s="382"/>
    </row>
    <row r="647" spans="3:33" x14ac:dyDescent="0.25">
      <c r="C647" s="382"/>
      <c r="D647" s="382"/>
      <c r="E647" s="382"/>
      <c r="F647" s="382"/>
      <c r="G647" s="382"/>
      <c r="H647" s="382"/>
      <c r="I647" s="382"/>
      <c r="J647" s="382"/>
      <c r="K647" s="382"/>
      <c r="L647" s="382"/>
      <c r="M647" s="382"/>
      <c r="N647" s="382"/>
      <c r="O647" s="382"/>
      <c r="P647" s="382"/>
      <c r="Q647" s="382"/>
      <c r="R647" s="382"/>
      <c r="S647" s="382"/>
      <c r="T647" s="382"/>
      <c r="U647" s="382"/>
      <c r="V647" s="382"/>
      <c r="W647" s="382"/>
      <c r="X647" s="382"/>
      <c r="Y647" s="382"/>
      <c r="Z647" s="382"/>
      <c r="AA647" s="382"/>
      <c r="AB647" s="382"/>
      <c r="AC647" s="382"/>
      <c r="AD647" s="382"/>
      <c r="AE647" s="382"/>
      <c r="AF647" s="382"/>
      <c r="AG647" s="382"/>
    </row>
    <row r="648" spans="3:33" x14ac:dyDescent="0.25">
      <c r="C648" s="382"/>
      <c r="D648" s="382"/>
      <c r="E648" s="382"/>
      <c r="F648" s="382"/>
      <c r="G648" s="382"/>
      <c r="H648" s="382"/>
      <c r="I648" s="382"/>
      <c r="J648" s="382"/>
      <c r="K648" s="382"/>
      <c r="L648" s="382"/>
      <c r="M648" s="382"/>
      <c r="N648" s="382"/>
      <c r="O648" s="382"/>
      <c r="P648" s="382"/>
      <c r="Q648" s="382"/>
      <c r="R648" s="382"/>
      <c r="S648" s="382"/>
      <c r="T648" s="382"/>
      <c r="U648" s="382"/>
      <c r="V648" s="382"/>
      <c r="W648" s="382"/>
      <c r="X648" s="382"/>
      <c r="Y648" s="382"/>
      <c r="Z648" s="382"/>
      <c r="AA648" s="382"/>
      <c r="AB648" s="382"/>
      <c r="AC648" s="382"/>
      <c r="AD648" s="382"/>
      <c r="AE648" s="382"/>
      <c r="AF648" s="382"/>
      <c r="AG648" s="382"/>
    </row>
    <row r="649" spans="3:33" x14ac:dyDescent="0.25">
      <c r="C649" s="382"/>
      <c r="D649" s="382"/>
      <c r="E649" s="382"/>
      <c r="F649" s="382"/>
      <c r="G649" s="382"/>
      <c r="H649" s="382"/>
      <c r="I649" s="382"/>
      <c r="J649" s="382"/>
      <c r="K649" s="382"/>
      <c r="L649" s="382"/>
      <c r="M649" s="382"/>
      <c r="N649" s="382"/>
      <c r="O649" s="382"/>
      <c r="P649" s="382"/>
      <c r="Q649" s="382"/>
      <c r="R649" s="382"/>
      <c r="S649" s="382"/>
      <c r="T649" s="382"/>
      <c r="U649" s="382"/>
      <c r="V649" s="382"/>
      <c r="W649" s="382"/>
      <c r="X649" s="382"/>
      <c r="Y649" s="382"/>
      <c r="Z649" s="382"/>
      <c r="AA649" s="382"/>
      <c r="AB649" s="382"/>
      <c r="AC649" s="382"/>
      <c r="AD649" s="382"/>
      <c r="AE649" s="382"/>
      <c r="AF649" s="382"/>
      <c r="AG649" s="382"/>
    </row>
    <row r="650" spans="3:33" x14ac:dyDescent="0.25">
      <c r="C650" s="382"/>
      <c r="D650" s="382"/>
      <c r="E650" s="382"/>
      <c r="F650" s="382"/>
      <c r="G650" s="382"/>
      <c r="H650" s="382"/>
      <c r="I650" s="382"/>
      <c r="J650" s="382"/>
      <c r="K650" s="382"/>
      <c r="L650" s="382"/>
      <c r="M650" s="382"/>
      <c r="N650" s="382"/>
      <c r="O650" s="382"/>
      <c r="P650" s="382"/>
      <c r="Q650" s="382"/>
      <c r="R650" s="382"/>
      <c r="S650" s="382"/>
      <c r="T650" s="382"/>
      <c r="U650" s="382"/>
      <c r="V650" s="382"/>
      <c r="W650" s="382"/>
      <c r="X650" s="382"/>
      <c r="Y650" s="382"/>
      <c r="Z650" s="382"/>
      <c r="AA650" s="382"/>
      <c r="AB650" s="382"/>
      <c r="AC650" s="382"/>
      <c r="AD650" s="382"/>
      <c r="AE650" s="382"/>
      <c r="AF650" s="382"/>
      <c r="AG650" s="382"/>
    </row>
    <row r="651" spans="3:33" x14ac:dyDescent="0.25">
      <c r="C651" s="382"/>
      <c r="D651" s="382"/>
      <c r="E651" s="382"/>
      <c r="F651" s="382"/>
      <c r="G651" s="382"/>
      <c r="H651" s="382"/>
      <c r="I651" s="382"/>
      <c r="J651" s="382"/>
      <c r="K651" s="382"/>
      <c r="L651" s="382"/>
      <c r="M651" s="382"/>
      <c r="N651" s="382"/>
      <c r="O651" s="382"/>
      <c r="P651" s="382"/>
      <c r="Q651" s="382"/>
      <c r="R651" s="382"/>
      <c r="S651" s="382"/>
      <c r="T651" s="382"/>
      <c r="U651" s="382"/>
      <c r="V651" s="382"/>
      <c r="W651" s="382"/>
      <c r="X651" s="382"/>
      <c r="Y651" s="382"/>
      <c r="Z651" s="382"/>
      <c r="AA651" s="382"/>
      <c r="AB651" s="382"/>
      <c r="AC651" s="382"/>
      <c r="AD651" s="382"/>
      <c r="AE651" s="382"/>
      <c r="AF651" s="382"/>
      <c r="AG651" s="382"/>
    </row>
    <row r="652" spans="3:33" x14ac:dyDescent="0.25">
      <c r="C652" s="382"/>
      <c r="D652" s="382"/>
      <c r="E652" s="382"/>
      <c r="F652" s="382"/>
      <c r="G652" s="382"/>
      <c r="H652" s="382"/>
      <c r="I652" s="382"/>
      <c r="J652" s="382"/>
      <c r="K652" s="382"/>
      <c r="L652" s="382"/>
      <c r="M652" s="382"/>
      <c r="N652" s="382"/>
      <c r="O652" s="382"/>
      <c r="P652" s="382"/>
      <c r="Q652" s="382"/>
      <c r="R652" s="382"/>
      <c r="S652" s="382"/>
      <c r="T652" s="382"/>
      <c r="U652" s="382"/>
      <c r="V652" s="382"/>
      <c r="W652" s="382"/>
      <c r="X652" s="382"/>
      <c r="Y652" s="382"/>
      <c r="Z652" s="382"/>
      <c r="AA652" s="382"/>
      <c r="AB652" s="382"/>
      <c r="AC652" s="382"/>
      <c r="AD652" s="382"/>
      <c r="AE652" s="382"/>
      <c r="AF652" s="382"/>
      <c r="AG652" s="382"/>
    </row>
    <row r="653" spans="3:33" x14ac:dyDescent="0.25">
      <c r="C653" s="382"/>
      <c r="D653" s="382"/>
      <c r="E653" s="382"/>
      <c r="F653" s="382"/>
      <c r="G653" s="382"/>
      <c r="H653" s="382"/>
      <c r="I653" s="382"/>
      <c r="J653" s="382"/>
      <c r="K653" s="382"/>
      <c r="L653" s="382"/>
      <c r="M653" s="382"/>
      <c r="N653" s="382"/>
      <c r="O653" s="382"/>
      <c r="P653" s="382"/>
      <c r="Q653" s="382"/>
      <c r="R653" s="382"/>
      <c r="S653" s="382"/>
      <c r="T653" s="382"/>
      <c r="U653" s="382"/>
      <c r="V653" s="382"/>
      <c r="W653" s="382"/>
      <c r="X653" s="382"/>
      <c r="Y653" s="382"/>
      <c r="Z653" s="382"/>
      <c r="AA653" s="382"/>
      <c r="AB653" s="382"/>
      <c r="AC653" s="382"/>
      <c r="AD653" s="382"/>
      <c r="AE653" s="382"/>
      <c r="AF653" s="382"/>
      <c r="AG653" s="382"/>
    </row>
    <row r="654" spans="3:33" x14ac:dyDescent="0.25">
      <c r="C654" s="382"/>
      <c r="D654" s="382"/>
      <c r="E654" s="382"/>
      <c r="F654" s="382"/>
      <c r="G654" s="382"/>
      <c r="H654" s="382"/>
      <c r="I654" s="382"/>
      <c r="J654" s="382"/>
      <c r="K654" s="382"/>
      <c r="L654" s="382"/>
      <c r="M654" s="382"/>
      <c r="N654" s="382"/>
      <c r="O654" s="382"/>
      <c r="P654" s="382"/>
      <c r="Q654" s="382"/>
      <c r="R654" s="382"/>
      <c r="S654" s="382"/>
      <c r="T654" s="382"/>
      <c r="U654" s="382"/>
      <c r="V654" s="382"/>
      <c r="W654" s="382"/>
      <c r="X654" s="382"/>
      <c r="Y654" s="382"/>
      <c r="Z654" s="382"/>
      <c r="AA654" s="382"/>
      <c r="AB654" s="382"/>
      <c r="AC654" s="382"/>
      <c r="AD654" s="382"/>
      <c r="AE654" s="382"/>
      <c r="AF654" s="382"/>
      <c r="AG654" s="382"/>
    </row>
    <row r="655" spans="3:33" x14ac:dyDescent="0.25">
      <c r="C655" s="382"/>
      <c r="D655" s="382"/>
      <c r="E655" s="382"/>
      <c r="F655" s="382"/>
      <c r="G655" s="382"/>
      <c r="H655" s="382"/>
      <c r="I655" s="382"/>
      <c r="J655" s="382"/>
      <c r="K655" s="382"/>
      <c r="L655" s="382"/>
      <c r="M655" s="382"/>
      <c r="N655" s="382"/>
      <c r="O655" s="382"/>
      <c r="P655" s="382"/>
      <c r="Q655" s="382"/>
      <c r="R655" s="382"/>
      <c r="S655" s="382"/>
      <c r="T655" s="382"/>
      <c r="U655" s="382"/>
      <c r="V655" s="382"/>
      <c r="W655" s="382"/>
      <c r="X655" s="382"/>
      <c r="Y655" s="382"/>
      <c r="Z655" s="382"/>
      <c r="AA655" s="382"/>
      <c r="AB655" s="382"/>
      <c r="AC655" s="382"/>
      <c r="AD655" s="382"/>
      <c r="AE655" s="382"/>
      <c r="AF655" s="382"/>
      <c r="AG655" s="382"/>
    </row>
    <row r="656" spans="3:33" x14ac:dyDescent="0.25">
      <c r="C656" s="382"/>
      <c r="D656" s="382"/>
      <c r="E656" s="382"/>
      <c r="F656" s="382"/>
      <c r="G656" s="382"/>
      <c r="H656" s="382"/>
      <c r="I656" s="382"/>
      <c r="J656" s="382"/>
      <c r="K656" s="382"/>
      <c r="L656" s="382"/>
      <c r="M656" s="382"/>
      <c r="N656" s="382"/>
      <c r="O656" s="382"/>
      <c r="P656" s="382"/>
      <c r="Q656" s="382"/>
      <c r="R656" s="382"/>
      <c r="S656" s="382"/>
      <c r="T656" s="382"/>
      <c r="U656" s="382"/>
      <c r="V656" s="382"/>
      <c r="W656" s="382"/>
      <c r="X656" s="382"/>
      <c r="Y656" s="382"/>
      <c r="Z656" s="382"/>
      <c r="AA656" s="382"/>
      <c r="AB656" s="382"/>
      <c r="AC656" s="382"/>
      <c r="AD656" s="382"/>
      <c r="AE656" s="382"/>
      <c r="AF656" s="382"/>
      <c r="AG656" s="382"/>
    </row>
    <row r="657" spans="3:33" x14ac:dyDescent="0.25">
      <c r="C657" s="382"/>
      <c r="D657" s="382"/>
      <c r="E657" s="382"/>
      <c r="F657" s="382"/>
      <c r="G657" s="382"/>
      <c r="H657" s="382"/>
      <c r="I657" s="382"/>
      <c r="J657" s="382"/>
      <c r="K657" s="382"/>
      <c r="L657" s="382"/>
      <c r="M657" s="382"/>
      <c r="N657" s="382"/>
      <c r="O657" s="382"/>
      <c r="P657" s="382"/>
      <c r="Q657" s="382"/>
      <c r="R657" s="382"/>
      <c r="S657" s="382"/>
      <c r="T657" s="382"/>
      <c r="U657" s="382"/>
      <c r="V657" s="382"/>
      <c r="W657" s="382"/>
      <c r="X657" s="382"/>
      <c r="Y657" s="382"/>
      <c r="Z657" s="382"/>
      <c r="AA657" s="382"/>
      <c r="AB657" s="382"/>
      <c r="AC657" s="382"/>
      <c r="AD657" s="382"/>
      <c r="AE657" s="382"/>
      <c r="AF657" s="382"/>
      <c r="AG657" s="382"/>
    </row>
    <row r="658" spans="3:33" x14ac:dyDescent="0.25">
      <c r="C658" s="382"/>
      <c r="D658" s="382"/>
      <c r="E658" s="382"/>
      <c r="F658" s="382"/>
      <c r="G658" s="382"/>
      <c r="H658" s="382"/>
      <c r="I658" s="382"/>
      <c r="J658" s="382"/>
      <c r="K658" s="382"/>
      <c r="L658" s="382"/>
      <c r="M658" s="382"/>
      <c r="N658" s="382"/>
      <c r="O658" s="382"/>
      <c r="P658" s="382"/>
      <c r="Q658" s="382"/>
      <c r="R658" s="382"/>
      <c r="S658" s="382"/>
      <c r="T658" s="382"/>
      <c r="U658" s="382"/>
      <c r="V658" s="382"/>
      <c r="W658" s="382"/>
      <c r="X658" s="382"/>
      <c r="Y658" s="382"/>
      <c r="Z658" s="382"/>
      <c r="AA658" s="382"/>
      <c r="AB658" s="382"/>
      <c r="AC658" s="382"/>
      <c r="AD658" s="382"/>
      <c r="AE658" s="382"/>
      <c r="AF658" s="382"/>
      <c r="AG658" s="382"/>
    </row>
    <row r="659" spans="3:33" x14ac:dyDescent="0.25">
      <c r="C659" s="382"/>
      <c r="D659" s="382"/>
      <c r="E659" s="382"/>
      <c r="F659" s="382"/>
      <c r="G659" s="382"/>
      <c r="H659" s="382"/>
      <c r="I659" s="382"/>
      <c r="J659" s="382"/>
      <c r="K659" s="382"/>
      <c r="L659" s="382"/>
      <c r="M659" s="382"/>
      <c r="N659" s="382"/>
      <c r="O659" s="382"/>
      <c r="P659" s="382"/>
      <c r="Q659" s="382"/>
      <c r="R659" s="382"/>
      <c r="S659" s="382"/>
      <c r="T659" s="382"/>
      <c r="U659" s="382"/>
      <c r="V659" s="382"/>
      <c r="W659" s="382"/>
      <c r="X659" s="382"/>
      <c r="Y659" s="382"/>
      <c r="Z659" s="382"/>
      <c r="AA659" s="382"/>
      <c r="AB659" s="382"/>
      <c r="AC659" s="382"/>
      <c r="AD659" s="382"/>
      <c r="AE659" s="382"/>
      <c r="AF659" s="382"/>
      <c r="AG659" s="382"/>
    </row>
    <row r="660" spans="3:33" x14ac:dyDescent="0.25">
      <c r="C660" s="382"/>
      <c r="D660" s="382"/>
      <c r="E660" s="382"/>
      <c r="F660" s="382"/>
      <c r="G660" s="382"/>
      <c r="H660" s="382"/>
      <c r="I660" s="382"/>
      <c r="J660" s="382"/>
      <c r="K660" s="382"/>
      <c r="L660" s="382"/>
      <c r="M660" s="382"/>
      <c r="N660" s="382"/>
      <c r="O660" s="382"/>
      <c r="P660" s="382"/>
      <c r="Q660" s="382"/>
      <c r="R660" s="382"/>
      <c r="S660" s="382"/>
      <c r="T660" s="382"/>
      <c r="U660" s="382"/>
      <c r="V660" s="382"/>
      <c r="W660" s="382"/>
      <c r="X660" s="382"/>
      <c r="Y660" s="382"/>
      <c r="Z660" s="382"/>
      <c r="AA660" s="382"/>
      <c r="AB660" s="382"/>
      <c r="AC660" s="382"/>
      <c r="AD660" s="382"/>
      <c r="AE660" s="382"/>
      <c r="AF660" s="382"/>
      <c r="AG660" s="382"/>
    </row>
    <row r="661" spans="3:33" x14ac:dyDescent="0.25">
      <c r="C661" s="382"/>
      <c r="D661" s="382"/>
      <c r="E661" s="382"/>
      <c r="F661" s="382"/>
      <c r="G661" s="382"/>
      <c r="H661" s="382"/>
      <c r="I661" s="382"/>
      <c r="J661" s="382"/>
      <c r="K661" s="382"/>
      <c r="L661" s="382"/>
      <c r="M661" s="382"/>
      <c r="N661" s="382"/>
      <c r="O661" s="382"/>
      <c r="P661" s="382"/>
      <c r="Q661" s="382"/>
      <c r="R661" s="382"/>
      <c r="S661" s="382"/>
      <c r="T661" s="382"/>
      <c r="U661" s="382"/>
      <c r="V661" s="382"/>
      <c r="W661" s="382"/>
      <c r="X661" s="382"/>
      <c r="Y661" s="382"/>
      <c r="Z661" s="382"/>
      <c r="AA661" s="382"/>
      <c r="AB661" s="382"/>
      <c r="AC661" s="382"/>
      <c r="AD661" s="382"/>
      <c r="AE661" s="382"/>
      <c r="AF661" s="382"/>
      <c r="AG661" s="382"/>
    </row>
    <row r="662" spans="3:33" x14ac:dyDescent="0.25">
      <c r="C662" s="382"/>
      <c r="D662" s="382"/>
      <c r="E662" s="382"/>
      <c r="F662" s="382"/>
      <c r="G662" s="382"/>
      <c r="H662" s="382"/>
      <c r="I662" s="382"/>
      <c r="J662" s="382"/>
      <c r="K662" s="382"/>
      <c r="L662" s="382"/>
      <c r="M662" s="382"/>
      <c r="N662" s="382"/>
      <c r="O662" s="382"/>
      <c r="P662" s="382"/>
      <c r="Q662" s="382"/>
      <c r="R662" s="382"/>
      <c r="S662" s="382"/>
      <c r="T662" s="382"/>
      <c r="U662" s="382"/>
      <c r="V662" s="382"/>
      <c r="W662" s="382"/>
      <c r="X662" s="382"/>
      <c r="Y662" s="382"/>
      <c r="Z662" s="382"/>
      <c r="AA662" s="382"/>
      <c r="AB662" s="382"/>
      <c r="AC662" s="382"/>
      <c r="AD662" s="382"/>
      <c r="AE662" s="382"/>
      <c r="AF662" s="382"/>
      <c r="AG662" s="382"/>
    </row>
    <row r="663" spans="3:33" x14ac:dyDescent="0.25">
      <c r="C663" s="382"/>
      <c r="D663" s="382"/>
      <c r="E663" s="382"/>
      <c r="F663" s="382"/>
      <c r="G663" s="382"/>
      <c r="H663" s="382"/>
      <c r="I663" s="382"/>
      <c r="J663" s="382"/>
      <c r="K663" s="382"/>
      <c r="L663" s="382"/>
      <c r="M663" s="382"/>
      <c r="N663" s="382"/>
      <c r="O663" s="382"/>
      <c r="P663" s="382"/>
      <c r="Q663" s="382"/>
      <c r="R663" s="382"/>
      <c r="S663" s="382"/>
      <c r="T663" s="382"/>
      <c r="U663" s="382"/>
      <c r="V663" s="382"/>
      <c r="W663" s="382"/>
      <c r="X663" s="382"/>
      <c r="Y663" s="382"/>
      <c r="Z663" s="382"/>
      <c r="AA663" s="382"/>
      <c r="AB663" s="382"/>
      <c r="AC663" s="382"/>
      <c r="AD663" s="382"/>
      <c r="AE663" s="382"/>
      <c r="AF663" s="382"/>
      <c r="AG663" s="382"/>
    </row>
    <row r="664" spans="3:33" x14ac:dyDescent="0.25">
      <c r="C664" s="382"/>
      <c r="D664" s="382"/>
      <c r="E664" s="382"/>
      <c r="F664" s="382"/>
      <c r="G664" s="382"/>
      <c r="H664" s="382"/>
      <c r="I664" s="382"/>
      <c r="J664" s="382"/>
      <c r="K664" s="382"/>
      <c r="L664" s="382"/>
      <c r="M664" s="382"/>
      <c r="N664" s="382"/>
      <c r="O664" s="382"/>
      <c r="P664" s="382"/>
      <c r="Q664" s="382"/>
      <c r="R664" s="382"/>
      <c r="S664" s="382"/>
      <c r="T664" s="382"/>
      <c r="U664" s="382"/>
      <c r="V664" s="382"/>
      <c r="W664" s="382"/>
      <c r="X664" s="382"/>
      <c r="Y664" s="382"/>
      <c r="Z664" s="382"/>
      <c r="AA664" s="382"/>
      <c r="AB664" s="382"/>
      <c r="AC664" s="382"/>
      <c r="AD664" s="382"/>
      <c r="AE664" s="382"/>
      <c r="AF664" s="382"/>
      <c r="AG664" s="382"/>
    </row>
    <row r="665" spans="3:33" x14ac:dyDescent="0.25">
      <c r="C665" s="382"/>
      <c r="D665" s="382"/>
      <c r="E665" s="382"/>
      <c r="F665" s="382"/>
      <c r="G665" s="382"/>
      <c r="H665" s="382"/>
      <c r="I665" s="382"/>
      <c r="J665" s="382"/>
      <c r="K665" s="382"/>
      <c r="L665" s="382"/>
      <c r="M665" s="382"/>
      <c r="N665" s="382"/>
      <c r="O665" s="382"/>
      <c r="P665" s="382"/>
      <c r="Q665" s="382"/>
      <c r="R665" s="382"/>
      <c r="S665" s="382"/>
      <c r="T665" s="382"/>
      <c r="U665" s="382"/>
      <c r="V665" s="382"/>
      <c r="W665" s="382"/>
      <c r="X665" s="382"/>
      <c r="Y665" s="382"/>
      <c r="Z665" s="382"/>
      <c r="AA665" s="382"/>
      <c r="AB665" s="382"/>
      <c r="AC665" s="382"/>
      <c r="AD665" s="382"/>
      <c r="AE665" s="382"/>
      <c r="AF665" s="382"/>
      <c r="AG665" s="382"/>
    </row>
    <row r="666" spans="3:33" x14ac:dyDescent="0.25">
      <c r="C666" s="382"/>
      <c r="D666" s="382"/>
      <c r="E666" s="382"/>
      <c r="F666" s="382"/>
      <c r="G666" s="382"/>
      <c r="H666" s="382"/>
      <c r="I666" s="382"/>
      <c r="J666" s="382"/>
      <c r="K666" s="382"/>
      <c r="L666" s="382"/>
      <c r="M666" s="382"/>
      <c r="N666" s="382"/>
      <c r="O666" s="382"/>
      <c r="P666" s="382"/>
      <c r="Q666" s="382"/>
      <c r="R666" s="382"/>
      <c r="S666" s="382"/>
      <c r="T666" s="382"/>
      <c r="U666" s="382"/>
      <c r="V666" s="382"/>
      <c r="W666" s="382"/>
      <c r="X666" s="382"/>
      <c r="Y666" s="382"/>
      <c r="Z666" s="382"/>
      <c r="AA666" s="382"/>
      <c r="AB666" s="382"/>
      <c r="AC666" s="382"/>
      <c r="AD666" s="382"/>
      <c r="AE666" s="382"/>
      <c r="AF666" s="382"/>
      <c r="AG666" s="382"/>
    </row>
    <row r="667" spans="3:33" x14ac:dyDescent="0.25">
      <c r="C667" s="382"/>
      <c r="D667" s="382"/>
      <c r="E667" s="382"/>
      <c r="F667" s="382"/>
      <c r="G667" s="382"/>
      <c r="H667" s="382"/>
      <c r="I667" s="382"/>
      <c r="J667" s="382"/>
      <c r="K667" s="382"/>
      <c r="L667" s="382"/>
      <c r="M667" s="382"/>
      <c r="N667" s="382"/>
      <c r="O667" s="382"/>
      <c r="P667" s="382"/>
      <c r="Q667" s="382"/>
      <c r="R667" s="382"/>
      <c r="S667" s="382"/>
      <c r="T667" s="382"/>
      <c r="U667" s="382"/>
      <c r="V667" s="382"/>
      <c r="W667" s="382"/>
      <c r="X667" s="382"/>
      <c r="Y667" s="382"/>
      <c r="Z667" s="382"/>
      <c r="AA667" s="382"/>
      <c r="AB667" s="382"/>
      <c r="AC667" s="382"/>
      <c r="AD667" s="382"/>
      <c r="AE667" s="382"/>
      <c r="AF667" s="382"/>
      <c r="AG667" s="382"/>
    </row>
    <row r="668" spans="3:33" x14ac:dyDescent="0.25">
      <c r="C668" s="382"/>
      <c r="D668" s="382"/>
      <c r="E668" s="382"/>
      <c r="F668" s="382"/>
      <c r="G668" s="382"/>
      <c r="H668" s="382"/>
      <c r="I668" s="382"/>
      <c r="J668" s="382"/>
      <c r="K668" s="382"/>
      <c r="L668" s="382"/>
      <c r="M668" s="382"/>
      <c r="N668" s="382"/>
      <c r="O668" s="382"/>
      <c r="P668" s="382"/>
      <c r="Q668" s="382"/>
      <c r="R668" s="382"/>
      <c r="S668" s="382"/>
      <c r="T668" s="382"/>
      <c r="U668" s="382"/>
      <c r="V668" s="382"/>
      <c r="W668" s="382"/>
      <c r="X668" s="382"/>
      <c r="Y668" s="382"/>
      <c r="Z668" s="382"/>
      <c r="AA668" s="382"/>
      <c r="AB668" s="382"/>
      <c r="AC668" s="382"/>
      <c r="AD668" s="382"/>
      <c r="AE668" s="382"/>
      <c r="AF668" s="382"/>
      <c r="AG668" s="382"/>
    </row>
    <row r="669" spans="3:33" x14ac:dyDescent="0.25">
      <c r="C669" s="382"/>
      <c r="D669" s="382"/>
      <c r="E669" s="382"/>
      <c r="F669" s="382"/>
      <c r="G669" s="382"/>
      <c r="H669" s="382"/>
      <c r="I669" s="382"/>
      <c r="J669" s="382"/>
      <c r="K669" s="382"/>
      <c r="L669" s="382"/>
      <c r="M669" s="382"/>
      <c r="N669" s="382"/>
      <c r="O669" s="382"/>
      <c r="P669" s="382"/>
      <c r="Q669" s="382"/>
      <c r="R669" s="382"/>
      <c r="S669" s="382"/>
      <c r="T669" s="382"/>
      <c r="U669" s="382"/>
      <c r="V669" s="382"/>
      <c r="W669" s="382"/>
      <c r="X669" s="382"/>
      <c r="Y669" s="382"/>
      <c r="Z669" s="382"/>
      <c r="AA669" s="382"/>
      <c r="AB669" s="382"/>
      <c r="AC669" s="382"/>
      <c r="AD669" s="382"/>
      <c r="AE669" s="382"/>
      <c r="AF669" s="382"/>
      <c r="AG669" s="382"/>
    </row>
    <row r="670" spans="3:33" x14ac:dyDescent="0.25">
      <c r="C670" s="382"/>
      <c r="D670" s="382"/>
      <c r="E670" s="382"/>
      <c r="F670" s="382"/>
      <c r="G670" s="382"/>
      <c r="H670" s="382"/>
      <c r="I670" s="382"/>
      <c r="J670" s="382"/>
      <c r="K670" s="382"/>
      <c r="L670" s="382"/>
      <c r="M670" s="382"/>
      <c r="N670" s="382"/>
      <c r="O670" s="382"/>
      <c r="P670" s="382"/>
      <c r="Q670" s="382"/>
      <c r="R670" s="382"/>
      <c r="S670" s="382"/>
      <c r="T670" s="382"/>
      <c r="U670" s="382"/>
      <c r="V670" s="382"/>
      <c r="W670" s="382"/>
      <c r="X670" s="382"/>
      <c r="Y670" s="382"/>
      <c r="Z670" s="382"/>
      <c r="AA670" s="382"/>
      <c r="AB670" s="382"/>
      <c r="AC670" s="382"/>
      <c r="AD670" s="382"/>
      <c r="AE670" s="382"/>
      <c r="AF670" s="382"/>
      <c r="AG670" s="382"/>
    </row>
    <row r="671" spans="3:33" x14ac:dyDescent="0.25">
      <c r="C671" s="382"/>
      <c r="D671" s="382"/>
      <c r="E671" s="382"/>
      <c r="F671" s="382"/>
      <c r="G671" s="382"/>
      <c r="H671" s="382"/>
      <c r="I671" s="382"/>
      <c r="J671" s="382"/>
      <c r="K671" s="382"/>
      <c r="L671" s="382"/>
      <c r="M671" s="382"/>
      <c r="N671" s="382"/>
      <c r="O671" s="382"/>
      <c r="P671" s="382"/>
      <c r="Q671" s="382"/>
      <c r="R671" s="382"/>
      <c r="S671" s="382"/>
      <c r="T671" s="382"/>
      <c r="U671" s="382"/>
      <c r="V671" s="382"/>
      <c r="W671" s="382"/>
      <c r="X671" s="382"/>
      <c r="Y671" s="382"/>
      <c r="Z671" s="382"/>
      <c r="AA671" s="382"/>
      <c r="AB671" s="382"/>
      <c r="AC671" s="382"/>
      <c r="AD671" s="382"/>
      <c r="AE671" s="382"/>
      <c r="AF671" s="382"/>
      <c r="AG671" s="382"/>
    </row>
    <row r="672" spans="3:33" x14ac:dyDescent="0.25">
      <c r="C672" s="382"/>
      <c r="D672" s="382"/>
      <c r="E672" s="382"/>
      <c r="F672" s="382"/>
      <c r="G672" s="382"/>
      <c r="H672" s="382"/>
      <c r="I672" s="382"/>
      <c r="J672" s="382"/>
      <c r="K672" s="382"/>
      <c r="L672" s="382"/>
      <c r="M672" s="382"/>
      <c r="N672" s="382"/>
      <c r="O672" s="382"/>
      <c r="P672" s="382"/>
      <c r="Q672" s="382"/>
      <c r="R672" s="382"/>
      <c r="S672" s="382"/>
      <c r="T672" s="382"/>
      <c r="U672" s="382"/>
      <c r="V672" s="382"/>
      <c r="W672" s="382"/>
      <c r="X672" s="382"/>
      <c r="Y672" s="382"/>
      <c r="Z672" s="382"/>
      <c r="AA672" s="382"/>
      <c r="AB672" s="382"/>
      <c r="AC672" s="382"/>
      <c r="AD672" s="382"/>
      <c r="AE672" s="382"/>
      <c r="AF672" s="382"/>
      <c r="AG672" s="382"/>
    </row>
    <row r="673" spans="3:33" x14ac:dyDescent="0.25">
      <c r="C673" s="382"/>
      <c r="D673" s="382"/>
      <c r="E673" s="382"/>
      <c r="F673" s="382"/>
      <c r="G673" s="382"/>
      <c r="H673" s="382"/>
      <c r="I673" s="382"/>
      <c r="J673" s="382"/>
      <c r="K673" s="382"/>
      <c r="L673" s="382"/>
      <c r="M673" s="382"/>
      <c r="N673" s="382"/>
      <c r="O673" s="382"/>
      <c r="P673" s="382"/>
      <c r="Q673" s="382"/>
      <c r="R673" s="382"/>
      <c r="S673" s="382"/>
      <c r="T673" s="382"/>
      <c r="U673" s="382"/>
      <c r="V673" s="382"/>
      <c r="W673" s="382"/>
      <c r="X673" s="382"/>
      <c r="Y673" s="382"/>
      <c r="Z673" s="382"/>
      <c r="AA673" s="382"/>
      <c r="AB673" s="382"/>
      <c r="AC673" s="382"/>
      <c r="AD673" s="382"/>
      <c r="AE673" s="382"/>
      <c r="AF673" s="382"/>
      <c r="AG673" s="382"/>
    </row>
    <row r="674" spans="3:33" x14ac:dyDescent="0.25">
      <c r="C674" s="382"/>
      <c r="D674" s="382"/>
      <c r="E674" s="382"/>
      <c r="F674" s="382"/>
      <c r="G674" s="382"/>
      <c r="H674" s="382"/>
      <c r="I674" s="382"/>
      <c r="J674" s="382"/>
      <c r="K674" s="382"/>
      <c r="L674" s="382"/>
      <c r="M674" s="382"/>
      <c r="N674" s="382"/>
      <c r="O674" s="382"/>
      <c r="P674" s="382"/>
      <c r="Q674" s="382"/>
      <c r="R674" s="382"/>
      <c r="S674" s="382"/>
      <c r="T674" s="382"/>
      <c r="U674" s="382"/>
      <c r="V674" s="382"/>
      <c r="W674" s="382"/>
      <c r="X674" s="382"/>
      <c r="Y674" s="382"/>
      <c r="Z674" s="382"/>
      <c r="AA674" s="382"/>
      <c r="AB674" s="382"/>
      <c r="AC674" s="382"/>
      <c r="AD674" s="382"/>
      <c r="AE674" s="382"/>
      <c r="AF674" s="382"/>
      <c r="AG674" s="382"/>
    </row>
    <row r="675" spans="3:33" x14ac:dyDescent="0.25">
      <c r="C675" s="382"/>
      <c r="D675" s="382"/>
      <c r="E675" s="382"/>
      <c r="F675" s="382"/>
      <c r="G675" s="382"/>
      <c r="H675" s="382"/>
      <c r="I675" s="382"/>
      <c r="J675" s="382"/>
      <c r="K675" s="382"/>
      <c r="L675" s="382"/>
      <c r="M675" s="382"/>
      <c r="N675" s="382"/>
      <c r="O675" s="382"/>
      <c r="P675" s="382"/>
      <c r="Q675" s="382"/>
      <c r="R675" s="382"/>
      <c r="S675" s="382"/>
      <c r="T675" s="382"/>
      <c r="U675" s="382"/>
      <c r="V675" s="382"/>
      <c r="W675" s="382"/>
      <c r="X675" s="382"/>
      <c r="Y675" s="382"/>
      <c r="Z675" s="382"/>
      <c r="AA675" s="382"/>
      <c r="AB675" s="382"/>
      <c r="AC675" s="382"/>
      <c r="AD675" s="382"/>
      <c r="AE675" s="382"/>
      <c r="AF675" s="382"/>
      <c r="AG675" s="382"/>
    </row>
    <row r="676" spans="3:33" x14ac:dyDescent="0.25">
      <c r="C676" s="382"/>
      <c r="D676" s="382"/>
      <c r="E676" s="382"/>
      <c r="F676" s="382"/>
      <c r="G676" s="382"/>
      <c r="H676" s="382"/>
      <c r="I676" s="382"/>
      <c r="J676" s="382"/>
      <c r="K676" s="382"/>
      <c r="L676" s="382"/>
      <c r="M676" s="382"/>
      <c r="N676" s="382"/>
      <c r="O676" s="382"/>
      <c r="P676" s="382"/>
      <c r="Q676" s="382"/>
      <c r="R676" s="382"/>
      <c r="S676" s="382"/>
      <c r="T676" s="382"/>
      <c r="U676" s="382"/>
      <c r="V676" s="382"/>
      <c r="W676" s="382"/>
      <c r="X676" s="382"/>
      <c r="Y676" s="382"/>
      <c r="Z676" s="382"/>
      <c r="AA676" s="382"/>
      <c r="AB676" s="382"/>
      <c r="AC676" s="382"/>
      <c r="AD676" s="382"/>
      <c r="AE676" s="382"/>
      <c r="AF676" s="382"/>
      <c r="AG676" s="382"/>
    </row>
    <row r="677" spans="3:33" x14ac:dyDescent="0.25">
      <c r="C677" s="382"/>
      <c r="D677" s="382"/>
      <c r="E677" s="382"/>
      <c r="F677" s="382"/>
      <c r="G677" s="382"/>
      <c r="H677" s="382"/>
      <c r="I677" s="382"/>
      <c r="J677" s="382"/>
      <c r="K677" s="382"/>
      <c r="L677" s="382"/>
      <c r="M677" s="382"/>
      <c r="N677" s="382"/>
      <c r="O677" s="382"/>
      <c r="P677" s="382"/>
      <c r="Q677" s="382"/>
      <c r="R677" s="382"/>
      <c r="S677" s="382"/>
      <c r="T677" s="382"/>
      <c r="U677" s="382"/>
      <c r="V677" s="382"/>
      <c r="W677" s="382"/>
      <c r="X677" s="382"/>
      <c r="Y677" s="382"/>
      <c r="Z677" s="382"/>
      <c r="AA677" s="382"/>
      <c r="AB677" s="382"/>
      <c r="AC677" s="382"/>
      <c r="AD677" s="382"/>
      <c r="AE677" s="382"/>
      <c r="AF677" s="382"/>
      <c r="AG677" s="382"/>
    </row>
    <row r="678" spans="3:33" x14ac:dyDescent="0.25">
      <c r="C678" s="382"/>
      <c r="D678" s="382"/>
      <c r="E678" s="382"/>
      <c r="F678" s="382"/>
      <c r="G678" s="382"/>
      <c r="H678" s="382"/>
      <c r="I678" s="382"/>
      <c r="J678" s="382"/>
      <c r="K678" s="382"/>
      <c r="L678" s="382"/>
      <c r="M678" s="382"/>
      <c r="N678" s="382"/>
      <c r="O678" s="382"/>
      <c r="P678" s="382"/>
      <c r="Q678" s="382"/>
      <c r="R678" s="382"/>
      <c r="S678" s="382"/>
      <c r="T678" s="382"/>
      <c r="U678" s="382"/>
      <c r="V678" s="382"/>
      <c r="W678" s="382"/>
      <c r="X678" s="382"/>
      <c r="Y678" s="382"/>
      <c r="Z678" s="382"/>
      <c r="AA678" s="382"/>
      <c r="AB678" s="382"/>
      <c r="AC678" s="382"/>
      <c r="AD678" s="382"/>
      <c r="AE678" s="382"/>
      <c r="AF678" s="382"/>
      <c r="AG678" s="382"/>
    </row>
    <row r="679" spans="3:33" x14ac:dyDescent="0.25">
      <c r="C679" s="382"/>
      <c r="D679" s="382"/>
      <c r="E679" s="382"/>
      <c r="F679" s="382"/>
      <c r="G679" s="382"/>
      <c r="H679" s="382"/>
      <c r="I679" s="382"/>
      <c r="J679" s="382"/>
      <c r="K679" s="382"/>
      <c r="L679" s="382"/>
      <c r="M679" s="382"/>
      <c r="N679" s="382"/>
      <c r="O679" s="382"/>
      <c r="P679" s="382"/>
      <c r="Q679" s="382"/>
      <c r="R679" s="382"/>
      <c r="S679" s="382"/>
      <c r="T679" s="382"/>
      <c r="U679" s="382"/>
      <c r="V679" s="382"/>
      <c r="W679" s="382"/>
      <c r="X679" s="382"/>
      <c r="Y679" s="382"/>
      <c r="Z679" s="382"/>
      <c r="AA679" s="382"/>
      <c r="AB679" s="382"/>
      <c r="AC679" s="382"/>
      <c r="AD679" s="382"/>
      <c r="AE679" s="382"/>
      <c r="AF679" s="382"/>
      <c r="AG679" s="382"/>
    </row>
    <row r="680" spans="3:33" x14ac:dyDescent="0.25">
      <c r="C680" s="382"/>
      <c r="D680" s="382"/>
      <c r="E680" s="382"/>
      <c r="F680" s="382"/>
      <c r="G680" s="382"/>
      <c r="H680" s="382"/>
      <c r="I680" s="382"/>
      <c r="J680" s="382"/>
      <c r="K680" s="382"/>
      <c r="L680" s="382"/>
      <c r="M680" s="382"/>
      <c r="N680" s="382"/>
      <c r="O680" s="382"/>
      <c r="P680" s="382"/>
      <c r="Q680" s="382"/>
      <c r="R680" s="382"/>
      <c r="S680" s="382"/>
      <c r="T680" s="382"/>
      <c r="U680" s="382"/>
      <c r="V680" s="382"/>
      <c r="W680" s="382"/>
      <c r="X680" s="382"/>
      <c r="Y680" s="382"/>
      <c r="Z680" s="382"/>
      <c r="AA680" s="382"/>
      <c r="AB680" s="382"/>
      <c r="AC680" s="382"/>
      <c r="AD680" s="382"/>
      <c r="AE680" s="382"/>
      <c r="AF680" s="382"/>
      <c r="AG680" s="382"/>
    </row>
    <row r="681" spans="3:33" x14ac:dyDescent="0.25">
      <c r="C681" s="382"/>
      <c r="D681" s="382"/>
      <c r="E681" s="382"/>
      <c r="F681" s="382"/>
      <c r="G681" s="382"/>
      <c r="H681" s="382"/>
      <c r="I681" s="382"/>
      <c r="J681" s="382"/>
      <c r="K681" s="382"/>
      <c r="L681" s="382"/>
      <c r="M681" s="382"/>
      <c r="N681" s="382"/>
      <c r="O681" s="382"/>
      <c r="P681" s="382"/>
      <c r="Q681" s="382"/>
      <c r="R681" s="382"/>
      <c r="S681" s="382"/>
      <c r="T681" s="382"/>
      <c r="U681" s="382"/>
      <c r="V681" s="382"/>
      <c r="W681" s="382"/>
      <c r="X681" s="382"/>
      <c r="Y681" s="382"/>
      <c r="Z681" s="382"/>
      <c r="AA681" s="382"/>
      <c r="AB681" s="382"/>
      <c r="AC681" s="382"/>
      <c r="AD681" s="382"/>
      <c r="AE681" s="382"/>
      <c r="AF681" s="382"/>
      <c r="AG681" s="382"/>
    </row>
    <row r="682" spans="3:33" x14ac:dyDescent="0.25">
      <c r="C682" s="382"/>
      <c r="D682" s="382"/>
      <c r="E682" s="382"/>
      <c r="F682" s="382"/>
      <c r="G682" s="382"/>
      <c r="H682" s="382"/>
      <c r="I682" s="382"/>
      <c r="J682" s="382"/>
      <c r="K682" s="382"/>
      <c r="L682" s="382"/>
      <c r="M682" s="382"/>
      <c r="N682" s="382"/>
      <c r="O682" s="382"/>
      <c r="P682" s="382"/>
      <c r="Q682" s="382"/>
      <c r="R682" s="382"/>
      <c r="S682" s="382"/>
      <c r="T682" s="382"/>
      <c r="U682" s="382"/>
      <c r="V682" s="382"/>
      <c r="W682" s="382"/>
      <c r="X682" s="382"/>
      <c r="Y682" s="382"/>
      <c r="Z682" s="382"/>
      <c r="AA682" s="382"/>
      <c r="AB682" s="382"/>
      <c r="AC682" s="382"/>
      <c r="AD682" s="382"/>
      <c r="AE682" s="382"/>
      <c r="AF682" s="382"/>
      <c r="AG682" s="382"/>
    </row>
    <row r="683" spans="3:33" x14ac:dyDescent="0.25">
      <c r="C683" s="382"/>
      <c r="D683" s="382"/>
      <c r="E683" s="382"/>
      <c r="F683" s="382"/>
      <c r="G683" s="382"/>
      <c r="H683" s="382"/>
      <c r="I683" s="382"/>
      <c r="J683" s="382"/>
      <c r="K683" s="382"/>
      <c r="L683" s="382"/>
      <c r="M683" s="382"/>
      <c r="N683" s="382"/>
      <c r="O683" s="382"/>
      <c r="P683" s="382"/>
      <c r="Q683" s="382"/>
      <c r="R683" s="382"/>
      <c r="S683" s="382"/>
      <c r="T683" s="382"/>
      <c r="U683" s="382"/>
      <c r="V683" s="382"/>
      <c r="W683" s="382"/>
      <c r="X683" s="382"/>
      <c r="Y683" s="382"/>
      <c r="Z683" s="382"/>
      <c r="AA683" s="382"/>
      <c r="AB683" s="382"/>
      <c r="AC683" s="382"/>
      <c r="AD683" s="382"/>
      <c r="AE683" s="382"/>
      <c r="AF683" s="382"/>
      <c r="AG683" s="382"/>
    </row>
    <row r="684" spans="3:33" x14ac:dyDescent="0.25">
      <c r="C684" s="382"/>
      <c r="D684" s="382"/>
      <c r="E684" s="382"/>
      <c r="F684" s="382"/>
      <c r="G684" s="382"/>
      <c r="H684" s="382"/>
      <c r="I684" s="382"/>
      <c r="J684" s="382"/>
      <c r="K684" s="382"/>
      <c r="L684" s="382"/>
      <c r="M684" s="382"/>
      <c r="N684" s="382"/>
      <c r="O684" s="382"/>
      <c r="P684" s="382"/>
      <c r="Q684" s="382"/>
      <c r="R684" s="382"/>
      <c r="S684" s="382"/>
      <c r="T684" s="382"/>
      <c r="U684" s="382"/>
      <c r="V684" s="382"/>
      <c r="W684" s="382"/>
      <c r="X684" s="382"/>
      <c r="Y684" s="382"/>
      <c r="Z684" s="382"/>
      <c r="AA684" s="382"/>
      <c r="AB684" s="382"/>
      <c r="AC684" s="382"/>
      <c r="AD684" s="382"/>
      <c r="AE684" s="382"/>
      <c r="AF684" s="382"/>
      <c r="AG684" s="382"/>
    </row>
    <row r="685" spans="3:33" x14ac:dyDescent="0.25">
      <c r="C685" s="382"/>
      <c r="D685" s="382"/>
      <c r="E685" s="382"/>
      <c r="F685" s="382"/>
      <c r="G685" s="382"/>
      <c r="H685" s="382"/>
      <c r="I685" s="382"/>
      <c r="J685" s="382"/>
      <c r="K685" s="382"/>
      <c r="L685" s="382"/>
      <c r="M685" s="382"/>
      <c r="N685" s="382"/>
      <c r="O685" s="382"/>
      <c r="P685" s="382"/>
      <c r="Q685" s="382"/>
      <c r="R685" s="382"/>
      <c r="S685" s="382"/>
      <c r="T685" s="382"/>
      <c r="U685" s="382"/>
      <c r="V685" s="382"/>
      <c r="W685" s="382"/>
      <c r="X685" s="382"/>
      <c r="Y685" s="382"/>
      <c r="Z685" s="382"/>
      <c r="AA685" s="382"/>
      <c r="AB685" s="382"/>
      <c r="AC685" s="382"/>
      <c r="AD685" s="382"/>
      <c r="AE685" s="382"/>
      <c r="AF685" s="382"/>
      <c r="AG685" s="382"/>
    </row>
    <row r="686" spans="3:33" x14ac:dyDescent="0.25">
      <c r="C686" s="382"/>
      <c r="D686" s="382"/>
      <c r="E686" s="382"/>
      <c r="F686" s="382"/>
      <c r="G686" s="382"/>
      <c r="H686" s="382"/>
      <c r="I686" s="382"/>
      <c r="J686" s="382"/>
      <c r="K686" s="382"/>
      <c r="L686" s="382"/>
      <c r="M686" s="382"/>
      <c r="N686" s="382"/>
      <c r="O686" s="382"/>
      <c r="P686" s="382"/>
      <c r="Q686" s="382"/>
      <c r="R686" s="382"/>
      <c r="S686" s="382"/>
      <c r="T686" s="382"/>
      <c r="U686" s="382"/>
      <c r="V686" s="382"/>
      <c r="W686" s="382"/>
      <c r="X686" s="382"/>
      <c r="Y686" s="382"/>
      <c r="Z686" s="382"/>
      <c r="AA686" s="382"/>
      <c r="AB686" s="382"/>
      <c r="AC686" s="382"/>
      <c r="AD686" s="382"/>
      <c r="AE686" s="382"/>
      <c r="AF686" s="382"/>
      <c r="AG686" s="382"/>
    </row>
    <row r="687" spans="3:33" x14ac:dyDescent="0.25">
      <c r="C687" s="382"/>
      <c r="D687" s="382"/>
      <c r="E687" s="382"/>
      <c r="F687" s="382"/>
      <c r="G687" s="382"/>
      <c r="H687" s="382"/>
      <c r="I687" s="382"/>
      <c r="J687" s="382"/>
      <c r="K687" s="382"/>
      <c r="L687" s="382"/>
      <c r="M687" s="382"/>
      <c r="N687" s="382"/>
      <c r="O687" s="382"/>
      <c r="P687" s="382"/>
      <c r="Q687" s="382"/>
      <c r="R687" s="382"/>
      <c r="S687" s="382"/>
      <c r="T687" s="382"/>
      <c r="U687" s="382"/>
      <c r="V687" s="382"/>
      <c r="W687" s="382"/>
      <c r="X687" s="382"/>
      <c r="Y687" s="382"/>
      <c r="Z687" s="382"/>
      <c r="AA687" s="382"/>
      <c r="AB687" s="382"/>
      <c r="AC687" s="382"/>
      <c r="AD687" s="382"/>
      <c r="AE687" s="382"/>
      <c r="AF687" s="382"/>
      <c r="AG687" s="382"/>
    </row>
    <row r="688" spans="3:33" x14ac:dyDescent="0.25">
      <c r="C688" s="382"/>
      <c r="D688" s="382"/>
      <c r="E688" s="382"/>
      <c r="F688" s="382"/>
      <c r="G688" s="382"/>
      <c r="H688" s="382"/>
      <c r="I688" s="382"/>
      <c r="J688" s="382"/>
      <c r="K688" s="382"/>
      <c r="L688" s="382"/>
      <c r="M688" s="382"/>
      <c r="N688" s="382"/>
      <c r="O688" s="382"/>
      <c r="P688" s="382"/>
      <c r="Q688" s="382"/>
      <c r="R688" s="382"/>
      <c r="S688" s="382"/>
      <c r="T688" s="382"/>
      <c r="U688" s="382"/>
      <c r="V688" s="382"/>
      <c r="W688" s="382"/>
      <c r="X688" s="382"/>
      <c r="Y688" s="382"/>
      <c r="Z688" s="382"/>
      <c r="AA688" s="382"/>
      <c r="AB688" s="382"/>
      <c r="AC688" s="382"/>
      <c r="AD688" s="382"/>
      <c r="AE688" s="382"/>
      <c r="AF688" s="382"/>
      <c r="AG688" s="382"/>
    </row>
    <row r="689" spans="3:33" x14ac:dyDescent="0.25">
      <c r="C689" s="382"/>
      <c r="D689" s="382"/>
      <c r="E689" s="382"/>
      <c r="F689" s="382"/>
      <c r="G689" s="382"/>
      <c r="H689" s="382"/>
      <c r="I689" s="382"/>
      <c r="J689" s="382"/>
      <c r="K689" s="382"/>
      <c r="L689" s="382"/>
      <c r="M689" s="382"/>
      <c r="N689" s="382"/>
      <c r="O689" s="382"/>
      <c r="P689" s="382"/>
      <c r="Q689" s="382"/>
      <c r="R689" s="382"/>
      <c r="S689" s="382"/>
      <c r="T689" s="382"/>
      <c r="U689" s="382"/>
      <c r="V689" s="382"/>
      <c r="W689" s="382"/>
      <c r="X689" s="382"/>
      <c r="Y689" s="382"/>
      <c r="Z689" s="382"/>
      <c r="AA689" s="382"/>
      <c r="AB689" s="382"/>
      <c r="AC689" s="382"/>
      <c r="AD689" s="382"/>
      <c r="AE689" s="382"/>
      <c r="AF689" s="382"/>
      <c r="AG689" s="382"/>
    </row>
    <row r="690" spans="3:33" x14ac:dyDescent="0.25">
      <c r="C690" s="382"/>
      <c r="D690" s="382"/>
      <c r="E690" s="382"/>
      <c r="F690" s="382"/>
      <c r="G690" s="382"/>
      <c r="H690" s="382"/>
      <c r="I690" s="382"/>
      <c r="J690" s="382"/>
      <c r="K690" s="382"/>
      <c r="L690" s="382"/>
      <c r="M690" s="382"/>
      <c r="N690" s="382"/>
      <c r="O690" s="382"/>
      <c r="P690" s="382"/>
      <c r="Q690" s="382"/>
      <c r="R690" s="382"/>
      <c r="S690" s="382"/>
      <c r="T690" s="382"/>
      <c r="U690" s="382"/>
      <c r="V690" s="382"/>
      <c r="W690" s="382"/>
      <c r="X690" s="382"/>
      <c r="Y690" s="382"/>
      <c r="Z690" s="382"/>
      <c r="AA690" s="382"/>
      <c r="AB690" s="382"/>
      <c r="AC690" s="382"/>
      <c r="AD690" s="382"/>
      <c r="AE690" s="382"/>
      <c r="AF690" s="382"/>
      <c r="AG690" s="382"/>
    </row>
    <row r="691" spans="3:33" x14ac:dyDescent="0.25">
      <c r="C691" s="382"/>
      <c r="D691" s="382"/>
      <c r="E691" s="382"/>
      <c r="F691" s="382"/>
      <c r="G691" s="382"/>
      <c r="H691" s="382"/>
      <c r="I691" s="382"/>
      <c r="J691" s="382"/>
      <c r="K691" s="382"/>
      <c r="L691" s="382"/>
      <c r="M691" s="382"/>
      <c r="N691" s="382"/>
      <c r="O691" s="382"/>
      <c r="P691" s="382"/>
      <c r="Q691" s="382"/>
      <c r="R691" s="382"/>
      <c r="S691" s="382"/>
      <c r="T691" s="382"/>
      <c r="U691" s="382"/>
      <c r="V691" s="382"/>
      <c r="W691" s="382"/>
      <c r="X691" s="382"/>
      <c r="Y691" s="382"/>
      <c r="Z691" s="382"/>
      <c r="AA691" s="382"/>
      <c r="AB691" s="382"/>
      <c r="AC691" s="382"/>
      <c r="AD691" s="382"/>
      <c r="AE691" s="382"/>
      <c r="AF691" s="382"/>
      <c r="AG691" s="382"/>
    </row>
    <row r="692" spans="3:33" x14ac:dyDescent="0.25">
      <c r="C692" s="382"/>
      <c r="D692" s="382"/>
      <c r="E692" s="382"/>
      <c r="F692" s="382"/>
      <c r="G692" s="382"/>
      <c r="H692" s="382"/>
      <c r="I692" s="382"/>
      <c r="J692" s="382"/>
      <c r="K692" s="382"/>
      <c r="L692" s="382"/>
      <c r="M692" s="382"/>
      <c r="N692" s="382"/>
      <c r="O692" s="382"/>
      <c r="P692" s="382"/>
      <c r="Q692" s="382"/>
      <c r="R692" s="382"/>
      <c r="S692" s="382"/>
      <c r="T692" s="382"/>
      <c r="U692" s="382"/>
      <c r="V692" s="382"/>
      <c r="W692" s="382"/>
      <c r="X692" s="382"/>
      <c r="Y692" s="382"/>
      <c r="Z692" s="382"/>
      <c r="AA692" s="382"/>
      <c r="AB692" s="382"/>
      <c r="AC692" s="382"/>
      <c r="AD692" s="382"/>
      <c r="AE692" s="382"/>
      <c r="AF692" s="382"/>
      <c r="AG692" s="382"/>
    </row>
    <row r="693" spans="3:33" x14ac:dyDescent="0.25">
      <c r="C693" s="382"/>
      <c r="D693" s="382"/>
      <c r="E693" s="382"/>
      <c r="F693" s="382"/>
      <c r="G693" s="382"/>
      <c r="H693" s="382"/>
      <c r="I693" s="382"/>
      <c r="J693" s="382"/>
      <c r="K693" s="382"/>
      <c r="L693" s="382"/>
      <c r="M693" s="382"/>
      <c r="N693" s="382"/>
      <c r="O693" s="382"/>
      <c r="P693" s="382"/>
      <c r="Q693" s="382"/>
      <c r="R693" s="382"/>
      <c r="S693" s="382"/>
      <c r="T693" s="382"/>
      <c r="U693" s="382"/>
      <c r="V693" s="382"/>
      <c r="W693" s="382"/>
      <c r="X693" s="382"/>
      <c r="Y693" s="382"/>
      <c r="Z693" s="382"/>
      <c r="AA693" s="382"/>
      <c r="AB693" s="382"/>
      <c r="AC693" s="382"/>
      <c r="AD693" s="382"/>
      <c r="AE693" s="382"/>
      <c r="AF693" s="382"/>
      <c r="AG693" s="382"/>
    </row>
    <row r="694" spans="3:33" x14ac:dyDescent="0.25">
      <c r="C694" s="382"/>
      <c r="D694" s="382"/>
      <c r="E694" s="382"/>
      <c r="F694" s="382"/>
      <c r="G694" s="382"/>
      <c r="H694" s="382"/>
      <c r="I694" s="382"/>
      <c r="J694" s="382"/>
      <c r="K694" s="382"/>
      <c r="L694" s="382"/>
      <c r="M694" s="382"/>
      <c r="N694" s="382"/>
      <c r="O694" s="382"/>
      <c r="P694" s="382"/>
      <c r="Q694" s="382"/>
      <c r="R694" s="382"/>
      <c r="S694" s="382"/>
      <c r="T694" s="382"/>
      <c r="U694" s="382"/>
      <c r="V694" s="382"/>
      <c r="W694" s="382"/>
      <c r="X694" s="382"/>
      <c r="Y694" s="382"/>
      <c r="Z694" s="382"/>
      <c r="AA694" s="382"/>
      <c r="AB694" s="382"/>
      <c r="AC694" s="382"/>
      <c r="AD694" s="382"/>
      <c r="AE694" s="382"/>
      <c r="AF694" s="382"/>
      <c r="AG694" s="382"/>
    </row>
    <row r="695" spans="3:33" x14ac:dyDescent="0.25">
      <c r="C695" s="382"/>
      <c r="D695" s="382"/>
      <c r="E695" s="382"/>
      <c r="F695" s="382"/>
      <c r="G695" s="382"/>
      <c r="H695" s="382"/>
      <c r="I695" s="382"/>
      <c r="J695" s="382"/>
      <c r="K695" s="382"/>
      <c r="L695" s="382"/>
      <c r="M695" s="382"/>
      <c r="N695" s="382"/>
      <c r="O695" s="382"/>
      <c r="P695" s="382"/>
      <c r="Q695" s="382"/>
      <c r="R695" s="382"/>
      <c r="S695" s="382"/>
      <c r="T695" s="382"/>
      <c r="U695" s="382"/>
      <c r="V695" s="382"/>
      <c r="W695" s="382"/>
      <c r="X695" s="382"/>
      <c r="Y695" s="382"/>
      <c r="Z695" s="382"/>
      <c r="AA695" s="382"/>
      <c r="AB695" s="382"/>
      <c r="AC695" s="382"/>
      <c r="AD695" s="382"/>
      <c r="AE695" s="382"/>
      <c r="AF695" s="382"/>
      <c r="AG695" s="382"/>
    </row>
    <row r="696" spans="3:33" x14ac:dyDescent="0.25">
      <c r="C696" s="382"/>
      <c r="D696" s="382"/>
      <c r="E696" s="382"/>
      <c r="F696" s="382"/>
      <c r="G696" s="382"/>
      <c r="H696" s="382"/>
      <c r="I696" s="382"/>
      <c r="J696" s="382"/>
      <c r="K696" s="382"/>
      <c r="L696" s="382"/>
      <c r="M696" s="382"/>
      <c r="N696" s="382"/>
      <c r="O696" s="382"/>
      <c r="P696" s="382"/>
      <c r="Q696" s="382"/>
      <c r="R696" s="382"/>
      <c r="S696" s="382"/>
      <c r="T696" s="382"/>
      <c r="U696" s="382"/>
      <c r="V696" s="382"/>
      <c r="W696" s="382"/>
      <c r="X696" s="382"/>
      <c r="Y696" s="382"/>
      <c r="Z696" s="382"/>
      <c r="AA696" s="382"/>
      <c r="AB696" s="382"/>
      <c r="AC696" s="382"/>
      <c r="AD696" s="382"/>
      <c r="AE696" s="382"/>
      <c r="AF696" s="382"/>
      <c r="AG696" s="382"/>
    </row>
    <row r="697" spans="3:33" x14ac:dyDescent="0.25">
      <c r="C697" s="382"/>
      <c r="D697" s="382"/>
      <c r="E697" s="382"/>
      <c r="F697" s="382"/>
      <c r="G697" s="382"/>
      <c r="H697" s="382"/>
      <c r="I697" s="382"/>
      <c r="J697" s="382"/>
      <c r="K697" s="382"/>
      <c r="L697" s="382"/>
      <c r="M697" s="382"/>
      <c r="N697" s="382"/>
      <c r="O697" s="382"/>
      <c r="P697" s="382"/>
      <c r="Q697" s="382"/>
      <c r="R697" s="382"/>
      <c r="S697" s="382"/>
      <c r="T697" s="382"/>
      <c r="U697" s="382"/>
      <c r="V697" s="382"/>
      <c r="W697" s="382"/>
      <c r="X697" s="382"/>
      <c r="Y697" s="382"/>
      <c r="Z697" s="382"/>
      <c r="AA697" s="382"/>
      <c r="AB697" s="382"/>
      <c r="AC697" s="382"/>
      <c r="AD697" s="382"/>
      <c r="AE697" s="382"/>
      <c r="AF697" s="382"/>
      <c r="AG697" s="382"/>
    </row>
    <row r="698" spans="3:33" x14ac:dyDescent="0.25">
      <c r="C698" s="382"/>
      <c r="D698" s="382"/>
      <c r="E698" s="382"/>
      <c r="F698" s="382"/>
      <c r="G698" s="382"/>
      <c r="H698" s="382"/>
      <c r="I698" s="382"/>
      <c r="J698" s="382"/>
      <c r="K698" s="382"/>
      <c r="L698" s="382"/>
      <c r="M698" s="382"/>
      <c r="N698" s="382"/>
      <c r="O698" s="382"/>
      <c r="P698" s="382"/>
      <c r="Q698" s="382"/>
      <c r="R698" s="382"/>
      <c r="S698" s="382"/>
      <c r="T698" s="382"/>
      <c r="U698" s="382"/>
      <c r="V698" s="382"/>
      <c r="W698" s="382"/>
      <c r="X698" s="382"/>
      <c r="Y698" s="382"/>
      <c r="Z698" s="382"/>
      <c r="AA698" s="382"/>
      <c r="AB698" s="382"/>
      <c r="AC698" s="382"/>
      <c r="AD698" s="382"/>
      <c r="AE698" s="382"/>
      <c r="AF698" s="382"/>
      <c r="AG698" s="382"/>
    </row>
    <row r="699" spans="3:33" x14ac:dyDescent="0.25">
      <c r="C699" s="382"/>
      <c r="D699" s="382"/>
      <c r="E699" s="382"/>
      <c r="F699" s="382"/>
      <c r="G699" s="382"/>
      <c r="H699" s="382"/>
      <c r="I699" s="382"/>
      <c r="J699" s="382"/>
      <c r="K699" s="382"/>
      <c r="L699" s="382"/>
      <c r="M699" s="382"/>
      <c r="N699" s="382"/>
      <c r="O699" s="382"/>
      <c r="P699" s="382"/>
      <c r="Q699" s="382"/>
      <c r="R699" s="382"/>
      <c r="S699" s="382"/>
      <c r="T699" s="382"/>
      <c r="U699" s="382"/>
      <c r="V699" s="382"/>
      <c r="W699" s="382"/>
      <c r="X699" s="382"/>
      <c r="Y699" s="382"/>
      <c r="Z699" s="382"/>
      <c r="AA699" s="382"/>
      <c r="AB699" s="382"/>
      <c r="AC699" s="382"/>
      <c r="AD699" s="382"/>
      <c r="AE699" s="382"/>
      <c r="AF699" s="382"/>
      <c r="AG699" s="382"/>
    </row>
    <row r="700" spans="3:33" x14ac:dyDescent="0.25">
      <c r="C700" s="382"/>
      <c r="D700" s="382"/>
      <c r="E700" s="382"/>
      <c r="F700" s="382"/>
      <c r="G700" s="382"/>
      <c r="H700" s="382"/>
      <c r="I700" s="382"/>
      <c r="J700" s="382"/>
      <c r="K700" s="382"/>
      <c r="L700" s="382"/>
      <c r="M700" s="382"/>
      <c r="N700" s="382"/>
      <c r="O700" s="382"/>
      <c r="P700" s="382"/>
      <c r="Q700" s="382"/>
      <c r="R700" s="382"/>
      <c r="S700" s="382"/>
      <c r="T700" s="382"/>
      <c r="U700" s="382"/>
      <c r="V700" s="382"/>
      <c r="W700" s="382"/>
      <c r="X700" s="382"/>
      <c r="Y700" s="382"/>
      <c r="Z700" s="382"/>
      <c r="AA700" s="382"/>
      <c r="AB700" s="382"/>
      <c r="AC700" s="382"/>
      <c r="AD700" s="382"/>
      <c r="AE700" s="382"/>
      <c r="AF700" s="382"/>
      <c r="AG700" s="382"/>
    </row>
    <row r="701" spans="3:33" x14ac:dyDescent="0.25">
      <c r="C701" s="382"/>
      <c r="D701" s="382"/>
      <c r="E701" s="382"/>
      <c r="F701" s="382"/>
      <c r="G701" s="382"/>
      <c r="H701" s="382"/>
      <c r="I701" s="382"/>
      <c r="J701" s="382"/>
      <c r="K701" s="382"/>
      <c r="L701" s="382"/>
      <c r="M701" s="382"/>
      <c r="N701" s="382"/>
      <c r="O701" s="382"/>
      <c r="P701" s="382"/>
      <c r="Q701" s="382"/>
      <c r="R701" s="382"/>
      <c r="S701" s="382"/>
      <c r="T701" s="382"/>
      <c r="U701" s="382"/>
      <c r="V701" s="382"/>
      <c r="W701" s="382"/>
      <c r="X701" s="382"/>
      <c r="Y701" s="382"/>
      <c r="Z701" s="382"/>
      <c r="AA701" s="382"/>
      <c r="AB701" s="382"/>
      <c r="AC701" s="382"/>
      <c r="AD701" s="382"/>
      <c r="AE701" s="382"/>
      <c r="AF701" s="382"/>
      <c r="AG701" s="382"/>
    </row>
    <row r="702" spans="3:33" x14ac:dyDescent="0.25">
      <c r="C702" s="382"/>
      <c r="D702" s="382"/>
      <c r="E702" s="382"/>
      <c r="F702" s="382"/>
      <c r="G702" s="382"/>
      <c r="H702" s="382"/>
      <c r="I702" s="382"/>
      <c r="J702" s="382"/>
      <c r="K702" s="382"/>
      <c r="L702" s="382"/>
      <c r="M702" s="382"/>
      <c r="N702" s="382"/>
      <c r="O702" s="382"/>
      <c r="P702" s="382"/>
      <c r="Q702" s="382"/>
      <c r="R702" s="382"/>
      <c r="S702" s="382"/>
      <c r="T702" s="382"/>
      <c r="U702" s="382"/>
      <c r="V702" s="382"/>
      <c r="W702" s="382"/>
      <c r="X702" s="382"/>
      <c r="Y702" s="382"/>
      <c r="Z702" s="382"/>
      <c r="AA702" s="382"/>
      <c r="AB702" s="382"/>
      <c r="AC702" s="382"/>
      <c r="AD702" s="382"/>
      <c r="AE702" s="382"/>
      <c r="AF702" s="382"/>
      <c r="AG702" s="382"/>
    </row>
    <row r="703" spans="3:33" x14ac:dyDescent="0.25">
      <c r="C703" s="382"/>
      <c r="D703" s="382"/>
      <c r="E703" s="382"/>
      <c r="F703" s="382"/>
      <c r="G703" s="382"/>
      <c r="H703" s="382"/>
      <c r="I703" s="382"/>
      <c r="J703" s="382"/>
      <c r="K703" s="382"/>
      <c r="L703" s="382"/>
      <c r="M703" s="382"/>
      <c r="N703" s="382"/>
      <c r="O703" s="382"/>
      <c r="P703" s="382"/>
      <c r="Q703" s="382"/>
      <c r="R703" s="382"/>
      <c r="S703" s="382"/>
      <c r="T703" s="382"/>
      <c r="U703" s="382"/>
      <c r="V703" s="382"/>
      <c r="W703" s="382"/>
      <c r="X703" s="382"/>
      <c r="Y703" s="382"/>
      <c r="Z703" s="382"/>
      <c r="AA703" s="382"/>
      <c r="AB703" s="382"/>
      <c r="AC703" s="382"/>
      <c r="AD703" s="382"/>
      <c r="AE703" s="382"/>
      <c r="AF703" s="382"/>
      <c r="AG703" s="382"/>
    </row>
    <row r="704" spans="3:33" x14ac:dyDescent="0.25">
      <c r="C704" s="382"/>
      <c r="D704" s="382"/>
      <c r="E704" s="382"/>
      <c r="F704" s="382"/>
      <c r="G704" s="382"/>
      <c r="H704" s="382"/>
      <c r="I704" s="382"/>
      <c r="J704" s="382"/>
      <c r="K704" s="382"/>
      <c r="L704" s="382"/>
      <c r="M704" s="382"/>
      <c r="N704" s="382"/>
      <c r="O704" s="382"/>
      <c r="P704" s="382"/>
      <c r="Q704" s="382"/>
      <c r="R704" s="382"/>
      <c r="S704" s="382"/>
      <c r="T704" s="382"/>
      <c r="U704" s="382"/>
      <c r="V704" s="382"/>
      <c r="W704" s="382"/>
      <c r="X704" s="382"/>
      <c r="Y704" s="382"/>
      <c r="Z704" s="382"/>
      <c r="AA704" s="382"/>
      <c r="AB704" s="382"/>
      <c r="AC704" s="382"/>
      <c r="AD704" s="382"/>
      <c r="AE704" s="382"/>
      <c r="AF704" s="382"/>
      <c r="AG704" s="382"/>
    </row>
    <row r="705" spans="3:33" x14ac:dyDescent="0.25">
      <c r="C705" s="382"/>
      <c r="D705" s="382"/>
      <c r="E705" s="382"/>
      <c r="F705" s="382"/>
      <c r="G705" s="382"/>
      <c r="H705" s="382"/>
      <c r="I705" s="382"/>
      <c r="J705" s="382"/>
      <c r="K705" s="382"/>
      <c r="L705" s="382"/>
      <c r="M705" s="382"/>
      <c r="N705" s="382"/>
      <c r="O705" s="382"/>
      <c r="P705" s="382"/>
      <c r="Q705" s="382"/>
      <c r="R705" s="382"/>
      <c r="S705" s="382"/>
      <c r="T705" s="382"/>
      <c r="U705" s="382"/>
      <c r="V705" s="382"/>
      <c r="W705" s="382"/>
      <c r="X705" s="382"/>
      <c r="Y705" s="382"/>
      <c r="Z705" s="382"/>
      <c r="AA705" s="382"/>
      <c r="AB705" s="382"/>
      <c r="AC705" s="382"/>
      <c r="AD705" s="382"/>
      <c r="AE705" s="382"/>
      <c r="AF705" s="382"/>
      <c r="AG705" s="382"/>
    </row>
    <row r="706" spans="3:33" x14ac:dyDescent="0.25">
      <c r="C706" s="382"/>
      <c r="D706" s="382"/>
      <c r="E706" s="382"/>
      <c r="F706" s="382"/>
      <c r="G706" s="382"/>
      <c r="H706" s="382"/>
      <c r="I706" s="382"/>
      <c r="J706" s="382"/>
      <c r="K706" s="382"/>
      <c r="L706" s="382"/>
      <c r="M706" s="382"/>
      <c r="N706" s="382"/>
      <c r="O706" s="382"/>
      <c r="P706" s="382"/>
      <c r="Q706" s="382"/>
      <c r="R706" s="382"/>
      <c r="S706" s="382"/>
      <c r="T706" s="382"/>
      <c r="U706" s="382"/>
      <c r="V706" s="382"/>
      <c r="W706" s="382"/>
      <c r="X706" s="382"/>
      <c r="Y706" s="382"/>
      <c r="Z706" s="382"/>
      <c r="AA706" s="382"/>
      <c r="AB706" s="382"/>
      <c r="AC706" s="382"/>
      <c r="AD706" s="382"/>
      <c r="AE706" s="382"/>
      <c r="AF706" s="382"/>
      <c r="AG706" s="382"/>
    </row>
    <row r="707" spans="3:33" x14ac:dyDescent="0.25">
      <c r="C707" s="382"/>
      <c r="D707" s="382"/>
      <c r="E707" s="382"/>
      <c r="F707" s="382"/>
      <c r="G707" s="382"/>
      <c r="H707" s="382"/>
      <c r="I707" s="382"/>
      <c r="J707" s="382"/>
      <c r="K707" s="382"/>
      <c r="L707" s="382"/>
      <c r="M707" s="382"/>
      <c r="N707" s="382"/>
      <c r="O707" s="382"/>
      <c r="P707" s="382"/>
      <c r="Q707" s="382"/>
      <c r="R707" s="382"/>
      <c r="S707" s="382"/>
      <c r="T707" s="382"/>
      <c r="U707" s="382"/>
      <c r="V707" s="382"/>
      <c r="W707" s="382"/>
      <c r="X707" s="382"/>
      <c r="Y707" s="382"/>
      <c r="Z707" s="382"/>
      <c r="AA707" s="382"/>
      <c r="AB707" s="382"/>
      <c r="AC707" s="382"/>
      <c r="AD707" s="382"/>
      <c r="AE707" s="382"/>
      <c r="AF707" s="382"/>
      <c r="AG707" s="382"/>
    </row>
    <row r="708" spans="3:33" x14ac:dyDescent="0.25">
      <c r="C708" s="382"/>
      <c r="D708" s="382"/>
      <c r="E708" s="382"/>
      <c r="F708" s="382"/>
      <c r="G708" s="382"/>
      <c r="H708" s="382"/>
      <c r="I708" s="382"/>
      <c r="J708" s="382"/>
      <c r="K708" s="382"/>
      <c r="L708" s="382"/>
      <c r="M708" s="382"/>
      <c r="N708" s="382"/>
      <c r="O708" s="382"/>
      <c r="P708" s="382"/>
      <c r="Q708" s="382"/>
      <c r="R708" s="382"/>
      <c r="S708" s="382"/>
      <c r="T708" s="382"/>
      <c r="U708" s="382"/>
      <c r="V708" s="382"/>
      <c r="W708" s="382"/>
      <c r="X708" s="382"/>
      <c r="Y708" s="382"/>
      <c r="Z708" s="382"/>
      <c r="AA708" s="382"/>
      <c r="AB708" s="382"/>
      <c r="AC708" s="382"/>
      <c r="AD708" s="382"/>
      <c r="AE708" s="382"/>
      <c r="AF708" s="382"/>
      <c r="AG708" s="382"/>
    </row>
    <row r="709" spans="3:33" x14ac:dyDescent="0.25">
      <c r="C709" s="382"/>
      <c r="D709" s="382"/>
      <c r="E709" s="382"/>
      <c r="F709" s="382"/>
      <c r="G709" s="382"/>
      <c r="H709" s="382"/>
      <c r="I709" s="382"/>
      <c r="J709" s="382"/>
      <c r="K709" s="382"/>
      <c r="L709" s="382"/>
      <c r="M709" s="382"/>
      <c r="N709" s="382"/>
      <c r="O709" s="382"/>
      <c r="P709" s="382"/>
      <c r="Q709" s="382"/>
      <c r="R709" s="382"/>
      <c r="S709" s="382"/>
      <c r="T709" s="382"/>
      <c r="U709" s="382"/>
      <c r="V709" s="382"/>
      <c r="W709" s="382"/>
      <c r="X709" s="382"/>
      <c r="Y709" s="382"/>
      <c r="Z709" s="382"/>
      <c r="AA709" s="382"/>
      <c r="AB709" s="382"/>
      <c r="AC709" s="382"/>
      <c r="AD709" s="382"/>
      <c r="AE709" s="382"/>
      <c r="AF709" s="382"/>
      <c r="AG709" s="382"/>
    </row>
    <row r="710" spans="3:33" x14ac:dyDescent="0.25">
      <c r="C710" s="382"/>
      <c r="D710" s="382"/>
      <c r="E710" s="382"/>
      <c r="F710" s="382"/>
      <c r="G710" s="382"/>
      <c r="H710" s="382"/>
      <c r="I710" s="382"/>
      <c r="J710" s="382"/>
      <c r="K710" s="382"/>
      <c r="L710" s="382"/>
      <c r="M710" s="382"/>
      <c r="N710" s="382"/>
      <c r="O710" s="382"/>
      <c r="P710" s="382"/>
      <c r="Q710" s="382"/>
      <c r="R710" s="382"/>
      <c r="S710" s="382"/>
      <c r="T710" s="382"/>
      <c r="U710" s="382"/>
      <c r="V710" s="382"/>
      <c r="W710" s="382"/>
      <c r="X710" s="382"/>
      <c r="Y710" s="382"/>
      <c r="Z710" s="382"/>
      <c r="AA710" s="382"/>
      <c r="AB710" s="382"/>
      <c r="AC710" s="382"/>
      <c r="AD710" s="382"/>
      <c r="AE710" s="382"/>
      <c r="AF710" s="382"/>
      <c r="AG710" s="382"/>
    </row>
    <row r="711" spans="3:33" x14ac:dyDescent="0.25">
      <c r="C711" s="382"/>
      <c r="D711" s="382"/>
      <c r="E711" s="382"/>
      <c r="F711" s="382"/>
      <c r="G711" s="382"/>
      <c r="H711" s="382"/>
      <c r="I711" s="382"/>
      <c r="J711" s="382"/>
      <c r="K711" s="382"/>
      <c r="L711" s="382"/>
      <c r="M711" s="382"/>
      <c r="N711" s="382"/>
      <c r="O711" s="382"/>
      <c r="P711" s="382"/>
      <c r="Q711" s="382"/>
      <c r="R711" s="382"/>
      <c r="S711" s="382"/>
      <c r="T711" s="382"/>
      <c r="U711" s="382"/>
      <c r="V711" s="382"/>
      <c r="W711" s="382"/>
      <c r="X711" s="382"/>
      <c r="Y711" s="382"/>
      <c r="Z711" s="382"/>
      <c r="AA711" s="382"/>
      <c r="AB711" s="382"/>
      <c r="AC711" s="382"/>
      <c r="AD711" s="382"/>
      <c r="AE711" s="382"/>
      <c r="AF711" s="382"/>
      <c r="AG711" s="382"/>
    </row>
    <row r="712" spans="3:33" x14ac:dyDescent="0.25">
      <c r="C712" s="382"/>
      <c r="D712" s="382"/>
      <c r="E712" s="382"/>
      <c r="F712" s="382"/>
      <c r="G712" s="382"/>
      <c r="H712" s="382"/>
      <c r="I712" s="382"/>
      <c r="J712" s="382"/>
      <c r="K712" s="382"/>
      <c r="L712" s="382"/>
      <c r="M712" s="382"/>
      <c r="N712" s="382"/>
      <c r="O712" s="382"/>
      <c r="P712" s="382"/>
      <c r="Q712" s="382"/>
      <c r="R712" s="382"/>
      <c r="S712" s="382"/>
      <c r="T712" s="382"/>
      <c r="U712" s="382"/>
      <c r="V712" s="382"/>
      <c r="W712" s="382"/>
      <c r="X712" s="382"/>
      <c r="Y712" s="382"/>
      <c r="Z712" s="382"/>
      <c r="AA712" s="382"/>
      <c r="AB712" s="382"/>
      <c r="AC712" s="382"/>
      <c r="AD712" s="382"/>
      <c r="AE712" s="382"/>
      <c r="AF712" s="382"/>
      <c r="AG712" s="382"/>
    </row>
    <row r="713" spans="3:33" x14ac:dyDescent="0.25">
      <c r="C713" s="382"/>
      <c r="D713" s="382"/>
      <c r="E713" s="382"/>
      <c r="F713" s="382"/>
      <c r="G713" s="382"/>
      <c r="H713" s="382"/>
      <c r="I713" s="382"/>
      <c r="J713" s="382"/>
      <c r="K713" s="382"/>
      <c r="L713" s="382"/>
      <c r="M713" s="382"/>
      <c r="N713" s="382"/>
      <c r="O713" s="382"/>
      <c r="P713" s="382"/>
      <c r="Q713" s="382"/>
      <c r="R713" s="382"/>
      <c r="S713" s="382"/>
      <c r="T713" s="382"/>
      <c r="U713" s="382"/>
      <c r="V713" s="382"/>
      <c r="W713" s="382"/>
      <c r="X713" s="382"/>
      <c r="Y713" s="382"/>
      <c r="Z713" s="382"/>
      <c r="AA713" s="382"/>
      <c r="AB713" s="382"/>
      <c r="AC713" s="382"/>
      <c r="AD713" s="382"/>
      <c r="AE713" s="382"/>
      <c r="AF713" s="382"/>
      <c r="AG713" s="382"/>
    </row>
    <row r="714" spans="3:33" x14ac:dyDescent="0.25">
      <c r="C714" s="382"/>
      <c r="D714" s="382"/>
      <c r="E714" s="382"/>
      <c r="F714" s="382"/>
      <c r="G714" s="382"/>
      <c r="H714" s="382"/>
      <c r="I714" s="382"/>
      <c r="J714" s="382"/>
      <c r="K714" s="382"/>
      <c r="L714" s="382"/>
      <c r="M714" s="382"/>
      <c r="N714" s="382"/>
      <c r="O714" s="382"/>
      <c r="P714" s="382"/>
      <c r="Q714" s="382"/>
      <c r="R714" s="382"/>
      <c r="S714" s="382"/>
      <c r="T714" s="382"/>
      <c r="U714" s="382"/>
      <c r="V714" s="382"/>
      <c r="W714" s="382"/>
      <c r="X714" s="382"/>
      <c r="Y714" s="382"/>
      <c r="Z714" s="382"/>
      <c r="AA714" s="382"/>
      <c r="AB714" s="382"/>
      <c r="AC714" s="382"/>
      <c r="AD714" s="382"/>
      <c r="AE714" s="382"/>
      <c r="AF714" s="382"/>
      <c r="AG714" s="382"/>
    </row>
    <row r="715" spans="3:33" x14ac:dyDescent="0.25">
      <c r="C715" s="382"/>
      <c r="D715" s="382"/>
      <c r="E715" s="382"/>
      <c r="F715" s="382"/>
      <c r="G715" s="382"/>
      <c r="H715" s="382"/>
      <c r="I715" s="382"/>
      <c r="J715" s="382"/>
      <c r="K715" s="382"/>
      <c r="L715" s="382"/>
      <c r="M715" s="382"/>
      <c r="N715" s="382"/>
      <c r="O715" s="382"/>
      <c r="P715" s="382"/>
      <c r="Q715" s="382"/>
      <c r="R715" s="382"/>
      <c r="S715" s="382"/>
      <c r="T715" s="382"/>
      <c r="U715" s="382"/>
      <c r="V715" s="382"/>
      <c r="W715" s="382"/>
      <c r="X715" s="382"/>
      <c r="Y715" s="382"/>
      <c r="Z715" s="382"/>
      <c r="AA715" s="382"/>
      <c r="AB715" s="382"/>
      <c r="AC715" s="382"/>
      <c r="AD715" s="382"/>
      <c r="AE715" s="382"/>
      <c r="AF715" s="382"/>
      <c r="AG715" s="382"/>
    </row>
    <row r="716" spans="3:33" x14ac:dyDescent="0.25">
      <c r="C716" s="382"/>
      <c r="D716" s="382"/>
      <c r="E716" s="382"/>
      <c r="F716" s="382"/>
      <c r="G716" s="382"/>
      <c r="H716" s="382"/>
      <c r="I716" s="382"/>
      <c r="J716" s="382"/>
      <c r="K716" s="382"/>
      <c r="L716" s="382"/>
      <c r="M716" s="382"/>
      <c r="N716" s="382"/>
      <c r="O716" s="382"/>
      <c r="P716" s="382"/>
      <c r="Q716" s="382"/>
      <c r="R716" s="382"/>
      <c r="S716" s="382"/>
      <c r="T716" s="382"/>
      <c r="U716" s="382"/>
      <c r="V716" s="382"/>
      <c r="W716" s="382"/>
      <c r="X716" s="382"/>
      <c r="Y716" s="382"/>
      <c r="Z716" s="382"/>
      <c r="AA716" s="382"/>
      <c r="AB716" s="382"/>
      <c r="AC716" s="382"/>
      <c r="AD716" s="382"/>
      <c r="AE716" s="382"/>
      <c r="AF716" s="382"/>
      <c r="AG716" s="382"/>
    </row>
    <row r="717" spans="3:33" x14ac:dyDescent="0.25">
      <c r="C717" s="382"/>
      <c r="D717" s="382"/>
      <c r="E717" s="382"/>
      <c r="F717" s="382"/>
      <c r="G717" s="382"/>
      <c r="H717" s="382"/>
      <c r="I717" s="382"/>
      <c r="J717" s="382"/>
      <c r="K717" s="382"/>
      <c r="L717" s="382"/>
      <c r="M717" s="382"/>
      <c r="N717" s="382"/>
      <c r="O717" s="382"/>
      <c r="P717" s="382"/>
      <c r="Q717" s="382"/>
      <c r="R717" s="382"/>
      <c r="S717" s="382"/>
      <c r="T717" s="382"/>
      <c r="U717" s="382"/>
      <c r="V717" s="382"/>
      <c r="W717" s="382"/>
      <c r="X717" s="382"/>
      <c r="Y717" s="382"/>
      <c r="Z717" s="382"/>
      <c r="AA717" s="382"/>
      <c r="AB717" s="382"/>
      <c r="AC717" s="382"/>
      <c r="AD717" s="382"/>
      <c r="AE717" s="382"/>
      <c r="AF717" s="382"/>
      <c r="AG717" s="382"/>
    </row>
    <row r="718" spans="3:33" x14ac:dyDescent="0.25">
      <c r="C718" s="382"/>
      <c r="D718" s="382"/>
      <c r="E718" s="382"/>
      <c r="F718" s="382"/>
      <c r="G718" s="382"/>
      <c r="H718" s="382"/>
      <c r="I718" s="382"/>
      <c r="J718" s="382"/>
      <c r="K718" s="382"/>
      <c r="L718" s="382"/>
      <c r="M718" s="382"/>
      <c r="N718" s="382"/>
      <c r="O718" s="382"/>
      <c r="P718" s="382"/>
      <c r="Q718" s="382"/>
      <c r="R718" s="382"/>
      <c r="S718" s="382"/>
      <c r="T718" s="382"/>
      <c r="U718" s="382"/>
      <c r="V718" s="382"/>
      <c r="W718" s="382"/>
      <c r="X718" s="382"/>
      <c r="Y718" s="382"/>
      <c r="Z718" s="382"/>
      <c r="AA718" s="382"/>
      <c r="AB718" s="382"/>
      <c r="AC718" s="382"/>
      <c r="AD718" s="382"/>
      <c r="AE718" s="382"/>
      <c r="AF718" s="382"/>
      <c r="AG718" s="382"/>
    </row>
    <row r="719" spans="3:33" x14ac:dyDescent="0.25">
      <c r="C719" s="382"/>
      <c r="D719" s="382"/>
      <c r="E719" s="382"/>
      <c r="F719" s="382"/>
      <c r="G719" s="382"/>
      <c r="H719" s="382"/>
      <c r="I719" s="382"/>
      <c r="J719" s="382"/>
      <c r="K719" s="382"/>
      <c r="L719" s="382"/>
      <c r="M719" s="382"/>
      <c r="N719" s="382"/>
      <c r="O719" s="382"/>
      <c r="P719" s="382"/>
      <c r="Q719" s="382"/>
      <c r="R719" s="382"/>
      <c r="S719" s="382"/>
      <c r="T719" s="382"/>
      <c r="U719" s="382"/>
      <c r="V719" s="382"/>
      <c r="W719" s="382"/>
      <c r="X719" s="382"/>
      <c r="Y719" s="382"/>
      <c r="Z719" s="382"/>
      <c r="AA719" s="382"/>
      <c r="AB719" s="382"/>
      <c r="AC719" s="382"/>
      <c r="AD719" s="382"/>
      <c r="AE719" s="382"/>
      <c r="AF719" s="382"/>
      <c r="AG719" s="382"/>
    </row>
    <row r="720" spans="3:33" x14ac:dyDescent="0.25">
      <c r="C720" s="382"/>
      <c r="D720" s="382"/>
      <c r="E720" s="382"/>
      <c r="F720" s="382"/>
      <c r="G720" s="382"/>
      <c r="H720" s="382"/>
      <c r="I720" s="382"/>
      <c r="J720" s="382"/>
      <c r="K720" s="382"/>
      <c r="L720" s="382"/>
      <c r="M720" s="382"/>
      <c r="N720" s="382"/>
      <c r="O720" s="382"/>
      <c r="P720" s="382"/>
      <c r="Q720" s="382"/>
      <c r="R720" s="382"/>
      <c r="S720" s="382"/>
      <c r="T720" s="382"/>
      <c r="U720" s="382"/>
      <c r="V720" s="382"/>
      <c r="W720" s="382"/>
      <c r="X720" s="382"/>
      <c r="Y720" s="382"/>
      <c r="Z720" s="382"/>
      <c r="AA720" s="382"/>
      <c r="AB720" s="382"/>
      <c r="AC720" s="382"/>
      <c r="AD720" s="382"/>
      <c r="AE720" s="382"/>
      <c r="AF720" s="382"/>
      <c r="AG720" s="382"/>
    </row>
    <row r="721" spans="3:33" x14ac:dyDescent="0.25">
      <c r="C721" s="382"/>
      <c r="D721" s="382"/>
      <c r="E721" s="382"/>
      <c r="F721" s="382"/>
      <c r="G721" s="382"/>
      <c r="H721" s="382"/>
      <c r="I721" s="382"/>
      <c r="J721" s="382"/>
      <c r="K721" s="382"/>
      <c r="L721" s="382"/>
      <c r="M721" s="382"/>
      <c r="N721" s="382"/>
      <c r="O721" s="382"/>
      <c r="P721" s="382"/>
      <c r="Q721" s="382"/>
      <c r="R721" s="382"/>
      <c r="S721" s="382"/>
      <c r="T721" s="382"/>
      <c r="U721" s="382"/>
      <c r="V721" s="382"/>
      <c r="W721" s="382"/>
      <c r="X721" s="382"/>
      <c r="Y721" s="382"/>
      <c r="Z721" s="382"/>
      <c r="AA721" s="382"/>
      <c r="AB721" s="382"/>
      <c r="AC721" s="382"/>
      <c r="AD721" s="382"/>
      <c r="AE721" s="382"/>
      <c r="AF721" s="382"/>
      <c r="AG721" s="382"/>
    </row>
    <row r="722" spans="3:33" x14ac:dyDescent="0.25">
      <c r="C722" s="382"/>
      <c r="D722" s="382"/>
      <c r="E722" s="382"/>
      <c r="F722" s="382"/>
      <c r="G722" s="382"/>
      <c r="H722" s="382"/>
      <c r="I722" s="382"/>
      <c r="J722" s="382"/>
      <c r="K722" s="382"/>
      <c r="L722" s="382"/>
      <c r="M722" s="382"/>
      <c r="N722" s="382"/>
      <c r="O722" s="382"/>
      <c r="P722" s="382"/>
      <c r="Q722" s="382"/>
      <c r="R722" s="382"/>
      <c r="S722" s="382"/>
      <c r="T722" s="382"/>
      <c r="U722" s="382"/>
      <c r="V722" s="382"/>
      <c r="W722" s="382"/>
      <c r="X722" s="382"/>
      <c r="Y722" s="382"/>
      <c r="Z722" s="382"/>
      <c r="AA722" s="382"/>
      <c r="AB722" s="382"/>
      <c r="AC722" s="382"/>
      <c r="AD722" s="382"/>
      <c r="AE722" s="382"/>
      <c r="AF722" s="382"/>
      <c r="AG722" s="382"/>
    </row>
    <row r="723" spans="3:33" x14ac:dyDescent="0.25">
      <c r="C723" s="382"/>
      <c r="D723" s="382"/>
      <c r="E723" s="382"/>
      <c r="F723" s="382"/>
      <c r="G723" s="382"/>
      <c r="H723" s="382"/>
      <c r="I723" s="382"/>
      <c r="J723" s="382"/>
      <c r="K723" s="382"/>
      <c r="L723" s="382"/>
      <c r="M723" s="382"/>
      <c r="N723" s="382"/>
      <c r="O723" s="382"/>
      <c r="P723" s="382"/>
      <c r="Q723" s="382"/>
      <c r="R723" s="382"/>
      <c r="S723" s="382"/>
      <c r="T723" s="382"/>
      <c r="U723" s="382"/>
      <c r="V723" s="382"/>
      <c r="W723" s="382"/>
      <c r="X723" s="382"/>
      <c r="Y723" s="382"/>
      <c r="Z723" s="382"/>
      <c r="AA723" s="382"/>
      <c r="AB723" s="382"/>
      <c r="AC723" s="382"/>
      <c r="AD723" s="382"/>
      <c r="AE723" s="382"/>
      <c r="AF723" s="382"/>
      <c r="AG723" s="382"/>
    </row>
    <row r="724" spans="3:33" x14ac:dyDescent="0.25">
      <c r="C724" s="382"/>
      <c r="D724" s="382"/>
      <c r="E724" s="382"/>
      <c r="F724" s="382"/>
      <c r="G724" s="382"/>
      <c r="H724" s="382"/>
      <c r="I724" s="382"/>
      <c r="J724" s="382"/>
      <c r="K724" s="382"/>
      <c r="L724" s="382"/>
      <c r="M724" s="382"/>
      <c r="N724" s="382"/>
      <c r="O724" s="382"/>
      <c r="P724" s="382"/>
      <c r="Q724" s="382"/>
      <c r="R724" s="382"/>
      <c r="S724" s="382"/>
      <c r="T724" s="382"/>
      <c r="U724" s="382"/>
      <c r="V724" s="382"/>
      <c r="W724" s="382"/>
      <c r="X724" s="382"/>
      <c r="Y724" s="382"/>
      <c r="Z724" s="382"/>
      <c r="AA724" s="382"/>
      <c r="AB724" s="382"/>
      <c r="AC724" s="382"/>
      <c r="AD724" s="382"/>
      <c r="AE724" s="382"/>
      <c r="AF724" s="382"/>
      <c r="AG724" s="382"/>
    </row>
    <row r="725" spans="3:33" x14ac:dyDescent="0.25">
      <c r="C725" s="382"/>
      <c r="D725" s="382"/>
      <c r="E725" s="382"/>
      <c r="F725" s="382"/>
      <c r="G725" s="382"/>
      <c r="H725" s="382"/>
      <c r="I725" s="382"/>
      <c r="J725" s="382"/>
      <c r="K725" s="382"/>
      <c r="L725" s="382"/>
      <c r="M725" s="382"/>
      <c r="N725" s="382"/>
      <c r="O725" s="382"/>
      <c r="P725" s="382"/>
      <c r="Q725" s="382"/>
      <c r="R725" s="382"/>
      <c r="S725" s="382"/>
      <c r="T725" s="382"/>
      <c r="U725" s="382"/>
      <c r="V725" s="382"/>
      <c r="W725" s="382"/>
      <c r="X725" s="382"/>
      <c r="Y725" s="382"/>
      <c r="Z725" s="382"/>
      <c r="AA725" s="382"/>
      <c r="AB725" s="382"/>
      <c r="AC725" s="382"/>
      <c r="AD725" s="382"/>
      <c r="AE725" s="382"/>
      <c r="AF725" s="382"/>
      <c r="AG725" s="382"/>
    </row>
    <row r="726" spans="3:33" x14ac:dyDescent="0.25">
      <c r="C726" s="382"/>
      <c r="D726" s="382"/>
      <c r="E726" s="382"/>
      <c r="F726" s="382"/>
      <c r="G726" s="382"/>
      <c r="H726" s="382"/>
      <c r="I726" s="382"/>
      <c r="J726" s="382"/>
      <c r="K726" s="382"/>
      <c r="L726" s="382"/>
      <c r="M726" s="382"/>
      <c r="N726" s="382"/>
      <c r="O726" s="382"/>
      <c r="P726" s="382"/>
      <c r="Q726" s="382"/>
      <c r="R726" s="382"/>
      <c r="S726" s="382"/>
      <c r="T726" s="382"/>
      <c r="U726" s="382"/>
      <c r="V726" s="382"/>
      <c r="W726" s="382"/>
      <c r="X726" s="382"/>
      <c r="Y726" s="382"/>
      <c r="Z726" s="382"/>
      <c r="AA726" s="382"/>
      <c r="AB726" s="382"/>
      <c r="AC726" s="382"/>
      <c r="AD726" s="382"/>
      <c r="AE726" s="382"/>
      <c r="AF726" s="382"/>
      <c r="AG726" s="382"/>
    </row>
    <row r="727" spans="3:33" x14ac:dyDescent="0.25">
      <c r="C727" s="382"/>
      <c r="D727" s="382"/>
      <c r="E727" s="382"/>
      <c r="F727" s="382"/>
      <c r="G727" s="382"/>
      <c r="H727" s="382"/>
      <c r="I727" s="382"/>
      <c r="J727" s="382"/>
      <c r="K727" s="382"/>
      <c r="L727" s="382"/>
      <c r="M727" s="382"/>
      <c r="N727" s="382"/>
      <c r="O727" s="382"/>
      <c r="P727" s="382"/>
      <c r="Q727" s="382"/>
      <c r="R727" s="382"/>
      <c r="S727" s="382"/>
      <c r="T727" s="382"/>
      <c r="U727" s="382"/>
      <c r="V727" s="382"/>
      <c r="W727" s="382"/>
      <c r="X727" s="382"/>
      <c r="Y727" s="382"/>
      <c r="Z727" s="382"/>
      <c r="AA727" s="382"/>
      <c r="AB727" s="382"/>
      <c r="AC727" s="382"/>
      <c r="AD727" s="382"/>
      <c r="AE727" s="382"/>
      <c r="AF727" s="382"/>
      <c r="AG727" s="382"/>
    </row>
    <row r="728" spans="3:33" x14ac:dyDescent="0.25">
      <c r="C728" s="382"/>
      <c r="D728" s="382"/>
      <c r="E728" s="382"/>
      <c r="F728" s="382"/>
      <c r="G728" s="382"/>
      <c r="H728" s="382"/>
      <c r="I728" s="382"/>
      <c r="J728" s="382"/>
      <c r="K728" s="382"/>
      <c r="L728" s="382"/>
      <c r="M728" s="382"/>
      <c r="N728" s="382"/>
      <c r="O728" s="382"/>
      <c r="P728" s="382"/>
      <c r="Q728" s="382"/>
      <c r="R728" s="382"/>
      <c r="S728" s="382"/>
      <c r="T728" s="382"/>
      <c r="U728" s="382"/>
      <c r="V728" s="382"/>
      <c r="W728" s="382"/>
      <c r="X728" s="382"/>
      <c r="Y728" s="382"/>
      <c r="Z728" s="382"/>
      <c r="AA728" s="382"/>
      <c r="AB728" s="382"/>
      <c r="AC728" s="382"/>
      <c r="AD728" s="382"/>
      <c r="AE728" s="382"/>
      <c r="AF728" s="382"/>
      <c r="AG728" s="382"/>
    </row>
    <row r="729" spans="3:33" x14ac:dyDescent="0.25">
      <c r="C729" s="382"/>
      <c r="D729" s="382"/>
      <c r="E729" s="382"/>
      <c r="F729" s="382"/>
      <c r="G729" s="382"/>
      <c r="H729" s="382"/>
      <c r="I729" s="382"/>
      <c r="J729" s="382"/>
      <c r="K729" s="382"/>
      <c r="L729" s="382"/>
      <c r="M729" s="382"/>
      <c r="N729" s="382"/>
      <c r="O729" s="382"/>
      <c r="P729" s="382"/>
      <c r="Q729" s="382"/>
      <c r="R729" s="382"/>
      <c r="S729" s="382"/>
      <c r="T729" s="382"/>
      <c r="U729" s="382"/>
      <c r="V729" s="382"/>
      <c r="W729" s="382"/>
      <c r="X729" s="382"/>
      <c r="Y729" s="382"/>
      <c r="Z729" s="382"/>
      <c r="AA729" s="382"/>
      <c r="AB729" s="382"/>
      <c r="AC729" s="382"/>
      <c r="AD729" s="382"/>
      <c r="AE729" s="382"/>
      <c r="AF729" s="382"/>
      <c r="AG729" s="382"/>
    </row>
    <row r="730" spans="3:33" x14ac:dyDescent="0.25">
      <c r="C730" s="382"/>
      <c r="D730" s="382"/>
      <c r="E730" s="382"/>
      <c r="F730" s="382"/>
      <c r="G730" s="382"/>
      <c r="H730" s="382"/>
      <c r="I730" s="382"/>
      <c r="J730" s="382"/>
      <c r="K730" s="382"/>
      <c r="L730" s="382"/>
      <c r="M730" s="382"/>
      <c r="N730" s="382"/>
      <c r="O730" s="382"/>
      <c r="P730" s="382"/>
      <c r="Q730" s="382"/>
      <c r="R730" s="382"/>
      <c r="S730" s="382"/>
      <c r="T730" s="382"/>
      <c r="U730" s="382"/>
      <c r="V730" s="382"/>
      <c r="W730" s="382"/>
      <c r="X730" s="382"/>
      <c r="Y730" s="382"/>
      <c r="Z730" s="382"/>
      <c r="AA730" s="382"/>
      <c r="AB730" s="382"/>
      <c r="AC730" s="382"/>
      <c r="AD730" s="382"/>
      <c r="AE730" s="382"/>
      <c r="AF730" s="382"/>
      <c r="AG730" s="382"/>
    </row>
    <row r="731" spans="3:33" x14ac:dyDescent="0.25">
      <c r="C731" s="382"/>
      <c r="D731" s="382"/>
      <c r="E731" s="382"/>
      <c r="F731" s="382"/>
      <c r="G731" s="382"/>
      <c r="H731" s="382"/>
      <c r="I731" s="382"/>
      <c r="J731" s="382"/>
      <c r="K731" s="382"/>
      <c r="L731" s="382"/>
      <c r="M731" s="382"/>
      <c r="N731" s="382"/>
      <c r="O731" s="382"/>
      <c r="P731" s="382"/>
      <c r="Q731" s="382"/>
      <c r="R731" s="382"/>
      <c r="S731" s="382"/>
      <c r="T731" s="382"/>
      <c r="U731" s="382"/>
      <c r="V731" s="382"/>
      <c r="W731" s="382"/>
      <c r="X731" s="382"/>
      <c r="Y731" s="382"/>
      <c r="Z731" s="382"/>
      <c r="AA731" s="382"/>
      <c r="AB731" s="382"/>
      <c r="AC731" s="382"/>
      <c r="AD731" s="382"/>
      <c r="AE731" s="382"/>
      <c r="AF731" s="382"/>
      <c r="AG731" s="382"/>
    </row>
    <row r="732" spans="3:33" x14ac:dyDescent="0.25">
      <c r="C732" s="382"/>
      <c r="D732" s="382"/>
      <c r="E732" s="382"/>
      <c r="F732" s="382"/>
      <c r="G732" s="382"/>
      <c r="H732" s="382"/>
      <c r="I732" s="382"/>
      <c r="J732" s="382"/>
      <c r="K732" s="382"/>
      <c r="L732" s="382"/>
      <c r="M732" s="382"/>
      <c r="N732" s="382"/>
      <c r="O732" s="382"/>
      <c r="P732" s="382"/>
      <c r="Q732" s="382"/>
      <c r="R732" s="382"/>
      <c r="S732" s="382"/>
      <c r="T732" s="382"/>
      <c r="U732" s="382"/>
      <c r="V732" s="382"/>
      <c r="W732" s="382"/>
      <c r="X732" s="382"/>
      <c r="Y732" s="382"/>
      <c r="Z732" s="382"/>
      <c r="AA732" s="382"/>
      <c r="AB732" s="382"/>
      <c r="AC732" s="382"/>
      <c r="AD732" s="382"/>
      <c r="AE732" s="382"/>
      <c r="AF732" s="382"/>
      <c r="AG732" s="382"/>
    </row>
    <row r="733" spans="3:33" x14ac:dyDescent="0.25">
      <c r="C733" s="382"/>
      <c r="D733" s="382"/>
      <c r="E733" s="382"/>
      <c r="F733" s="382"/>
      <c r="G733" s="382"/>
      <c r="H733" s="382"/>
      <c r="I733" s="382"/>
      <c r="J733" s="382"/>
      <c r="K733" s="382"/>
      <c r="L733" s="382"/>
      <c r="M733" s="382"/>
      <c r="N733" s="382"/>
      <c r="O733" s="382"/>
      <c r="P733" s="382"/>
      <c r="Q733" s="382"/>
      <c r="R733" s="382"/>
      <c r="S733" s="382"/>
      <c r="T733" s="382"/>
      <c r="U733" s="382"/>
      <c r="V733" s="382"/>
      <c r="W733" s="382"/>
      <c r="X733" s="382"/>
      <c r="Y733" s="382"/>
      <c r="Z733" s="382"/>
      <c r="AA733" s="382"/>
      <c r="AB733" s="382"/>
      <c r="AC733" s="382"/>
      <c r="AD733" s="382"/>
      <c r="AE733" s="382"/>
      <c r="AF733" s="382"/>
      <c r="AG733" s="382"/>
    </row>
    <row r="734" spans="3:33" x14ac:dyDescent="0.25">
      <c r="C734" s="382"/>
      <c r="D734" s="382"/>
      <c r="E734" s="382"/>
      <c r="F734" s="382"/>
      <c r="G734" s="382"/>
      <c r="H734" s="382"/>
      <c r="I734" s="382"/>
      <c r="J734" s="382"/>
      <c r="K734" s="382"/>
      <c r="L734" s="382"/>
      <c r="M734" s="382"/>
      <c r="N734" s="382"/>
      <c r="O734" s="382"/>
      <c r="P734" s="382"/>
      <c r="Q734" s="382"/>
      <c r="R734" s="382"/>
      <c r="S734" s="382"/>
      <c r="T734" s="382"/>
      <c r="U734" s="382"/>
      <c r="V734" s="382"/>
      <c r="W734" s="382"/>
      <c r="X734" s="382"/>
      <c r="Y734" s="382"/>
      <c r="Z734" s="382"/>
      <c r="AA734" s="382"/>
      <c r="AB734" s="382"/>
      <c r="AC734" s="382"/>
      <c r="AD734" s="382"/>
      <c r="AE734" s="382"/>
      <c r="AF734" s="382"/>
      <c r="AG734" s="382"/>
    </row>
    <row r="735" spans="3:33" x14ac:dyDescent="0.25">
      <c r="C735" s="382"/>
      <c r="D735" s="382"/>
      <c r="E735" s="382"/>
      <c r="F735" s="382"/>
      <c r="G735" s="382"/>
      <c r="H735" s="382"/>
      <c r="I735" s="382"/>
      <c r="J735" s="382"/>
      <c r="K735" s="382"/>
      <c r="L735" s="382"/>
      <c r="M735" s="382"/>
      <c r="N735" s="382"/>
      <c r="O735" s="382"/>
      <c r="P735" s="382"/>
      <c r="Q735" s="382"/>
      <c r="R735" s="382"/>
      <c r="S735" s="382"/>
      <c r="T735" s="382"/>
      <c r="U735" s="382"/>
      <c r="V735" s="382"/>
      <c r="W735" s="382"/>
      <c r="X735" s="382"/>
      <c r="Y735" s="382"/>
      <c r="Z735" s="382"/>
      <c r="AA735" s="382"/>
      <c r="AB735" s="382"/>
      <c r="AC735" s="382"/>
      <c r="AD735" s="382"/>
      <c r="AE735" s="382"/>
      <c r="AF735" s="382"/>
      <c r="AG735" s="382"/>
    </row>
    <row r="736" spans="3:33" x14ac:dyDescent="0.25">
      <c r="C736" s="382"/>
      <c r="D736" s="382"/>
      <c r="E736" s="382"/>
      <c r="F736" s="382"/>
      <c r="G736" s="382"/>
      <c r="H736" s="382"/>
      <c r="I736" s="382"/>
      <c r="J736" s="382"/>
      <c r="K736" s="382"/>
      <c r="L736" s="382"/>
      <c r="M736" s="382"/>
      <c r="N736" s="382"/>
      <c r="O736" s="382"/>
      <c r="P736" s="382"/>
      <c r="Q736" s="382"/>
      <c r="R736" s="382"/>
      <c r="S736" s="382"/>
      <c r="T736" s="382"/>
      <c r="U736" s="382"/>
      <c r="V736" s="382"/>
      <c r="W736" s="382"/>
      <c r="X736" s="382"/>
      <c r="Y736" s="382"/>
      <c r="Z736" s="382"/>
      <c r="AA736" s="382"/>
      <c r="AB736" s="382"/>
      <c r="AC736" s="382"/>
      <c r="AD736" s="382"/>
      <c r="AE736" s="382"/>
      <c r="AF736" s="382"/>
      <c r="AG736" s="382"/>
    </row>
    <row r="737" spans="3:33" x14ac:dyDescent="0.25">
      <c r="C737" s="382"/>
      <c r="D737" s="382"/>
      <c r="E737" s="382"/>
      <c r="F737" s="382"/>
      <c r="G737" s="382"/>
      <c r="H737" s="382"/>
      <c r="I737" s="382"/>
      <c r="J737" s="382"/>
      <c r="K737" s="382"/>
      <c r="L737" s="382"/>
      <c r="M737" s="382"/>
      <c r="N737" s="382"/>
      <c r="O737" s="382"/>
      <c r="P737" s="382"/>
      <c r="Q737" s="382"/>
      <c r="R737" s="382"/>
      <c r="S737" s="382"/>
      <c r="T737" s="382"/>
      <c r="U737" s="382"/>
      <c r="V737" s="382"/>
      <c r="W737" s="382"/>
      <c r="X737" s="382"/>
      <c r="Y737" s="382"/>
      <c r="Z737" s="382"/>
      <c r="AA737" s="382"/>
      <c r="AB737" s="382"/>
      <c r="AC737" s="382"/>
      <c r="AD737" s="382"/>
      <c r="AE737" s="382"/>
      <c r="AF737" s="382"/>
      <c r="AG737" s="382"/>
    </row>
    <row r="738" spans="3:33" x14ac:dyDescent="0.25">
      <c r="C738" s="382"/>
      <c r="D738" s="382"/>
      <c r="E738" s="382"/>
      <c r="F738" s="382"/>
      <c r="G738" s="382"/>
      <c r="H738" s="382"/>
      <c r="I738" s="382"/>
      <c r="J738" s="382"/>
      <c r="K738" s="382"/>
      <c r="L738" s="382"/>
      <c r="M738" s="382"/>
      <c r="N738" s="382"/>
      <c r="O738" s="382"/>
      <c r="P738" s="382"/>
      <c r="Q738" s="382"/>
      <c r="R738" s="382"/>
      <c r="S738" s="382"/>
      <c r="T738" s="382"/>
      <c r="U738" s="382"/>
      <c r="V738" s="382"/>
      <c r="W738" s="382"/>
      <c r="X738" s="382"/>
      <c r="Y738" s="382"/>
      <c r="Z738" s="382"/>
      <c r="AA738" s="382"/>
      <c r="AB738" s="382"/>
      <c r="AC738" s="382"/>
      <c r="AD738" s="382"/>
      <c r="AE738" s="382"/>
      <c r="AF738" s="382"/>
      <c r="AG738" s="382"/>
    </row>
    <row r="739" spans="3:33" x14ac:dyDescent="0.25">
      <c r="C739" s="382"/>
      <c r="D739" s="382"/>
      <c r="E739" s="382"/>
      <c r="F739" s="382"/>
      <c r="G739" s="382"/>
      <c r="H739" s="382"/>
      <c r="I739" s="382"/>
      <c r="J739" s="382"/>
      <c r="K739" s="382"/>
      <c r="L739" s="382"/>
      <c r="M739" s="382"/>
      <c r="N739" s="382"/>
      <c r="O739" s="382"/>
      <c r="P739" s="382"/>
      <c r="Q739" s="382"/>
      <c r="R739" s="382"/>
      <c r="S739" s="382"/>
      <c r="T739" s="382"/>
      <c r="U739" s="382"/>
      <c r="V739" s="382"/>
      <c r="W739" s="382"/>
      <c r="X739" s="382"/>
      <c r="Y739" s="382"/>
      <c r="Z739" s="382"/>
      <c r="AA739" s="382"/>
      <c r="AB739" s="382"/>
      <c r="AC739" s="382"/>
      <c r="AD739" s="382"/>
      <c r="AE739" s="382"/>
      <c r="AF739" s="382"/>
      <c r="AG739" s="382"/>
    </row>
    <row r="740" spans="3:33" x14ac:dyDescent="0.25">
      <c r="C740" s="382"/>
      <c r="D740" s="382"/>
      <c r="E740" s="382"/>
      <c r="F740" s="382"/>
      <c r="G740" s="382"/>
      <c r="H740" s="382"/>
      <c r="I740" s="382"/>
      <c r="J740" s="382"/>
      <c r="K740" s="382"/>
      <c r="L740" s="382"/>
      <c r="M740" s="382"/>
      <c r="N740" s="382"/>
      <c r="O740" s="382"/>
      <c r="P740" s="382"/>
      <c r="Q740" s="382"/>
      <c r="R740" s="382"/>
      <c r="S740" s="382"/>
      <c r="T740" s="382"/>
      <c r="U740" s="382"/>
      <c r="V740" s="382"/>
      <c r="W740" s="382"/>
      <c r="X740" s="382"/>
      <c r="Y740" s="382"/>
      <c r="Z740" s="382"/>
      <c r="AA740" s="382"/>
      <c r="AB740" s="382"/>
      <c r="AC740" s="382"/>
      <c r="AD740" s="382"/>
      <c r="AE740" s="382"/>
      <c r="AF740" s="382"/>
      <c r="AG740" s="382"/>
    </row>
    <row r="741" spans="3:33" x14ac:dyDescent="0.25">
      <c r="C741" s="382"/>
      <c r="D741" s="382"/>
      <c r="E741" s="382"/>
      <c r="F741" s="382"/>
      <c r="G741" s="382"/>
      <c r="H741" s="382"/>
      <c r="I741" s="382"/>
      <c r="J741" s="382"/>
      <c r="K741" s="382"/>
      <c r="L741" s="382"/>
      <c r="M741" s="382"/>
      <c r="N741" s="382"/>
      <c r="O741" s="382"/>
      <c r="P741" s="382"/>
      <c r="Q741" s="382"/>
      <c r="R741" s="382"/>
      <c r="S741" s="382"/>
      <c r="T741" s="382"/>
      <c r="U741" s="382"/>
      <c r="V741" s="382"/>
      <c r="W741" s="382"/>
      <c r="X741" s="382"/>
      <c r="Y741" s="382"/>
      <c r="Z741" s="382"/>
      <c r="AA741" s="382"/>
      <c r="AB741" s="382"/>
      <c r="AC741" s="382"/>
      <c r="AD741" s="382"/>
      <c r="AE741" s="382"/>
      <c r="AF741" s="382"/>
      <c r="AG741" s="382"/>
    </row>
    <row r="742" spans="3:33" x14ac:dyDescent="0.25">
      <c r="C742" s="382"/>
      <c r="D742" s="382"/>
      <c r="E742" s="382"/>
      <c r="F742" s="382"/>
      <c r="G742" s="382"/>
      <c r="H742" s="382"/>
      <c r="I742" s="382"/>
      <c r="J742" s="382"/>
      <c r="K742" s="382"/>
      <c r="L742" s="382"/>
      <c r="M742" s="382"/>
      <c r="N742" s="382"/>
      <c r="O742" s="382"/>
      <c r="P742" s="382"/>
      <c r="Q742" s="382"/>
      <c r="R742" s="382"/>
      <c r="S742" s="382"/>
      <c r="T742" s="382"/>
      <c r="U742" s="382"/>
      <c r="V742" s="382"/>
      <c r="W742" s="382"/>
      <c r="X742" s="382"/>
      <c r="Y742" s="382"/>
      <c r="Z742" s="382"/>
      <c r="AA742" s="382"/>
      <c r="AB742" s="382"/>
      <c r="AC742" s="382"/>
      <c r="AD742" s="382"/>
      <c r="AE742" s="382"/>
      <c r="AF742" s="382"/>
      <c r="AG742" s="382"/>
    </row>
    <row r="743" spans="3:33" x14ac:dyDescent="0.25">
      <c r="C743" s="382"/>
      <c r="D743" s="382"/>
      <c r="E743" s="382"/>
      <c r="F743" s="382"/>
      <c r="G743" s="382"/>
      <c r="H743" s="382"/>
      <c r="I743" s="382"/>
      <c r="J743" s="382"/>
      <c r="K743" s="382"/>
      <c r="L743" s="382"/>
      <c r="M743" s="382"/>
      <c r="N743" s="382"/>
      <c r="O743" s="382"/>
      <c r="P743" s="382"/>
      <c r="Q743" s="382"/>
      <c r="R743" s="382"/>
      <c r="S743" s="382"/>
      <c r="T743" s="382"/>
      <c r="U743" s="382"/>
      <c r="V743" s="382"/>
      <c r="W743" s="382"/>
      <c r="X743" s="382"/>
      <c r="Y743" s="382"/>
      <c r="Z743" s="382"/>
      <c r="AA743" s="382"/>
      <c r="AB743" s="382"/>
      <c r="AC743" s="382"/>
      <c r="AD743" s="382"/>
      <c r="AE743" s="382"/>
      <c r="AF743" s="382"/>
      <c r="AG743" s="382"/>
    </row>
    <row r="744" spans="3:33" x14ac:dyDescent="0.25">
      <c r="C744" s="382"/>
      <c r="D744" s="382"/>
      <c r="E744" s="382"/>
      <c r="F744" s="382"/>
      <c r="G744" s="382"/>
      <c r="H744" s="382"/>
      <c r="I744" s="382"/>
      <c r="J744" s="382"/>
      <c r="K744" s="382"/>
      <c r="L744" s="382"/>
      <c r="M744" s="382"/>
      <c r="N744" s="382"/>
      <c r="O744" s="382"/>
      <c r="P744" s="382"/>
      <c r="Q744" s="382"/>
      <c r="R744" s="382"/>
      <c r="S744" s="382"/>
      <c r="T744" s="382"/>
      <c r="U744" s="382"/>
      <c r="V744" s="382"/>
      <c r="W744" s="382"/>
      <c r="X744" s="382"/>
      <c r="Y744" s="382"/>
      <c r="Z744" s="382"/>
      <c r="AA744" s="382"/>
      <c r="AB744" s="382"/>
      <c r="AC744" s="382"/>
      <c r="AD744" s="382"/>
      <c r="AE744" s="382"/>
      <c r="AF744" s="382"/>
      <c r="AG744" s="382"/>
    </row>
    <row r="745" spans="3:33" x14ac:dyDescent="0.25">
      <c r="C745" s="382"/>
      <c r="D745" s="382"/>
      <c r="E745" s="382"/>
      <c r="F745" s="382"/>
      <c r="G745" s="382"/>
      <c r="H745" s="382"/>
      <c r="I745" s="382"/>
      <c r="J745" s="382"/>
      <c r="K745" s="382"/>
      <c r="L745" s="382"/>
      <c r="M745" s="382"/>
      <c r="N745" s="382"/>
      <c r="O745" s="382"/>
      <c r="P745" s="382"/>
      <c r="Q745" s="382"/>
      <c r="R745" s="382"/>
      <c r="S745" s="382"/>
      <c r="T745" s="382"/>
      <c r="U745" s="382"/>
      <c r="V745" s="382"/>
      <c r="W745" s="382"/>
      <c r="X745" s="382"/>
      <c r="Y745" s="382"/>
      <c r="Z745" s="382"/>
      <c r="AA745" s="382"/>
      <c r="AB745" s="382"/>
      <c r="AC745" s="382"/>
      <c r="AD745" s="382"/>
      <c r="AE745" s="382"/>
      <c r="AF745" s="382"/>
      <c r="AG745" s="382"/>
    </row>
    <row r="746" spans="3:33" x14ac:dyDescent="0.25">
      <c r="C746" s="382"/>
      <c r="D746" s="382"/>
      <c r="E746" s="382"/>
      <c r="F746" s="382"/>
      <c r="G746" s="382"/>
      <c r="H746" s="382"/>
      <c r="I746" s="382"/>
      <c r="J746" s="382"/>
      <c r="K746" s="382"/>
      <c r="L746" s="382"/>
      <c r="M746" s="382"/>
      <c r="N746" s="382"/>
      <c r="O746" s="382"/>
      <c r="P746" s="382"/>
      <c r="Q746" s="382"/>
      <c r="R746" s="382"/>
      <c r="S746" s="382"/>
      <c r="T746" s="382"/>
      <c r="U746" s="382"/>
      <c r="V746" s="382"/>
      <c r="W746" s="382"/>
      <c r="X746" s="382"/>
      <c r="Y746" s="382"/>
      <c r="Z746" s="382"/>
      <c r="AA746" s="382"/>
      <c r="AB746" s="382"/>
      <c r="AC746" s="382"/>
      <c r="AD746" s="382"/>
      <c r="AE746" s="382"/>
      <c r="AF746" s="382"/>
      <c r="AG746" s="382"/>
    </row>
    <row r="747" spans="3:33" x14ac:dyDescent="0.25">
      <c r="C747" s="382"/>
      <c r="D747" s="382"/>
      <c r="E747" s="382"/>
      <c r="F747" s="382"/>
      <c r="G747" s="382"/>
      <c r="H747" s="382"/>
      <c r="I747" s="382"/>
      <c r="J747" s="382"/>
      <c r="K747" s="382"/>
      <c r="L747" s="382"/>
      <c r="M747" s="382"/>
      <c r="N747" s="382"/>
      <c r="O747" s="382"/>
      <c r="P747" s="382"/>
      <c r="Q747" s="382"/>
      <c r="R747" s="382"/>
      <c r="S747" s="382"/>
      <c r="T747" s="382"/>
      <c r="U747" s="382"/>
      <c r="V747" s="382"/>
      <c r="W747" s="382"/>
      <c r="X747" s="382"/>
      <c r="Y747" s="382"/>
      <c r="Z747" s="382"/>
      <c r="AA747" s="382"/>
      <c r="AB747" s="382"/>
      <c r="AC747" s="382"/>
      <c r="AD747" s="382"/>
      <c r="AE747" s="382"/>
      <c r="AF747" s="382"/>
      <c r="AG747" s="382"/>
    </row>
    <row r="748" spans="3:33" x14ac:dyDescent="0.25">
      <c r="C748" s="382"/>
      <c r="D748" s="382"/>
      <c r="E748" s="382"/>
      <c r="F748" s="382"/>
      <c r="G748" s="382"/>
      <c r="H748" s="382"/>
      <c r="I748" s="382"/>
      <c r="J748" s="382"/>
      <c r="K748" s="382"/>
      <c r="L748" s="382"/>
      <c r="M748" s="382"/>
      <c r="N748" s="382"/>
      <c r="O748" s="382"/>
      <c r="P748" s="382"/>
      <c r="Q748" s="382"/>
      <c r="R748" s="382"/>
      <c r="S748" s="382"/>
      <c r="T748" s="382"/>
      <c r="U748" s="382"/>
      <c r="V748" s="382"/>
      <c r="W748" s="382"/>
      <c r="X748" s="382"/>
      <c r="Y748" s="382"/>
      <c r="Z748" s="382"/>
      <c r="AA748" s="382"/>
      <c r="AB748" s="382"/>
      <c r="AC748" s="382"/>
      <c r="AD748" s="382"/>
      <c r="AE748" s="382"/>
      <c r="AF748" s="382"/>
      <c r="AG748" s="382"/>
    </row>
    <row r="749" spans="3:33" x14ac:dyDescent="0.25">
      <c r="C749" s="382"/>
      <c r="D749" s="382"/>
      <c r="E749" s="382"/>
      <c r="F749" s="382"/>
      <c r="G749" s="382"/>
      <c r="H749" s="382"/>
      <c r="I749" s="382"/>
      <c r="J749" s="382"/>
      <c r="K749" s="382"/>
      <c r="L749" s="382"/>
      <c r="M749" s="382"/>
      <c r="N749" s="382"/>
      <c r="O749" s="382"/>
      <c r="P749" s="382"/>
      <c r="Q749" s="382"/>
      <c r="R749" s="382"/>
      <c r="S749" s="382"/>
      <c r="T749" s="382"/>
      <c r="U749" s="382"/>
      <c r="V749" s="382"/>
      <c r="W749" s="382"/>
      <c r="X749" s="382"/>
      <c r="Y749" s="382"/>
      <c r="Z749" s="382"/>
      <c r="AA749" s="382"/>
      <c r="AB749" s="382"/>
      <c r="AC749" s="382"/>
      <c r="AD749" s="382"/>
      <c r="AE749" s="382"/>
      <c r="AF749" s="382"/>
      <c r="AG749" s="382"/>
    </row>
    <row r="750" spans="3:33" x14ac:dyDescent="0.25">
      <c r="C750" s="382"/>
      <c r="D750" s="382"/>
      <c r="E750" s="382"/>
      <c r="F750" s="382"/>
      <c r="G750" s="382"/>
      <c r="H750" s="382"/>
      <c r="I750" s="382"/>
      <c r="J750" s="382"/>
      <c r="K750" s="382"/>
      <c r="L750" s="382"/>
      <c r="M750" s="382"/>
      <c r="N750" s="382"/>
      <c r="O750" s="382"/>
      <c r="P750" s="382"/>
      <c r="Q750" s="382"/>
      <c r="R750" s="382"/>
      <c r="S750" s="382"/>
      <c r="T750" s="382"/>
      <c r="U750" s="382"/>
      <c r="V750" s="382"/>
      <c r="W750" s="382"/>
      <c r="X750" s="382"/>
      <c r="Y750" s="382"/>
      <c r="Z750" s="382"/>
      <c r="AA750" s="382"/>
      <c r="AB750" s="382"/>
      <c r="AC750" s="382"/>
      <c r="AD750" s="382"/>
      <c r="AE750" s="382"/>
      <c r="AF750" s="382"/>
      <c r="AG750" s="382"/>
    </row>
    <row r="751" spans="3:33" x14ac:dyDescent="0.25">
      <c r="C751" s="382"/>
      <c r="D751" s="382"/>
      <c r="E751" s="382"/>
      <c r="F751" s="382"/>
      <c r="G751" s="382"/>
      <c r="H751" s="382"/>
      <c r="I751" s="382"/>
      <c r="J751" s="382"/>
      <c r="K751" s="382"/>
      <c r="L751" s="382"/>
      <c r="M751" s="382"/>
      <c r="N751" s="382"/>
      <c r="O751" s="382"/>
      <c r="P751" s="382"/>
      <c r="Q751" s="382"/>
      <c r="R751" s="382"/>
      <c r="S751" s="382"/>
      <c r="T751" s="382"/>
      <c r="U751" s="382"/>
      <c r="V751" s="382"/>
      <c r="W751" s="382"/>
      <c r="X751" s="382"/>
      <c r="Y751" s="382"/>
      <c r="Z751" s="382"/>
      <c r="AA751" s="382"/>
      <c r="AB751" s="382"/>
      <c r="AC751" s="382"/>
      <c r="AD751" s="382"/>
      <c r="AE751" s="382"/>
      <c r="AF751" s="382"/>
      <c r="AG751" s="382"/>
    </row>
    <row r="752" spans="3:33" x14ac:dyDescent="0.25">
      <c r="C752" s="382"/>
      <c r="D752" s="382"/>
      <c r="E752" s="382"/>
      <c r="F752" s="382"/>
      <c r="G752" s="382"/>
      <c r="H752" s="382"/>
      <c r="I752" s="382"/>
      <c r="J752" s="382"/>
      <c r="K752" s="382"/>
      <c r="L752" s="382"/>
      <c r="M752" s="382"/>
      <c r="N752" s="382"/>
      <c r="O752" s="382"/>
      <c r="P752" s="382"/>
      <c r="Q752" s="382"/>
      <c r="R752" s="382"/>
      <c r="S752" s="382"/>
      <c r="T752" s="382"/>
      <c r="U752" s="382"/>
      <c r="V752" s="382"/>
      <c r="W752" s="382"/>
      <c r="X752" s="382"/>
      <c r="Y752" s="382"/>
      <c r="Z752" s="382"/>
      <c r="AA752" s="382"/>
      <c r="AB752" s="382"/>
      <c r="AC752" s="382"/>
      <c r="AD752" s="382"/>
      <c r="AE752" s="382"/>
      <c r="AF752" s="382"/>
      <c r="AG752" s="382"/>
    </row>
    <row r="753" spans="3:33" x14ac:dyDescent="0.25">
      <c r="C753" s="382"/>
      <c r="D753" s="382"/>
      <c r="E753" s="382"/>
      <c r="F753" s="382"/>
      <c r="G753" s="382"/>
      <c r="H753" s="382"/>
      <c r="I753" s="382"/>
      <c r="J753" s="382"/>
      <c r="K753" s="382"/>
      <c r="L753" s="382"/>
      <c r="M753" s="382"/>
      <c r="N753" s="382"/>
      <c r="O753" s="382"/>
      <c r="P753" s="382"/>
      <c r="Q753" s="382"/>
      <c r="R753" s="382"/>
      <c r="S753" s="382"/>
      <c r="T753" s="382"/>
      <c r="U753" s="382"/>
      <c r="V753" s="382"/>
      <c r="W753" s="382"/>
      <c r="X753" s="382"/>
      <c r="Y753" s="382"/>
      <c r="Z753" s="382"/>
      <c r="AA753" s="382"/>
      <c r="AB753" s="382"/>
      <c r="AC753" s="382"/>
      <c r="AD753" s="382"/>
      <c r="AE753" s="382"/>
      <c r="AF753" s="382"/>
      <c r="AG753" s="382"/>
    </row>
    <row r="754" spans="3:33" x14ac:dyDescent="0.25">
      <c r="C754" s="382"/>
      <c r="D754" s="382"/>
      <c r="E754" s="382"/>
      <c r="F754" s="382"/>
      <c r="G754" s="382"/>
      <c r="H754" s="382"/>
      <c r="I754" s="382"/>
      <c r="J754" s="382"/>
      <c r="K754" s="382"/>
      <c r="L754" s="382"/>
      <c r="M754" s="382"/>
      <c r="N754" s="382"/>
      <c r="O754" s="382"/>
      <c r="P754" s="382"/>
      <c r="Q754" s="382"/>
      <c r="R754" s="382"/>
      <c r="S754" s="382"/>
      <c r="T754" s="382"/>
      <c r="U754" s="382"/>
      <c r="V754" s="382"/>
      <c r="W754" s="382"/>
      <c r="X754" s="382"/>
      <c r="Y754" s="382"/>
      <c r="Z754" s="382"/>
      <c r="AA754" s="382"/>
      <c r="AB754" s="382"/>
      <c r="AC754" s="382"/>
      <c r="AD754" s="382"/>
      <c r="AE754" s="382"/>
      <c r="AF754" s="382"/>
      <c r="AG754" s="382"/>
    </row>
    <row r="755" spans="3:33" x14ac:dyDescent="0.25">
      <c r="C755" s="382"/>
      <c r="D755" s="382"/>
      <c r="E755" s="382"/>
      <c r="F755" s="382"/>
      <c r="G755" s="382"/>
      <c r="H755" s="382"/>
      <c r="I755" s="382"/>
      <c r="J755" s="382"/>
      <c r="K755" s="382"/>
      <c r="L755" s="382"/>
      <c r="M755" s="382"/>
      <c r="N755" s="382"/>
      <c r="O755" s="382"/>
      <c r="P755" s="382"/>
      <c r="Q755" s="382"/>
      <c r="R755" s="382"/>
      <c r="S755" s="382"/>
      <c r="T755" s="382"/>
      <c r="U755" s="382"/>
      <c r="V755" s="382"/>
      <c r="W755" s="382"/>
      <c r="X755" s="382"/>
      <c r="Y755" s="382"/>
      <c r="Z755" s="382"/>
      <c r="AA755" s="382"/>
      <c r="AB755" s="382"/>
      <c r="AC755" s="382"/>
      <c r="AD755" s="382"/>
      <c r="AE755" s="382"/>
      <c r="AF755" s="382"/>
      <c r="AG755" s="382"/>
    </row>
    <row r="756" spans="3:33" x14ac:dyDescent="0.25">
      <c r="C756" s="382"/>
      <c r="D756" s="382"/>
      <c r="E756" s="382"/>
      <c r="F756" s="382"/>
      <c r="G756" s="382"/>
      <c r="H756" s="382"/>
      <c r="I756" s="382"/>
      <c r="J756" s="382"/>
      <c r="K756" s="382"/>
      <c r="L756" s="382"/>
      <c r="M756" s="382"/>
      <c r="N756" s="382"/>
      <c r="O756" s="382"/>
      <c r="P756" s="382"/>
      <c r="Q756" s="382"/>
      <c r="R756" s="382"/>
      <c r="S756" s="382"/>
      <c r="T756" s="382"/>
      <c r="U756" s="382"/>
      <c r="V756" s="382"/>
      <c r="W756" s="382"/>
      <c r="X756" s="382"/>
      <c r="Y756" s="382"/>
      <c r="Z756" s="382"/>
      <c r="AA756" s="382"/>
      <c r="AB756" s="382"/>
      <c r="AC756" s="382"/>
      <c r="AD756" s="382"/>
      <c r="AE756" s="382"/>
      <c r="AF756" s="382"/>
      <c r="AG756" s="382"/>
    </row>
    <row r="757" spans="3:33" x14ac:dyDescent="0.25">
      <c r="C757" s="382"/>
      <c r="D757" s="382"/>
      <c r="E757" s="382"/>
      <c r="F757" s="382"/>
      <c r="G757" s="382"/>
      <c r="H757" s="382"/>
      <c r="I757" s="382"/>
      <c r="J757" s="382"/>
      <c r="K757" s="382"/>
      <c r="L757" s="382"/>
      <c r="M757" s="382"/>
      <c r="N757" s="382"/>
      <c r="O757" s="382"/>
      <c r="P757" s="382"/>
      <c r="Q757" s="382"/>
      <c r="R757" s="382"/>
      <c r="S757" s="382"/>
      <c r="T757" s="382"/>
      <c r="U757" s="382"/>
      <c r="V757" s="382"/>
      <c r="W757" s="382"/>
      <c r="X757" s="382"/>
      <c r="Y757" s="382"/>
      <c r="Z757" s="382"/>
      <c r="AA757" s="382"/>
      <c r="AB757" s="382"/>
      <c r="AC757" s="382"/>
      <c r="AD757" s="382"/>
      <c r="AE757" s="382"/>
      <c r="AF757" s="382"/>
      <c r="AG757" s="382"/>
    </row>
    <row r="758" spans="3:33" x14ac:dyDescent="0.25">
      <c r="C758" s="382"/>
      <c r="D758" s="382"/>
      <c r="E758" s="382"/>
      <c r="F758" s="382"/>
      <c r="G758" s="382"/>
      <c r="H758" s="382"/>
      <c r="I758" s="382"/>
      <c r="J758" s="382"/>
      <c r="K758" s="382"/>
      <c r="L758" s="382"/>
      <c r="M758" s="382"/>
      <c r="N758" s="382"/>
      <c r="O758" s="382"/>
      <c r="P758" s="382"/>
      <c r="Q758" s="382"/>
      <c r="R758" s="382"/>
      <c r="S758" s="382"/>
      <c r="T758" s="382"/>
      <c r="U758" s="382"/>
      <c r="V758" s="382"/>
      <c r="W758" s="382"/>
      <c r="X758" s="382"/>
      <c r="Y758" s="382"/>
      <c r="Z758" s="382"/>
      <c r="AA758" s="382"/>
      <c r="AB758" s="382"/>
      <c r="AC758" s="382"/>
      <c r="AD758" s="382"/>
      <c r="AE758" s="382"/>
      <c r="AF758" s="382"/>
      <c r="AG758" s="382"/>
    </row>
    <row r="759" spans="3:33" x14ac:dyDescent="0.25">
      <c r="C759" s="382"/>
      <c r="D759" s="382"/>
      <c r="E759" s="382"/>
      <c r="F759" s="382"/>
      <c r="G759" s="382"/>
      <c r="H759" s="382"/>
      <c r="I759" s="382"/>
      <c r="J759" s="382"/>
      <c r="K759" s="382"/>
      <c r="L759" s="382"/>
      <c r="M759" s="382"/>
      <c r="N759" s="382"/>
      <c r="O759" s="382"/>
      <c r="P759" s="382"/>
      <c r="Q759" s="382"/>
      <c r="R759" s="382"/>
      <c r="S759" s="382"/>
      <c r="T759" s="382"/>
      <c r="U759" s="382"/>
      <c r="V759" s="382"/>
      <c r="W759" s="382"/>
      <c r="X759" s="382"/>
      <c r="Y759" s="382"/>
      <c r="Z759" s="382"/>
      <c r="AA759" s="382"/>
      <c r="AB759" s="382"/>
      <c r="AC759" s="382"/>
      <c r="AD759" s="382"/>
      <c r="AE759" s="382"/>
      <c r="AF759" s="382"/>
      <c r="AG759" s="382"/>
    </row>
    <row r="760" spans="3:33" x14ac:dyDescent="0.25">
      <c r="C760" s="382"/>
      <c r="D760" s="382"/>
      <c r="E760" s="382"/>
      <c r="F760" s="382"/>
      <c r="G760" s="382"/>
      <c r="H760" s="382"/>
      <c r="I760" s="382"/>
      <c r="J760" s="382"/>
      <c r="K760" s="382"/>
      <c r="L760" s="382"/>
      <c r="M760" s="382"/>
      <c r="N760" s="382"/>
      <c r="O760" s="382"/>
      <c r="P760" s="382"/>
      <c r="Q760" s="382"/>
      <c r="R760" s="382"/>
      <c r="S760" s="382"/>
      <c r="T760" s="382"/>
      <c r="U760" s="382"/>
      <c r="V760" s="382"/>
      <c r="W760" s="382"/>
      <c r="X760" s="382"/>
      <c r="Y760" s="382"/>
      <c r="Z760" s="382"/>
      <c r="AA760" s="382"/>
      <c r="AB760" s="382"/>
      <c r="AC760" s="382"/>
      <c r="AD760" s="382"/>
      <c r="AE760" s="382"/>
      <c r="AF760" s="382"/>
      <c r="AG760" s="382"/>
    </row>
    <row r="761" spans="3:33" x14ac:dyDescent="0.25">
      <c r="C761" s="382"/>
      <c r="D761" s="382"/>
      <c r="E761" s="382"/>
      <c r="F761" s="382"/>
      <c r="G761" s="382"/>
      <c r="H761" s="382"/>
      <c r="I761" s="382"/>
      <c r="J761" s="382"/>
      <c r="K761" s="382"/>
      <c r="L761" s="382"/>
      <c r="M761" s="382"/>
      <c r="N761" s="382"/>
      <c r="O761" s="382"/>
      <c r="P761" s="382"/>
      <c r="Q761" s="382"/>
      <c r="R761" s="382"/>
      <c r="S761" s="382"/>
      <c r="T761" s="382"/>
      <c r="U761" s="382"/>
      <c r="V761" s="382"/>
      <c r="W761" s="382"/>
      <c r="X761" s="382"/>
      <c r="Y761" s="382"/>
      <c r="Z761" s="382"/>
      <c r="AA761" s="382"/>
      <c r="AB761" s="382"/>
      <c r="AC761" s="382"/>
      <c r="AD761" s="382"/>
      <c r="AE761" s="382"/>
      <c r="AF761" s="382"/>
      <c r="AG761" s="382"/>
    </row>
    <row r="762" spans="3:33" x14ac:dyDescent="0.25">
      <c r="C762" s="382"/>
      <c r="D762" s="382"/>
      <c r="E762" s="382"/>
      <c r="F762" s="382"/>
      <c r="G762" s="382"/>
      <c r="H762" s="382"/>
      <c r="I762" s="382"/>
      <c r="J762" s="382"/>
      <c r="K762" s="382"/>
      <c r="L762" s="382"/>
      <c r="M762" s="382"/>
      <c r="N762" s="382"/>
      <c r="O762" s="382"/>
      <c r="P762" s="382"/>
      <c r="Q762" s="382"/>
      <c r="R762" s="382"/>
      <c r="S762" s="382"/>
      <c r="T762" s="382"/>
      <c r="U762" s="382"/>
      <c r="V762" s="382"/>
      <c r="W762" s="382"/>
      <c r="X762" s="382"/>
      <c r="Y762" s="382"/>
      <c r="Z762" s="382"/>
      <c r="AA762" s="382"/>
      <c r="AB762" s="382"/>
      <c r="AC762" s="382"/>
      <c r="AD762" s="382"/>
      <c r="AE762" s="382"/>
      <c r="AF762" s="382"/>
      <c r="AG762" s="382"/>
    </row>
    <row r="763" spans="3:33" x14ac:dyDescent="0.25">
      <c r="C763" s="382"/>
      <c r="D763" s="382"/>
      <c r="E763" s="382"/>
      <c r="F763" s="382"/>
      <c r="G763" s="382"/>
      <c r="H763" s="382"/>
      <c r="I763" s="382"/>
      <c r="J763" s="382"/>
      <c r="K763" s="382"/>
      <c r="L763" s="382"/>
      <c r="M763" s="382"/>
      <c r="N763" s="382"/>
      <c r="O763" s="382"/>
      <c r="P763" s="382"/>
      <c r="Q763" s="382"/>
      <c r="R763" s="382"/>
      <c r="S763" s="382"/>
      <c r="T763" s="382"/>
      <c r="U763" s="382"/>
      <c r="V763" s="382"/>
      <c r="W763" s="382"/>
      <c r="X763" s="382"/>
      <c r="Y763" s="382"/>
      <c r="Z763" s="382"/>
      <c r="AA763" s="382"/>
      <c r="AB763" s="382"/>
      <c r="AC763" s="382"/>
      <c r="AD763" s="382"/>
      <c r="AE763" s="382"/>
      <c r="AF763" s="382"/>
      <c r="AG763" s="382"/>
    </row>
    <row r="764" spans="3:33" x14ac:dyDescent="0.25">
      <c r="C764" s="382"/>
      <c r="D764" s="382"/>
      <c r="E764" s="382"/>
      <c r="F764" s="382"/>
      <c r="G764" s="382"/>
      <c r="H764" s="382"/>
      <c r="I764" s="382"/>
      <c r="J764" s="382"/>
      <c r="K764" s="382"/>
      <c r="L764" s="382"/>
      <c r="M764" s="382"/>
      <c r="N764" s="382"/>
      <c r="O764" s="382"/>
      <c r="P764" s="382"/>
      <c r="Q764" s="382"/>
      <c r="R764" s="382"/>
      <c r="S764" s="382"/>
      <c r="T764" s="382"/>
      <c r="U764" s="382"/>
      <c r="V764" s="382"/>
      <c r="W764" s="382"/>
      <c r="X764" s="382"/>
      <c r="Y764" s="382"/>
      <c r="Z764" s="382"/>
      <c r="AA764" s="382"/>
      <c r="AB764" s="382"/>
      <c r="AC764" s="382"/>
      <c r="AD764" s="382"/>
      <c r="AE764" s="382"/>
      <c r="AF764" s="382"/>
      <c r="AG764" s="382"/>
    </row>
    <row r="765" spans="3:33" x14ac:dyDescent="0.25">
      <c r="C765" s="382"/>
      <c r="D765" s="382"/>
      <c r="E765" s="382"/>
      <c r="F765" s="382"/>
      <c r="G765" s="382"/>
      <c r="H765" s="382"/>
      <c r="I765" s="382"/>
      <c r="J765" s="382"/>
      <c r="K765" s="382"/>
      <c r="L765" s="382"/>
      <c r="M765" s="382"/>
      <c r="N765" s="382"/>
      <c r="O765" s="382"/>
      <c r="P765" s="382"/>
      <c r="Q765" s="382"/>
      <c r="R765" s="382"/>
      <c r="S765" s="382"/>
      <c r="T765" s="382"/>
      <c r="U765" s="382"/>
      <c r="V765" s="382"/>
      <c r="W765" s="382"/>
      <c r="X765" s="382"/>
      <c r="Y765" s="382"/>
      <c r="Z765" s="382"/>
      <c r="AA765" s="382"/>
      <c r="AB765" s="382"/>
      <c r="AC765" s="382"/>
      <c r="AD765" s="382"/>
      <c r="AE765" s="382"/>
      <c r="AF765" s="382"/>
      <c r="AG765" s="382"/>
    </row>
    <row r="766" spans="3:33" x14ac:dyDescent="0.25">
      <c r="C766" s="382"/>
      <c r="D766" s="382"/>
      <c r="E766" s="382"/>
      <c r="F766" s="382"/>
      <c r="G766" s="382"/>
      <c r="H766" s="382"/>
      <c r="I766" s="382"/>
      <c r="J766" s="382"/>
      <c r="K766" s="382"/>
      <c r="L766" s="382"/>
      <c r="M766" s="382"/>
      <c r="N766" s="382"/>
      <c r="O766" s="382"/>
      <c r="P766" s="382"/>
      <c r="Q766" s="382"/>
      <c r="R766" s="382"/>
      <c r="S766" s="382"/>
      <c r="T766" s="382"/>
      <c r="U766" s="382"/>
      <c r="V766" s="382"/>
      <c r="W766" s="382"/>
      <c r="X766" s="382"/>
      <c r="Y766" s="382"/>
      <c r="Z766" s="382"/>
      <c r="AA766" s="382"/>
      <c r="AB766" s="382"/>
      <c r="AC766" s="382"/>
      <c r="AD766" s="382"/>
      <c r="AE766" s="382"/>
      <c r="AF766" s="382"/>
      <c r="AG766" s="382"/>
    </row>
    <row r="767" spans="3:33" x14ac:dyDescent="0.25">
      <c r="C767" s="382"/>
      <c r="D767" s="382"/>
      <c r="E767" s="382"/>
      <c r="F767" s="382"/>
      <c r="G767" s="382"/>
      <c r="H767" s="382"/>
      <c r="I767" s="382"/>
      <c r="J767" s="382"/>
      <c r="K767" s="382"/>
      <c r="L767" s="382"/>
      <c r="M767" s="382"/>
      <c r="N767" s="382"/>
      <c r="O767" s="382"/>
      <c r="P767" s="382"/>
      <c r="Q767" s="382"/>
      <c r="R767" s="382"/>
      <c r="S767" s="382"/>
      <c r="T767" s="382"/>
      <c r="U767" s="382"/>
      <c r="V767" s="382"/>
      <c r="W767" s="382"/>
      <c r="X767" s="382"/>
      <c r="Y767" s="382"/>
      <c r="Z767" s="382"/>
      <c r="AA767" s="382"/>
      <c r="AB767" s="382"/>
      <c r="AC767" s="382"/>
      <c r="AD767" s="382"/>
      <c r="AE767" s="382"/>
      <c r="AF767" s="382"/>
      <c r="AG767" s="382"/>
    </row>
    <row r="768" spans="3:33" x14ac:dyDescent="0.25">
      <c r="C768" s="382"/>
      <c r="D768" s="382"/>
      <c r="E768" s="382"/>
      <c r="F768" s="382"/>
      <c r="G768" s="382"/>
      <c r="H768" s="382"/>
      <c r="I768" s="382"/>
      <c r="J768" s="382"/>
      <c r="K768" s="382"/>
      <c r="L768" s="382"/>
      <c r="M768" s="382"/>
      <c r="N768" s="382"/>
      <c r="O768" s="382"/>
      <c r="P768" s="382"/>
      <c r="Q768" s="382"/>
      <c r="R768" s="382"/>
      <c r="S768" s="382"/>
      <c r="T768" s="382"/>
      <c r="U768" s="382"/>
      <c r="V768" s="382"/>
      <c r="W768" s="382"/>
      <c r="X768" s="382"/>
      <c r="Y768" s="382"/>
      <c r="Z768" s="382"/>
      <c r="AA768" s="382"/>
      <c r="AB768" s="382"/>
      <c r="AC768" s="382"/>
      <c r="AD768" s="382"/>
      <c r="AE768" s="382"/>
      <c r="AF768" s="382"/>
      <c r="AG768" s="382"/>
    </row>
    <row r="769" spans="3:33" x14ac:dyDescent="0.25">
      <c r="C769" s="382"/>
      <c r="D769" s="382"/>
      <c r="E769" s="382"/>
      <c r="F769" s="382"/>
      <c r="G769" s="382"/>
      <c r="H769" s="382"/>
      <c r="I769" s="382"/>
      <c r="J769" s="382"/>
      <c r="K769" s="382"/>
      <c r="L769" s="382"/>
      <c r="M769" s="382"/>
      <c r="N769" s="382"/>
      <c r="O769" s="382"/>
      <c r="P769" s="382"/>
      <c r="Q769" s="382"/>
      <c r="R769" s="382"/>
      <c r="S769" s="382"/>
      <c r="T769" s="382"/>
      <c r="U769" s="382"/>
      <c r="V769" s="382"/>
      <c r="W769" s="382"/>
      <c r="X769" s="382"/>
      <c r="Y769" s="382"/>
      <c r="Z769" s="382"/>
      <c r="AA769" s="382"/>
      <c r="AB769" s="382"/>
      <c r="AC769" s="382"/>
      <c r="AD769" s="382"/>
      <c r="AE769" s="382"/>
      <c r="AF769" s="382"/>
      <c r="AG769" s="382"/>
    </row>
    <row r="770" spans="3:33" x14ac:dyDescent="0.25">
      <c r="C770" s="382"/>
      <c r="D770" s="382"/>
      <c r="E770" s="382"/>
      <c r="F770" s="382"/>
      <c r="G770" s="382"/>
      <c r="H770" s="382"/>
      <c r="I770" s="382"/>
      <c r="J770" s="382"/>
      <c r="K770" s="382"/>
      <c r="L770" s="382"/>
      <c r="M770" s="382"/>
      <c r="N770" s="382"/>
      <c r="O770" s="382"/>
      <c r="P770" s="382"/>
      <c r="Q770" s="382"/>
      <c r="R770" s="382"/>
      <c r="S770" s="382"/>
      <c r="T770" s="382"/>
      <c r="U770" s="382"/>
      <c r="V770" s="382"/>
      <c r="W770" s="382"/>
      <c r="X770" s="382"/>
      <c r="Y770" s="382"/>
      <c r="Z770" s="382"/>
      <c r="AA770" s="382"/>
      <c r="AB770" s="382"/>
      <c r="AC770" s="382"/>
      <c r="AD770" s="382"/>
      <c r="AE770" s="382"/>
      <c r="AF770" s="382"/>
      <c r="AG770" s="382"/>
    </row>
    <row r="771" spans="3:33" x14ac:dyDescent="0.25">
      <c r="C771" s="382"/>
      <c r="D771" s="382"/>
      <c r="E771" s="382"/>
      <c r="F771" s="382"/>
      <c r="G771" s="382"/>
      <c r="H771" s="382"/>
      <c r="I771" s="382"/>
      <c r="J771" s="382"/>
      <c r="K771" s="382"/>
      <c r="L771" s="382"/>
      <c r="M771" s="382"/>
      <c r="N771" s="382"/>
      <c r="O771" s="382"/>
      <c r="P771" s="382"/>
      <c r="Q771" s="382"/>
      <c r="R771" s="382"/>
      <c r="S771" s="382"/>
      <c r="T771" s="382"/>
      <c r="U771" s="382"/>
      <c r="V771" s="382"/>
      <c r="W771" s="382"/>
      <c r="X771" s="382"/>
      <c r="Y771" s="382"/>
      <c r="Z771" s="382"/>
      <c r="AA771" s="382"/>
      <c r="AB771" s="382"/>
      <c r="AC771" s="382"/>
      <c r="AD771" s="382"/>
      <c r="AE771" s="382"/>
      <c r="AF771" s="382"/>
      <c r="AG771" s="382"/>
    </row>
    <row r="772" spans="3:33" x14ac:dyDescent="0.25">
      <c r="C772" s="382"/>
      <c r="D772" s="382"/>
      <c r="E772" s="382"/>
      <c r="F772" s="382"/>
      <c r="G772" s="382"/>
      <c r="H772" s="382"/>
      <c r="I772" s="382"/>
      <c r="J772" s="382"/>
      <c r="K772" s="382"/>
      <c r="L772" s="382"/>
      <c r="M772" s="382"/>
      <c r="N772" s="382"/>
      <c r="O772" s="382"/>
      <c r="P772" s="382"/>
      <c r="Q772" s="382"/>
      <c r="R772" s="382"/>
      <c r="S772" s="382"/>
      <c r="T772" s="382"/>
      <c r="U772" s="382"/>
      <c r="V772" s="382"/>
      <c r="W772" s="382"/>
      <c r="X772" s="382"/>
      <c r="Y772" s="382"/>
      <c r="Z772" s="382"/>
      <c r="AA772" s="382"/>
      <c r="AB772" s="382"/>
      <c r="AC772" s="382"/>
      <c r="AD772" s="382"/>
      <c r="AE772" s="382"/>
      <c r="AF772" s="382"/>
      <c r="AG772" s="382"/>
    </row>
    <row r="773" spans="3:33" x14ac:dyDescent="0.25">
      <c r="C773" s="382"/>
      <c r="D773" s="382"/>
      <c r="E773" s="382"/>
      <c r="F773" s="382"/>
      <c r="G773" s="382"/>
      <c r="H773" s="382"/>
      <c r="I773" s="382"/>
      <c r="J773" s="382"/>
      <c r="K773" s="382"/>
      <c r="L773" s="382"/>
      <c r="M773" s="382"/>
      <c r="N773" s="382"/>
      <c r="O773" s="382"/>
      <c r="P773" s="382"/>
      <c r="Q773" s="382"/>
      <c r="R773" s="382"/>
      <c r="S773" s="382"/>
      <c r="T773" s="382"/>
      <c r="U773" s="382"/>
      <c r="V773" s="382"/>
      <c r="W773" s="382"/>
      <c r="X773" s="382"/>
      <c r="Y773" s="382"/>
      <c r="Z773" s="382"/>
      <c r="AA773" s="382"/>
      <c r="AB773" s="382"/>
      <c r="AC773" s="382"/>
      <c r="AD773" s="382"/>
      <c r="AE773" s="382"/>
      <c r="AF773" s="382"/>
      <c r="AG773" s="382"/>
    </row>
    <row r="774" spans="3:33" x14ac:dyDescent="0.25">
      <c r="C774" s="382"/>
      <c r="D774" s="382"/>
      <c r="E774" s="382"/>
      <c r="F774" s="382"/>
      <c r="G774" s="382"/>
      <c r="H774" s="382"/>
      <c r="I774" s="382"/>
      <c r="J774" s="382"/>
      <c r="K774" s="382"/>
      <c r="L774" s="382"/>
      <c r="M774" s="382"/>
      <c r="N774" s="382"/>
      <c r="O774" s="382"/>
      <c r="P774" s="382"/>
      <c r="Q774" s="382"/>
      <c r="R774" s="382"/>
      <c r="S774" s="382"/>
      <c r="T774" s="382"/>
      <c r="U774" s="382"/>
      <c r="V774" s="382"/>
      <c r="W774" s="382"/>
      <c r="X774" s="382"/>
      <c r="Y774" s="382"/>
      <c r="Z774" s="382"/>
      <c r="AA774" s="382"/>
      <c r="AB774" s="382"/>
      <c r="AC774" s="382"/>
      <c r="AD774" s="382"/>
      <c r="AE774" s="382"/>
      <c r="AF774" s="382"/>
      <c r="AG774" s="382"/>
    </row>
    <row r="775" spans="3:33" x14ac:dyDescent="0.25">
      <c r="C775" s="382"/>
      <c r="D775" s="382"/>
      <c r="E775" s="382"/>
      <c r="F775" s="382"/>
      <c r="G775" s="382"/>
      <c r="H775" s="382"/>
      <c r="I775" s="382"/>
      <c r="J775" s="382"/>
      <c r="K775" s="382"/>
      <c r="L775" s="382"/>
      <c r="M775" s="382"/>
      <c r="N775" s="382"/>
      <c r="O775" s="382"/>
      <c r="P775" s="382"/>
      <c r="Q775" s="382"/>
      <c r="R775" s="382"/>
      <c r="S775" s="382"/>
      <c r="T775" s="382"/>
      <c r="U775" s="382"/>
      <c r="V775" s="382"/>
      <c r="W775" s="382"/>
      <c r="X775" s="382"/>
      <c r="Y775" s="382"/>
      <c r="Z775" s="382"/>
      <c r="AA775" s="382"/>
      <c r="AB775" s="382"/>
      <c r="AC775" s="382"/>
      <c r="AD775" s="382"/>
      <c r="AE775" s="382"/>
      <c r="AF775" s="382"/>
      <c r="AG775" s="382"/>
    </row>
    <row r="776" spans="3:33" x14ac:dyDescent="0.25">
      <c r="C776" s="382"/>
      <c r="D776" s="382"/>
      <c r="E776" s="382"/>
      <c r="F776" s="382"/>
      <c r="G776" s="382"/>
      <c r="H776" s="382"/>
      <c r="I776" s="382"/>
      <c r="J776" s="382"/>
      <c r="K776" s="382"/>
      <c r="L776" s="382"/>
      <c r="M776" s="382"/>
      <c r="N776" s="382"/>
      <c r="O776" s="382"/>
      <c r="P776" s="382"/>
      <c r="Q776" s="382"/>
      <c r="R776" s="382"/>
      <c r="S776" s="382"/>
      <c r="T776" s="382"/>
      <c r="U776" s="382"/>
      <c r="V776" s="382"/>
      <c r="W776" s="382"/>
      <c r="X776" s="382"/>
      <c r="Y776" s="382"/>
      <c r="Z776" s="382"/>
      <c r="AA776" s="382"/>
      <c r="AB776" s="382"/>
      <c r="AC776" s="382"/>
      <c r="AD776" s="382"/>
      <c r="AE776" s="382"/>
      <c r="AF776" s="382"/>
      <c r="AG776" s="382"/>
    </row>
    <row r="777" spans="3:33" x14ac:dyDescent="0.25">
      <c r="C777" s="382"/>
      <c r="D777" s="382"/>
      <c r="E777" s="382"/>
      <c r="F777" s="382"/>
      <c r="G777" s="382"/>
      <c r="H777" s="382"/>
      <c r="I777" s="382"/>
      <c r="J777" s="382"/>
      <c r="K777" s="382"/>
      <c r="L777" s="382"/>
      <c r="M777" s="382"/>
      <c r="N777" s="382"/>
      <c r="O777" s="382"/>
      <c r="P777" s="382"/>
      <c r="Q777" s="382"/>
      <c r="R777" s="382"/>
      <c r="S777" s="382"/>
      <c r="T777" s="382"/>
      <c r="U777" s="382"/>
      <c r="V777" s="382"/>
      <c r="W777" s="382"/>
      <c r="X777" s="382"/>
      <c r="Y777" s="382"/>
      <c r="Z777" s="382"/>
      <c r="AA777" s="382"/>
      <c r="AB777" s="382"/>
      <c r="AC777" s="382"/>
      <c r="AD777" s="382"/>
      <c r="AE777" s="382"/>
      <c r="AF777" s="382"/>
      <c r="AG777" s="382"/>
    </row>
    <row r="778" spans="3:33" x14ac:dyDescent="0.25">
      <c r="C778" s="382"/>
      <c r="D778" s="382"/>
      <c r="E778" s="382"/>
      <c r="F778" s="382"/>
      <c r="G778" s="382"/>
      <c r="H778" s="382"/>
      <c r="I778" s="382"/>
      <c r="J778" s="382"/>
      <c r="K778" s="382"/>
      <c r="L778" s="382"/>
      <c r="M778" s="382"/>
      <c r="N778" s="382"/>
      <c r="O778" s="382"/>
      <c r="P778" s="382"/>
      <c r="Q778" s="382"/>
      <c r="R778" s="382"/>
      <c r="S778" s="382"/>
      <c r="T778" s="382"/>
      <c r="U778" s="382"/>
      <c r="V778" s="382"/>
      <c r="W778" s="382"/>
      <c r="X778" s="382"/>
      <c r="Y778" s="382"/>
      <c r="Z778" s="382"/>
      <c r="AA778" s="382"/>
      <c r="AB778" s="382"/>
      <c r="AC778" s="382"/>
      <c r="AD778" s="382"/>
      <c r="AE778" s="382"/>
      <c r="AF778" s="382"/>
      <c r="AG778" s="382"/>
    </row>
    <row r="779" spans="3:33" x14ac:dyDescent="0.25">
      <c r="C779" s="382"/>
      <c r="D779" s="382"/>
      <c r="E779" s="382"/>
      <c r="F779" s="382"/>
      <c r="G779" s="382"/>
      <c r="H779" s="382"/>
      <c r="I779" s="382"/>
      <c r="J779" s="382"/>
      <c r="K779" s="382"/>
      <c r="L779" s="382"/>
      <c r="M779" s="382"/>
      <c r="N779" s="382"/>
      <c r="O779" s="382"/>
      <c r="P779" s="382"/>
      <c r="Q779" s="382"/>
      <c r="R779" s="382"/>
      <c r="S779" s="382"/>
      <c r="T779" s="382"/>
      <c r="U779" s="382"/>
      <c r="V779" s="382"/>
      <c r="W779" s="382"/>
      <c r="X779" s="382"/>
      <c r="Y779" s="382"/>
      <c r="Z779" s="382"/>
      <c r="AA779" s="382"/>
      <c r="AB779" s="382"/>
      <c r="AC779" s="382"/>
      <c r="AD779" s="382"/>
      <c r="AE779" s="382"/>
      <c r="AF779" s="382"/>
      <c r="AG779" s="382"/>
    </row>
    <row r="780" spans="3:33" x14ac:dyDescent="0.25">
      <c r="C780" s="382"/>
      <c r="D780" s="382"/>
      <c r="E780" s="382"/>
      <c r="F780" s="382"/>
      <c r="G780" s="382"/>
      <c r="H780" s="382"/>
      <c r="I780" s="382"/>
      <c r="J780" s="382"/>
      <c r="K780" s="382"/>
      <c r="L780" s="382"/>
      <c r="M780" s="382"/>
      <c r="N780" s="382"/>
      <c r="O780" s="382"/>
      <c r="P780" s="382"/>
      <c r="Q780" s="382"/>
      <c r="R780" s="382"/>
      <c r="S780" s="382"/>
      <c r="T780" s="382"/>
      <c r="U780" s="382"/>
      <c r="V780" s="382"/>
      <c r="W780" s="382"/>
      <c r="X780" s="382"/>
      <c r="Y780" s="382"/>
      <c r="Z780" s="382"/>
      <c r="AA780" s="382"/>
      <c r="AB780" s="382"/>
      <c r="AC780" s="382"/>
      <c r="AD780" s="382"/>
      <c r="AE780" s="382"/>
      <c r="AF780" s="382"/>
      <c r="AG780" s="382"/>
    </row>
    <row r="781" spans="3:33" x14ac:dyDescent="0.25">
      <c r="C781" s="382"/>
      <c r="D781" s="382"/>
      <c r="E781" s="382"/>
      <c r="F781" s="382"/>
      <c r="G781" s="382"/>
      <c r="H781" s="382"/>
      <c r="I781" s="382"/>
      <c r="J781" s="382"/>
      <c r="K781" s="382"/>
      <c r="L781" s="382"/>
      <c r="M781" s="382"/>
      <c r="N781" s="382"/>
      <c r="O781" s="382"/>
      <c r="P781" s="382"/>
      <c r="Q781" s="382"/>
      <c r="R781" s="382"/>
      <c r="S781" s="382"/>
      <c r="T781" s="382"/>
      <c r="U781" s="382"/>
      <c r="V781" s="382"/>
      <c r="W781" s="382"/>
      <c r="X781" s="382"/>
      <c r="Y781" s="382"/>
      <c r="Z781" s="382"/>
      <c r="AA781" s="382"/>
      <c r="AB781" s="382"/>
      <c r="AC781" s="382"/>
      <c r="AD781" s="382"/>
      <c r="AE781" s="382"/>
      <c r="AF781" s="382"/>
      <c r="AG781" s="382"/>
    </row>
    <row r="782" spans="3:33" x14ac:dyDescent="0.25">
      <c r="C782" s="382"/>
      <c r="D782" s="382"/>
      <c r="E782" s="382"/>
      <c r="F782" s="382"/>
      <c r="G782" s="382"/>
      <c r="H782" s="382"/>
      <c r="I782" s="382"/>
      <c r="J782" s="382"/>
      <c r="K782" s="382"/>
      <c r="L782" s="382"/>
      <c r="M782" s="382"/>
      <c r="N782" s="382"/>
      <c r="O782" s="382"/>
      <c r="P782" s="382"/>
      <c r="Q782" s="382"/>
      <c r="R782" s="382"/>
      <c r="S782" s="382"/>
      <c r="T782" s="382"/>
      <c r="U782" s="382"/>
      <c r="V782" s="382"/>
      <c r="W782" s="382"/>
      <c r="X782" s="382"/>
      <c r="Y782" s="382"/>
      <c r="Z782" s="382"/>
      <c r="AA782" s="382"/>
      <c r="AB782" s="382"/>
      <c r="AC782" s="382"/>
      <c r="AD782" s="382"/>
      <c r="AE782" s="382"/>
      <c r="AF782" s="382"/>
      <c r="AG782" s="382"/>
    </row>
    <row r="783" spans="3:33" x14ac:dyDescent="0.25">
      <c r="C783" s="382"/>
      <c r="D783" s="382"/>
      <c r="E783" s="382"/>
      <c r="F783" s="382"/>
      <c r="G783" s="382"/>
      <c r="H783" s="382"/>
      <c r="I783" s="382"/>
      <c r="J783" s="382"/>
      <c r="K783" s="382"/>
      <c r="L783" s="382"/>
      <c r="M783" s="382"/>
      <c r="N783" s="382"/>
      <c r="O783" s="382"/>
      <c r="P783" s="382"/>
      <c r="Q783" s="382"/>
      <c r="R783" s="382"/>
      <c r="S783" s="382"/>
      <c r="T783" s="382"/>
      <c r="U783" s="382"/>
      <c r="V783" s="382"/>
      <c r="W783" s="382"/>
      <c r="X783" s="382"/>
      <c r="Y783" s="382"/>
      <c r="Z783" s="382"/>
      <c r="AA783" s="382"/>
      <c r="AB783" s="382"/>
      <c r="AC783" s="382"/>
      <c r="AD783" s="382"/>
      <c r="AE783" s="382"/>
      <c r="AF783" s="382"/>
      <c r="AG783" s="382"/>
    </row>
    <row r="784" spans="3:33" x14ac:dyDescent="0.25">
      <c r="C784" s="382"/>
      <c r="D784" s="382"/>
      <c r="E784" s="382"/>
      <c r="F784" s="382"/>
      <c r="G784" s="382"/>
      <c r="H784" s="382"/>
      <c r="I784" s="382"/>
      <c r="J784" s="382"/>
      <c r="K784" s="382"/>
      <c r="L784" s="382"/>
      <c r="M784" s="382"/>
      <c r="N784" s="382"/>
      <c r="O784" s="382"/>
      <c r="P784" s="382"/>
      <c r="Q784" s="382"/>
      <c r="R784" s="382"/>
      <c r="S784" s="382"/>
      <c r="T784" s="382"/>
      <c r="U784" s="382"/>
      <c r="V784" s="382"/>
      <c r="W784" s="382"/>
      <c r="X784" s="382"/>
      <c r="Y784" s="382"/>
      <c r="Z784" s="382"/>
      <c r="AA784" s="382"/>
      <c r="AB784" s="382"/>
      <c r="AC784" s="382"/>
      <c r="AD784" s="382"/>
      <c r="AE784" s="382"/>
      <c r="AF784" s="382"/>
      <c r="AG784" s="382"/>
    </row>
    <row r="785" spans="3:33" x14ac:dyDescent="0.25">
      <c r="C785" s="382"/>
      <c r="D785" s="382"/>
      <c r="E785" s="382"/>
      <c r="F785" s="382"/>
      <c r="G785" s="382"/>
      <c r="H785" s="382"/>
      <c r="I785" s="382"/>
      <c r="J785" s="382"/>
      <c r="K785" s="382"/>
      <c r="L785" s="382"/>
      <c r="M785" s="382"/>
      <c r="N785" s="382"/>
      <c r="O785" s="382"/>
      <c r="P785" s="382"/>
      <c r="Q785" s="382"/>
      <c r="R785" s="382"/>
      <c r="S785" s="382"/>
      <c r="T785" s="382"/>
      <c r="U785" s="382"/>
      <c r="V785" s="382"/>
      <c r="W785" s="382"/>
      <c r="X785" s="382"/>
      <c r="Y785" s="382"/>
      <c r="Z785" s="382"/>
      <c r="AA785" s="382"/>
      <c r="AB785" s="382"/>
      <c r="AC785" s="382"/>
      <c r="AD785" s="382"/>
      <c r="AE785" s="382"/>
      <c r="AF785" s="382"/>
      <c r="AG785" s="382"/>
    </row>
    <row r="786" spans="3:33" x14ac:dyDescent="0.25">
      <c r="C786" s="382"/>
      <c r="D786" s="382"/>
      <c r="E786" s="382"/>
      <c r="F786" s="382"/>
      <c r="G786" s="382"/>
      <c r="H786" s="382"/>
      <c r="I786" s="382"/>
      <c r="J786" s="382"/>
      <c r="K786" s="382"/>
      <c r="L786" s="382"/>
      <c r="M786" s="382"/>
      <c r="N786" s="382"/>
      <c r="O786" s="382"/>
      <c r="P786" s="382"/>
      <c r="Q786" s="382"/>
      <c r="R786" s="382"/>
      <c r="S786" s="382"/>
      <c r="T786" s="382"/>
      <c r="U786" s="382"/>
      <c r="V786" s="382"/>
      <c r="W786" s="382"/>
      <c r="X786" s="382"/>
      <c r="Y786" s="382"/>
      <c r="Z786" s="382"/>
      <c r="AA786" s="382"/>
      <c r="AB786" s="382"/>
      <c r="AC786" s="382"/>
      <c r="AD786" s="382"/>
      <c r="AE786" s="382"/>
      <c r="AF786" s="382"/>
      <c r="AG786" s="382"/>
    </row>
    <row r="787" spans="3:33" x14ac:dyDescent="0.25">
      <c r="C787" s="382"/>
      <c r="D787" s="382"/>
      <c r="E787" s="382"/>
      <c r="F787" s="382"/>
      <c r="G787" s="382"/>
      <c r="H787" s="382"/>
      <c r="I787" s="382"/>
      <c r="J787" s="382"/>
      <c r="K787" s="382"/>
      <c r="L787" s="382"/>
      <c r="M787" s="382"/>
      <c r="N787" s="382"/>
      <c r="O787" s="382"/>
      <c r="P787" s="382"/>
      <c r="Q787" s="382"/>
      <c r="R787" s="382"/>
      <c r="S787" s="382"/>
      <c r="T787" s="382"/>
      <c r="U787" s="382"/>
      <c r="V787" s="382"/>
      <c r="W787" s="382"/>
      <c r="X787" s="382"/>
      <c r="Y787" s="382"/>
      <c r="Z787" s="382"/>
      <c r="AA787" s="382"/>
      <c r="AB787" s="382"/>
      <c r="AC787" s="382"/>
      <c r="AD787" s="382"/>
      <c r="AE787" s="382"/>
      <c r="AF787" s="382"/>
      <c r="AG787" s="382"/>
    </row>
    <row r="788" spans="3:33" x14ac:dyDescent="0.25">
      <c r="C788" s="382"/>
      <c r="D788" s="382"/>
      <c r="E788" s="382"/>
      <c r="F788" s="382"/>
      <c r="G788" s="382"/>
      <c r="H788" s="382"/>
      <c r="I788" s="382"/>
      <c r="J788" s="382"/>
      <c r="K788" s="382"/>
      <c r="L788" s="382"/>
      <c r="M788" s="382"/>
      <c r="N788" s="382"/>
      <c r="O788" s="382"/>
      <c r="P788" s="382"/>
      <c r="Q788" s="382"/>
      <c r="R788" s="382"/>
      <c r="S788" s="382"/>
      <c r="T788" s="382"/>
      <c r="U788" s="382"/>
      <c r="V788" s="382"/>
      <c r="W788" s="382"/>
      <c r="X788" s="382"/>
      <c r="Y788" s="382"/>
      <c r="Z788" s="382"/>
      <c r="AA788" s="382"/>
      <c r="AB788" s="382"/>
      <c r="AC788" s="382"/>
      <c r="AD788" s="382"/>
      <c r="AE788" s="382"/>
      <c r="AF788" s="382"/>
      <c r="AG788" s="382"/>
    </row>
    <row r="789" spans="3:33" x14ac:dyDescent="0.25">
      <c r="C789" s="382"/>
      <c r="D789" s="382"/>
      <c r="E789" s="382"/>
      <c r="F789" s="382"/>
      <c r="G789" s="382"/>
      <c r="H789" s="382"/>
      <c r="I789" s="382"/>
      <c r="J789" s="382"/>
      <c r="K789" s="382"/>
      <c r="L789" s="382"/>
      <c r="M789" s="382"/>
      <c r="N789" s="382"/>
      <c r="O789" s="382"/>
      <c r="P789" s="382"/>
      <c r="Q789" s="382"/>
      <c r="R789" s="382"/>
      <c r="S789" s="382"/>
      <c r="T789" s="382"/>
      <c r="U789" s="382"/>
      <c r="V789" s="382"/>
      <c r="W789" s="382"/>
      <c r="X789" s="382"/>
      <c r="Y789" s="382"/>
      <c r="Z789" s="382"/>
      <c r="AA789" s="382"/>
      <c r="AB789" s="382"/>
      <c r="AC789" s="382"/>
      <c r="AD789" s="382"/>
      <c r="AE789" s="382"/>
      <c r="AF789" s="382"/>
      <c r="AG789" s="382"/>
    </row>
    <row r="790" spans="3:33" x14ac:dyDescent="0.25">
      <c r="C790" s="382"/>
      <c r="D790" s="382"/>
      <c r="E790" s="382"/>
      <c r="F790" s="382"/>
      <c r="G790" s="382"/>
      <c r="H790" s="382"/>
      <c r="I790" s="382"/>
      <c r="J790" s="382"/>
      <c r="K790" s="382"/>
      <c r="L790" s="382"/>
      <c r="M790" s="382"/>
      <c r="N790" s="382"/>
      <c r="O790" s="382"/>
      <c r="P790" s="382"/>
      <c r="Q790" s="382"/>
      <c r="R790" s="382"/>
      <c r="S790" s="382"/>
      <c r="T790" s="382"/>
      <c r="U790" s="382"/>
      <c r="V790" s="382"/>
      <c r="W790" s="382"/>
      <c r="X790" s="382"/>
      <c r="Y790" s="382"/>
      <c r="Z790" s="382"/>
      <c r="AA790" s="382"/>
      <c r="AB790" s="382"/>
      <c r="AC790" s="382"/>
      <c r="AD790" s="382"/>
      <c r="AE790" s="382"/>
      <c r="AF790" s="382"/>
      <c r="AG790" s="382"/>
    </row>
    <row r="791" spans="3:33" x14ac:dyDescent="0.25">
      <c r="C791" s="382"/>
      <c r="D791" s="382"/>
      <c r="E791" s="382"/>
      <c r="F791" s="382"/>
      <c r="G791" s="382"/>
      <c r="H791" s="382"/>
      <c r="I791" s="382"/>
      <c r="J791" s="382"/>
      <c r="K791" s="382"/>
      <c r="L791" s="382"/>
      <c r="M791" s="382"/>
      <c r="N791" s="382"/>
      <c r="O791" s="382"/>
      <c r="P791" s="382"/>
      <c r="Q791" s="382"/>
      <c r="R791" s="382"/>
      <c r="S791" s="382"/>
      <c r="T791" s="382"/>
      <c r="U791" s="382"/>
      <c r="V791" s="382"/>
      <c r="W791" s="382"/>
      <c r="X791" s="382"/>
      <c r="Y791" s="382"/>
      <c r="Z791" s="382"/>
      <c r="AA791" s="382"/>
      <c r="AB791" s="382"/>
      <c r="AC791" s="382"/>
      <c r="AD791" s="382"/>
      <c r="AE791" s="382"/>
      <c r="AF791" s="382"/>
      <c r="AG791" s="382"/>
    </row>
    <row r="792" spans="3:33" x14ac:dyDescent="0.25">
      <c r="C792" s="382"/>
      <c r="D792" s="382"/>
      <c r="E792" s="382"/>
      <c r="F792" s="382"/>
      <c r="G792" s="382"/>
      <c r="H792" s="382"/>
      <c r="I792" s="382"/>
      <c r="J792" s="382"/>
      <c r="K792" s="382"/>
      <c r="L792" s="382"/>
      <c r="M792" s="382"/>
      <c r="N792" s="382"/>
      <c r="O792" s="382"/>
      <c r="P792" s="382"/>
      <c r="Q792" s="382"/>
      <c r="R792" s="382"/>
      <c r="S792" s="382"/>
      <c r="T792" s="382"/>
      <c r="U792" s="382"/>
      <c r="V792" s="382"/>
      <c r="W792" s="382"/>
      <c r="X792" s="382"/>
      <c r="Y792" s="382"/>
      <c r="Z792" s="382"/>
      <c r="AA792" s="382"/>
      <c r="AB792" s="382"/>
      <c r="AC792" s="382"/>
      <c r="AD792" s="382"/>
      <c r="AE792" s="382"/>
      <c r="AF792" s="382"/>
      <c r="AG792" s="382"/>
    </row>
    <row r="793" spans="3:33" x14ac:dyDescent="0.25">
      <c r="C793" s="382"/>
      <c r="D793" s="382"/>
      <c r="E793" s="382"/>
      <c r="F793" s="382"/>
      <c r="G793" s="382"/>
      <c r="H793" s="382"/>
      <c r="I793" s="382"/>
      <c r="J793" s="382"/>
      <c r="K793" s="382"/>
      <c r="L793" s="382"/>
      <c r="M793" s="382"/>
      <c r="N793" s="382"/>
      <c r="O793" s="382"/>
      <c r="P793" s="382"/>
      <c r="Q793" s="382"/>
      <c r="R793" s="382"/>
      <c r="S793" s="382"/>
      <c r="T793" s="382"/>
      <c r="U793" s="382"/>
      <c r="V793" s="382"/>
      <c r="W793" s="382"/>
      <c r="X793" s="382"/>
      <c r="Y793" s="382"/>
      <c r="Z793" s="382"/>
      <c r="AA793" s="382"/>
      <c r="AB793" s="382"/>
      <c r="AC793" s="382"/>
      <c r="AD793" s="382"/>
      <c r="AE793" s="382"/>
      <c r="AF793" s="382"/>
      <c r="AG793" s="382"/>
    </row>
    <row r="794" spans="3:33" x14ac:dyDescent="0.25">
      <c r="C794" s="382"/>
      <c r="D794" s="382"/>
      <c r="E794" s="382"/>
      <c r="F794" s="382"/>
      <c r="G794" s="382"/>
      <c r="H794" s="382"/>
      <c r="I794" s="382"/>
      <c r="J794" s="382"/>
      <c r="K794" s="382"/>
      <c r="L794" s="382"/>
      <c r="M794" s="382"/>
      <c r="N794" s="382"/>
      <c r="O794" s="382"/>
      <c r="P794" s="382"/>
      <c r="Q794" s="382"/>
      <c r="R794" s="382"/>
      <c r="S794" s="382"/>
      <c r="T794" s="382"/>
      <c r="U794" s="382"/>
      <c r="V794" s="382"/>
      <c r="W794" s="382"/>
      <c r="X794" s="382"/>
      <c r="Y794" s="382"/>
      <c r="Z794" s="382"/>
      <c r="AA794" s="382"/>
      <c r="AB794" s="382"/>
      <c r="AC794" s="382"/>
      <c r="AD794" s="382"/>
      <c r="AE794" s="382"/>
      <c r="AF794" s="382"/>
      <c r="AG794" s="382"/>
    </row>
    <row r="795" spans="3:33" x14ac:dyDescent="0.25">
      <c r="C795" s="382"/>
      <c r="D795" s="382"/>
      <c r="E795" s="382"/>
      <c r="F795" s="382"/>
      <c r="G795" s="382"/>
      <c r="H795" s="382"/>
      <c r="I795" s="382"/>
      <c r="J795" s="382"/>
      <c r="K795" s="382"/>
      <c r="L795" s="382"/>
      <c r="M795" s="382"/>
      <c r="N795" s="382"/>
      <c r="O795" s="382"/>
      <c r="P795" s="382"/>
      <c r="Q795" s="382"/>
      <c r="R795" s="382"/>
      <c r="S795" s="382"/>
      <c r="T795" s="382"/>
      <c r="U795" s="382"/>
      <c r="V795" s="382"/>
      <c r="W795" s="382"/>
      <c r="X795" s="382"/>
      <c r="Y795" s="382"/>
      <c r="Z795" s="382"/>
      <c r="AA795" s="382"/>
      <c r="AB795" s="382"/>
      <c r="AC795" s="382"/>
      <c r="AD795" s="382"/>
      <c r="AE795" s="382"/>
      <c r="AF795" s="382"/>
      <c r="AG795" s="382"/>
    </row>
    <row r="796" spans="3:33" x14ac:dyDescent="0.25">
      <c r="C796" s="382"/>
      <c r="D796" s="382"/>
      <c r="E796" s="382"/>
      <c r="F796" s="382"/>
      <c r="G796" s="382"/>
      <c r="H796" s="382"/>
      <c r="I796" s="382"/>
      <c r="J796" s="382"/>
      <c r="K796" s="382"/>
      <c r="L796" s="382"/>
      <c r="M796" s="382"/>
      <c r="N796" s="382"/>
      <c r="O796" s="382"/>
      <c r="P796" s="382"/>
      <c r="Q796" s="382"/>
      <c r="R796" s="382"/>
      <c r="S796" s="382"/>
      <c r="T796" s="382"/>
      <c r="U796" s="382"/>
      <c r="V796" s="382"/>
      <c r="W796" s="382"/>
      <c r="X796" s="382"/>
      <c r="Y796" s="382"/>
      <c r="Z796" s="382"/>
      <c r="AA796" s="382"/>
      <c r="AB796" s="382"/>
      <c r="AC796" s="382"/>
      <c r="AD796" s="382"/>
      <c r="AE796" s="382"/>
      <c r="AF796" s="382"/>
      <c r="AG796" s="382"/>
    </row>
    <row r="797" spans="3:33" x14ac:dyDescent="0.25">
      <c r="C797" s="382"/>
      <c r="D797" s="382"/>
      <c r="E797" s="382"/>
      <c r="F797" s="382"/>
      <c r="G797" s="382"/>
      <c r="H797" s="382"/>
      <c r="I797" s="382"/>
      <c r="J797" s="382"/>
      <c r="K797" s="382"/>
      <c r="L797" s="382"/>
      <c r="M797" s="382"/>
      <c r="N797" s="382"/>
      <c r="O797" s="382"/>
      <c r="P797" s="382"/>
      <c r="Q797" s="382"/>
      <c r="R797" s="382"/>
      <c r="S797" s="382"/>
      <c r="T797" s="382"/>
      <c r="U797" s="382"/>
      <c r="V797" s="382"/>
      <c r="W797" s="382"/>
      <c r="X797" s="382"/>
      <c r="Y797" s="382"/>
      <c r="Z797" s="382"/>
      <c r="AA797" s="382"/>
      <c r="AB797" s="382"/>
      <c r="AC797" s="382"/>
      <c r="AD797" s="382"/>
      <c r="AE797" s="382"/>
      <c r="AF797" s="382"/>
      <c r="AG797" s="382"/>
    </row>
    <row r="798" spans="3:33" x14ac:dyDescent="0.25">
      <c r="C798" s="382"/>
      <c r="D798" s="382"/>
      <c r="E798" s="382"/>
      <c r="F798" s="382"/>
      <c r="G798" s="382"/>
      <c r="H798" s="382"/>
      <c r="I798" s="382"/>
      <c r="J798" s="382"/>
      <c r="K798" s="382"/>
      <c r="L798" s="382"/>
      <c r="M798" s="382"/>
      <c r="N798" s="382"/>
      <c r="O798" s="382"/>
      <c r="P798" s="382"/>
      <c r="Q798" s="382"/>
      <c r="R798" s="382"/>
      <c r="S798" s="382"/>
      <c r="T798" s="382"/>
      <c r="U798" s="382"/>
      <c r="V798" s="382"/>
      <c r="W798" s="382"/>
      <c r="X798" s="382"/>
      <c r="Y798" s="382"/>
      <c r="Z798" s="382"/>
      <c r="AA798" s="382"/>
      <c r="AB798" s="382"/>
      <c r="AC798" s="382"/>
      <c r="AD798" s="382"/>
      <c r="AE798" s="382"/>
      <c r="AF798" s="382"/>
      <c r="AG798" s="382"/>
    </row>
    <row r="799" spans="3:33" x14ac:dyDescent="0.25">
      <c r="C799" s="382"/>
      <c r="D799" s="382"/>
      <c r="E799" s="382"/>
      <c r="F799" s="382"/>
      <c r="G799" s="382"/>
      <c r="H799" s="382"/>
      <c r="I799" s="382"/>
      <c r="J799" s="382"/>
      <c r="K799" s="382"/>
      <c r="L799" s="382"/>
      <c r="M799" s="382"/>
      <c r="N799" s="382"/>
      <c r="O799" s="382"/>
      <c r="P799" s="382"/>
      <c r="Q799" s="382"/>
      <c r="R799" s="382"/>
      <c r="S799" s="382"/>
      <c r="T799" s="382"/>
      <c r="U799" s="382"/>
      <c r="V799" s="382"/>
      <c r="W799" s="382"/>
      <c r="X799" s="382"/>
      <c r="Y799" s="382"/>
      <c r="Z799" s="382"/>
      <c r="AA799" s="382"/>
      <c r="AB799" s="382"/>
      <c r="AC799" s="382"/>
      <c r="AD799" s="382"/>
      <c r="AE799" s="382"/>
      <c r="AF799" s="382"/>
      <c r="AG799" s="382"/>
    </row>
    <row r="800" spans="3:33" x14ac:dyDescent="0.25">
      <c r="C800" s="382"/>
      <c r="D800" s="382"/>
      <c r="E800" s="382"/>
      <c r="F800" s="382"/>
      <c r="G800" s="382"/>
      <c r="H800" s="382"/>
      <c r="I800" s="382"/>
      <c r="J800" s="382"/>
      <c r="K800" s="382"/>
      <c r="L800" s="382"/>
      <c r="M800" s="382"/>
      <c r="N800" s="382"/>
      <c r="O800" s="382"/>
      <c r="P800" s="382"/>
      <c r="Q800" s="382"/>
      <c r="R800" s="382"/>
      <c r="S800" s="382"/>
      <c r="T800" s="382"/>
      <c r="U800" s="382"/>
      <c r="V800" s="382"/>
      <c r="W800" s="382"/>
      <c r="X800" s="382"/>
      <c r="Y800" s="382"/>
      <c r="Z800" s="382"/>
      <c r="AA800" s="382"/>
      <c r="AB800" s="382"/>
      <c r="AC800" s="382"/>
      <c r="AD800" s="382"/>
      <c r="AE800" s="382"/>
      <c r="AF800" s="382"/>
      <c r="AG800" s="382"/>
    </row>
    <row r="801" spans="3:33" x14ac:dyDescent="0.25">
      <c r="C801" s="382"/>
      <c r="D801" s="382"/>
      <c r="E801" s="382"/>
      <c r="F801" s="382"/>
      <c r="G801" s="382"/>
      <c r="H801" s="382"/>
      <c r="I801" s="382"/>
      <c r="J801" s="382"/>
      <c r="K801" s="382"/>
      <c r="L801" s="382"/>
      <c r="M801" s="382"/>
      <c r="N801" s="382"/>
      <c r="O801" s="382"/>
      <c r="P801" s="382"/>
      <c r="Q801" s="382"/>
      <c r="R801" s="382"/>
      <c r="S801" s="382"/>
      <c r="T801" s="382"/>
      <c r="U801" s="382"/>
      <c r="V801" s="382"/>
      <c r="W801" s="382"/>
      <c r="X801" s="382"/>
      <c r="Y801" s="382"/>
      <c r="Z801" s="382"/>
      <c r="AA801" s="382"/>
      <c r="AB801" s="382"/>
      <c r="AC801" s="382"/>
      <c r="AD801" s="382"/>
      <c r="AE801" s="382"/>
      <c r="AF801" s="382"/>
      <c r="AG801" s="382"/>
    </row>
    <row r="802" spans="3:33" x14ac:dyDescent="0.25">
      <c r="C802" s="382"/>
      <c r="D802" s="382"/>
      <c r="E802" s="382"/>
      <c r="F802" s="382"/>
      <c r="G802" s="382"/>
      <c r="H802" s="382"/>
      <c r="I802" s="382"/>
      <c r="J802" s="382"/>
      <c r="K802" s="382"/>
      <c r="L802" s="382"/>
      <c r="M802" s="382"/>
      <c r="N802" s="382"/>
      <c r="O802" s="382"/>
      <c r="P802" s="382"/>
      <c r="Q802" s="382"/>
      <c r="R802" s="382"/>
      <c r="S802" s="382"/>
      <c r="T802" s="382"/>
      <c r="U802" s="382"/>
      <c r="V802" s="382"/>
      <c r="W802" s="382"/>
      <c r="X802" s="382"/>
      <c r="Y802" s="382"/>
      <c r="Z802" s="382"/>
      <c r="AA802" s="382"/>
      <c r="AB802" s="382"/>
      <c r="AC802" s="382"/>
      <c r="AD802" s="382"/>
      <c r="AE802" s="382"/>
      <c r="AF802" s="382"/>
      <c r="AG802" s="382"/>
    </row>
    <row r="803" spans="3:33" x14ac:dyDescent="0.25">
      <c r="C803" s="382"/>
      <c r="D803" s="382"/>
      <c r="E803" s="382"/>
      <c r="F803" s="382"/>
      <c r="G803" s="382"/>
      <c r="H803" s="382"/>
      <c r="I803" s="382"/>
      <c r="J803" s="382"/>
      <c r="K803" s="382"/>
      <c r="L803" s="382"/>
      <c r="M803" s="382"/>
      <c r="N803" s="382"/>
      <c r="O803" s="382"/>
      <c r="P803" s="382"/>
      <c r="Q803" s="382"/>
      <c r="R803" s="382"/>
      <c r="S803" s="382"/>
      <c r="T803" s="382"/>
      <c r="U803" s="382"/>
      <c r="V803" s="382"/>
      <c r="W803" s="382"/>
      <c r="X803" s="382"/>
      <c r="Y803" s="382"/>
      <c r="Z803" s="382"/>
      <c r="AA803" s="382"/>
      <c r="AB803" s="382"/>
      <c r="AC803" s="382"/>
      <c r="AD803" s="382"/>
      <c r="AE803" s="382"/>
      <c r="AF803" s="382"/>
      <c r="AG803" s="382"/>
    </row>
    <row r="804" spans="3:33" x14ac:dyDescent="0.25">
      <c r="C804" s="382"/>
      <c r="D804" s="382"/>
      <c r="E804" s="382"/>
      <c r="F804" s="382"/>
      <c r="G804" s="382"/>
      <c r="H804" s="382"/>
      <c r="I804" s="382"/>
      <c r="J804" s="382"/>
      <c r="K804" s="382"/>
      <c r="L804" s="382"/>
      <c r="M804" s="382"/>
      <c r="N804" s="382"/>
      <c r="O804" s="382"/>
      <c r="P804" s="382"/>
      <c r="Q804" s="382"/>
      <c r="R804" s="382"/>
      <c r="S804" s="382"/>
      <c r="T804" s="382"/>
      <c r="U804" s="382"/>
      <c r="V804" s="382"/>
      <c r="W804" s="382"/>
      <c r="X804" s="382"/>
      <c r="Y804" s="382"/>
      <c r="Z804" s="382"/>
      <c r="AA804" s="382"/>
      <c r="AB804" s="382"/>
      <c r="AC804" s="382"/>
      <c r="AD804" s="382"/>
      <c r="AE804" s="382"/>
      <c r="AF804" s="382"/>
      <c r="AG804" s="382"/>
    </row>
    <row r="805" spans="3:33" x14ac:dyDescent="0.25">
      <c r="C805" s="382"/>
      <c r="D805" s="382"/>
      <c r="E805" s="382"/>
      <c r="F805" s="382"/>
      <c r="G805" s="382"/>
      <c r="H805" s="382"/>
      <c r="I805" s="382"/>
      <c r="J805" s="382"/>
      <c r="K805" s="382"/>
      <c r="L805" s="382"/>
      <c r="M805" s="382"/>
      <c r="N805" s="382"/>
      <c r="O805" s="382"/>
      <c r="P805" s="382"/>
      <c r="Q805" s="382"/>
      <c r="R805" s="382"/>
      <c r="S805" s="382"/>
      <c r="T805" s="382"/>
      <c r="U805" s="382"/>
      <c r="V805" s="382"/>
      <c r="W805" s="382"/>
      <c r="X805" s="382"/>
      <c r="Y805" s="382"/>
      <c r="Z805" s="382"/>
      <c r="AA805" s="382"/>
      <c r="AB805" s="382"/>
      <c r="AC805" s="382"/>
      <c r="AD805" s="382"/>
      <c r="AE805" s="382"/>
      <c r="AF805" s="382"/>
      <c r="AG805" s="382"/>
    </row>
    <row r="806" spans="3:33" x14ac:dyDescent="0.25">
      <c r="C806" s="382"/>
      <c r="D806" s="382"/>
      <c r="E806" s="382"/>
      <c r="F806" s="382"/>
      <c r="G806" s="382"/>
      <c r="H806" s="382"/>
      <c r="I806" s="382"/>
      <c r="J806" s="382"/>
      <c r="K806" s="382"/>
      <c r="L806" s="382"/>
      <c r="M806" s="382"/>
      <c r="N806" s="382"/>
      <c r="O806" s="382"/>
      <c r="P806" s="382"/>
      <c r="Q806" s="382"/>
      <c r="R806" s="382"/>
      <c r="S806" s="382"/>
      <c r="T806" s="382"/>
      <c r="U806" s="382"/>
      <c r="V806" s="382"/>
      <c r="W806" s="382"/>
      <c r="X806" s="382"/>
      <c r="Y806" s="382"/>
      <c r="Z806" s="382"/>
      <c r="AA806" s="382"/>
      <c r="AB806" s="382"/>
      <c r="AC806" s="382"/>
      <c r="AD806" s="382"/>
      <c r="AE806" s="382"/>
      <c r="AF806" s="382"/>
      <c r="AG806" s="382"/>
    </row>
    <row r="807" spans="3:33" x14ac:dyDescent="0.25">
      <c r="C807" s="382"/>
      <c r="D807" s="382"/>
      <c r="E807" s="382"/>
      <c r="F807" s="382"/>
      <c r="G807" s="382"/>
      <c r="H807" s="382"/>
      <c r="I807" s="382"/>
      <c r="J807" s="382"/>
      <c r="K807" s="382"/>
      <c r="L807" s="382"/>
      <c r="M807" s="382"/>
      <c r="N807" s="382"/>
      <c r="O807" s="382"/>
      <c r="P807" s="382"/>
      <c r="Q807" s="382"/>
      <c r="R807" s="382"/>
      <c r="S807" s="382"/>
      <c r="T807" s="382"/>
      <c r="U807" s="382"/>
      <c r="V807" s="382"/>
      <c r="W807" s="382"/>
      <c r="X807" s="382"/>
      <c r="Y807" s="382"/>
      <c r="Z807" s="382"/>
      <c r="AA807" s="382"/>
      <c r="AB807" s="382"/>
      <c r="AC807" s="382"/>
      <c r="AD807" s="382"/>
      <c r="AE807" s="382"/>
      <c r="AF807" s="382"/>
      <c r="AG807" s="382"/>
    </row>
    <row r="808" spans="3:33" x14ac:dyDescent="0.25">
      <c r="C808" s="382"/>
      <c r="D808" s="382"/>
      <c r="E808" s="382"/>
      <c r="F808" s="382"/>
      <c r="G808" s="382"/>
      <c r="H808" s="382"/>
      <c r="I808" s="382"/>
      <c r="J808" s="382"/>
      <c r="K808" s="382"/>
      <c r="L808" s="382"/>
      <c r="M808" s="382"/>
      <c r="N808" s="382"/>
      <c r="O808" s="382"/>
      <c r="P808" s="382"/>
      <c r="Q808" s="382"/>
      <c r="R808" s="382"/>
      <c r="S808" s="382"/>
      <c r="T808" s="382"/>
      <c r="U808" s="382"/>
      <c r="V808" s="382"/>
      <c r="W808" s="382"/>
      <c r="X808" s="382"/>
      <c r="Y808" s="382"/>
      <c r="Z808" s="382"/>
      <c r="AA808" s="382"/>
      <c r="AB808" s="382"/>
      <c r="AC808" s="382"/>
      <c r="AD808" s="382"/>
      <c r="AE808" s="382"/>
      <c r="AF808" s="382"/>
      <c r="AG808" s="382"/>
    </row>
    <row r="809" spans="3:33" x14ac:dyDescent="0.25">
      <c r="C809" s="382"/>
      <c r="D809" s="382"/>
      <c r="E809" s="382"/>
      <c r="F809" s="382"/>
      <c r="G809" s="382"/>
      <c r="H809" s="382"/>
      <c r="I809" s="382"/>
      <c r="J809" s="382"/>
      <c r="K809" s="382"/>
      <c r="L809" s="382"/>
      <c r="M809" s="382"/>
      <c r="N809" s="382"/>
      <c r="O809" s="382"/>
      <c r="P809" s="382"/>
      <c r="Q809" s="382"/>
      <c r="R809" s="382"/>
      <c r="S809" s="382"/>
      <c r="T809" s="382"/>
      <c r="U809" s="382"/>
      <c r="V809" s="382"/>
      <c r="W809" s="382"/>
      <c r="X809" s="382"/>
      <c r="Y809" s="382"/>
      <c r="Z809" s="382"/>
      <c r="AA809" s="382"/>
      <c r="AB809" s="382"/>
      <c r="AC809" s="382"/>
      <c r="AD809" s="382"/>
      <c r="AE809" s="382"/>
      <c r="AF809" s="382"/>
      <c r="AG809" s="382"/>
    </row>
    <row r="810" spans="3:33" x14ac:dyDescent="0.25">
      <c r="C810" s="382"/>
      <c r="D810" s="382"/>
      <c r="E810" s="382"/>
      <c r="F810" s="382"/>
      <c r="G810" s="382"/>
      <c r="H810" s="382"/>
      <c r="I810" s="382"/>
      <c r="J810" s="382"/>
      <c r="K810" s="382"/>
      <c r="L810" s="382"/>
      <c r="M810" s="382"/>
      <c r="N810" s="382"/>
      <c r="O810" s="382"/>
      <c r="P810" s="382"/>
      <c r="Q810" s="382"/>
      <c r="R810" s="382"/>
      <c r="S810" s="382"/>
      <c r="T810" s="382"/>
      <c r="U810" s="382"/>
      <c r="V810" s="382"/>
      <c r="W810" s="382"/>
      <c r="X810" s="382"/>
      <c r="Y810" s="382"/>
      <c r="Z810" s="382"/>
      <c r="AA810" s="382"/>
      <c r="AB810" s="382"/>
      <c r="AC810" s="382"/>
      <c r="AD810" s="382"/>
      <c r="AE810" s="382"/>
      <c r="AF810" s="382"/>
      <c r="AG810" s="382"/>
    </row>
    <row r="811" spans="3:33" x14ac:dyDescent="0.25">
      <c r="C811" s="382"/>
      <c r="D811" s="382"/>
      <c r="E811" s="382"/>
      <c r="F811" s="382"/>
      <c r="G811" s="382"/>
      <c r="H811" s="382"/>
      <c r="I811" s="382"/>
      <c r="J811" s="382"/>
      <c r="K811" s="382"/>
      <c r="L811" s="382"/>
      <c r="M811" s="382"/>
      <c r="N811" s="382"/>
      <c r="O811" s="382"/>
      <c r="P811" s="382"/>
      <c r="Q811" s="382"/>
      <c r="R811" s="382"/>
      <c r="S811" s="382"/>
      <c r="T811" s="382"/>
      <c r="U811" s="382"/>
      <c r="V811" s="382"/>
      <c r="W811" s="382"/>
      <c r="X811" s="382"/>
      <c r="Y811" s="382"/>
      <c r="Z811" s="382"/>
      <c r="AA811" s="382"/>
      <c r="AB811" s="382"/>
      <c r="AC811" s="382"/>
      <c r="AD811" s="382"/>
      <c r="AE811" s="382"/>
      <c r="AF811" s="382"/>
      <c r="AG811" s="382"/>
    </row>
    <row r="812" spans="3:33" x14ac:dyDescent="0.25">
      <c r="C812" s="382"/>
      <c r="D812" s="382"/>
      <c r="E812" s="382"/>
      <c r="F812" s="382"/>
      <c r="G812" s="382"/>
      <c r="H812" s="382"/>
      <c r="I812" s="382"/>
      <c r="J812" s="382"/>
      <c r="K812" s="382"/>
      <c r="L812" s="382"/>
      <c r="M812" s="382"/>
      <c r="N812" s="382"/>
      <c r="O812" s="382"/>
      <c r="P812" s="382"/>
      <c r="Q812" s="382"/>
      <c r="R812" s="382"/>
      <c r="S812" s="382"/>
      <c r="T812" s="382"/>
      <c r="U812" s="382"/>
      <c r="V812" s="382"/>
      <c r="W812" s="382"/>
      <c r="X812" s="382"/>
      <c r="Y812" s="382"/>
      <c r="Z812" s="382"/>
      <c r="AA812" s="382"/>
      <c r="AB812" s="382"/>
      <c r="AC812" s="382"/>
      <c r="AD812" s="382"/>
      <c r="AE812" s="382"/>
      <c r="AF812" s="382"/>
      <c r="AG812" s="382"/>
    </row>
    <row r="813" spans="3:33" x14ac:dyDescent="0.25">
      <c r="C813" s="382"/>
      <c r="D813" s="382"/>
      <c r="E813" s="382"/>
      <c r="F813" s="382"/>
      <c r="G813" s="382"/>
      <c r="H813" s="382"/>
      <c r="I813" s="382"/>
      <c r="J813" s="382"/>
      <c r="K813" s="382"/>
      <c r="L813" s="382"/>
      <c r="M813" s="382"/>
      <c r="N813" s="382"/>
      <c r="O813" s="382"/>
      <c r="P813" s="382"/>
      <c r="Q813" s="382"/>
      <c r="R813" s="382"/>
      <c r="S813" s="382"/>
      <c r="T813" s="382"/>
      <c r="U813" s="382"/>
      <c r="V813" s="382"/>
      <c r="W813" s="382"/>
      <c r="X813" s="382"/>
      <c r="Y813" s="382"/>
      <c r="Z813" s="382"/>
      <c r="AA813" s="382"/>
      <c r="AB813" s="382"/>
      <c r="AC813" s="382"/>
      <c r="AD813" s="382"/>
      <c r="AE813" s="382"/>
      <c r="AF813" s="382"/>
      <c r="AG813" s="382"/>
    </row>
    <row r="814" spans="3:33" x14ac:dyDescent="0.25">
      <c r="C814" s="382"/>
      <c r="D814" s="382"/>
      <c r="E814" s="382"/>
      <c r="F814" s="382"/>
      <c r="G814" s="382"/>
      <c r="H814" s="382"/>
      <c r="I814" s="382"/>
      <c r="J814" s="382"/>
      <c r="K814" s="382"/>
      <c r="L814" s="382"/>
      <c r="M814" s="382"/>
      <c r="N814" s="382"/>
      <c r="O814" s="382"/>
      <c r="P814" s="382"/>
      <c r="Q814" s="382"/>
      <c r="R814" s="382"/>
      <c r="S814" s="382"/>
      <c r="T814" s="382"/>
      <c r="U814" s="382"/>
      <c r="V814" s="382"/>
      <c r="W814" s="382"/>
      <c r="X814" s="382"/>
      <c r="Y814" s="382"/>
      <c r="Z814" s="382"/>
      <c r="AA814" s="382"/>
      <c r="AB814" s="382"/>
      <c r="AC814" s="382"/>
      <c r="AD814" s="382"/>
      <c r="AE814" s="382"/>
      <c r="AF814" s="382"/>
      <c r="AG814" s="382"/>
    </row>
    <row r="815" spans="3:33" x14ac:dyDescent="0.25">
      <c r="C815" s="382"/>
      <c r="D815" s="382"/>
      <c r="E815" s="382"/>
      <c r="F815" s="382"/>
      <c r="G815" s="382"/>
      <c r="H815" s="382"/>
      <c r="I815" s="382"/>
      <c r="J815" s="382"/>
      <c r="K815" s="382"/>
      <c r="L815" s="382"/>
      <c r="M815" s="382"/>
      <c r="N815" s="382"/>
      <c r="O815" s="382"/>
      <c r="P815" s="382"/>
      <c r="Q815" s="382"/>
      <c r="R815" s="382"/>
      <c r="S815" s="382"/>
      <c r="T815" s="382"/>
      <c r="U815" s="382"/>
      <c r="V815" s="382"/>
      <c r="W815" s="382"/>
      <c r="X815" s="382"/>
      <c r="Y815" s="382"/>
      <c r="Z815" s="382"/>
      <c r="AA815" s="382"/>
      <c r="AB815" s="382"/>
      <c r="AC815" s="382"/>
      <c r="AD815" s="382"/>
      <c r="AE815" s="382"/>
      <c r="AF815" s="382"/>
      <c r="AG815" s="382"/>
    </row>
    <row r="816" spans="3:33" x14ac:dyDescent="0.25">
      <c r="C816" s="382"/>
      <c r="D816" s="382"/>
      <c r="E816" s="382"/>
      <c r="F816" s="382"/>
      <c r="G816" s="382"/>
      <c r="H816" s="382"/>
      <c r="I816" s="382"/>
      <c r="J816" s="382"/>
      <c r="K816" s="382"/>
      <c r="L816" s="382"/>
      <c r="M816" s="382"/>
      <c r="N816" s="382"/>
      <c r="O816" s="382"/>
      <c r="P816" s="382"/>
      <c r="Q816" s="382"/>
      <c r="R816" s="382"/>
      <c r="S816" s="382"/>
      <c r="T816" s="382"/>
      <c r="U816" s="382"/>
      <c r="V816" s="382"/>
      <c r="W816" s="382"/>
      <c r="X816" s="382"/>
      <c r="Y816" s="382"/>
      <c r="Z816" s="382"/>
      <c r="AA816" s="382"/>
      <c r="AB816" s="382"/>
      <c r="AC816" s="382"/>
      <c r="AD816" s="382"/>
      <c r="AE816" s="382"/>
      <c r="AF816" s="382"/>
      <c r="AG816" s="382"/>
    </row>
    <row r="817" spans="3:33" x14ac:dyDescent="0.25">
      <c r="C817" s="382"/>
      <c r="D817" s="382"/>
      <c r="E817" s="382"/>
      <c r="F817" s="382"/>
      <c r="G817" s="382"/>
      <c r="H817" s="382"/>
      <c r="I817" s="382"/>
      <c r="J817" s="382"/>
      <c r="K817" s="382"/>
      <c r="L817" s="382"/>
      <c r="M817" s="382"/>
      <c r="N817" s="382"/>
      <c r="O817" s="382"/>
      <c r="P817" s="382"/>
      <c r="Q817" s="382"/>
      <c r="R817" s="382"/>
      <c r="S817" s="382"/>
      <c r="T817" s="382"/>
      <c r="U817" s="382"/>
      <c r="V817" s="382"/>
      <c r="W817" s="382"/>
      <c r="X817" s="382"/>
      <c r="Y817" s="382"/>
      <c r="Z817" s="382"/>
      <c r="AA817" s="382"/>
      <c r="AB817" s="382"/>
      <c r="AC817" s="382"/>
      <c r="AD817" s="382"/>
      <c r="AE817" s="382"/>
      <c r="AF817" s="382"/>
      <c r="AG817" s="382"/>
    </row>
    <row r="818" spans="3:33" x14ac:dyDescent="0.25">
      <c r="C818" s="382"/>
      <c r="D818" s="382"/>
      <c r="E818" s="382"/>
      <c r="F818" s="382"/>
      <c r="G818" s="382"/>
      <c r="H818" s="382"/>
      <c r="I818" s="382"/>
      <c r="J818" s="382"/>
      <c r="K818" s="382"/>
      <c r="L818" s="382"/>
      <c r="M818" s="382"/>
      <c r="N818" s="382"/>
      <c r="O818" s="382"/>
      <c r="P818" s="382"/>
      <c r="Q818" s="382"/>
      <c r="R818" s="382"/>
      <c r="S818" s="382"/>
      <c r="T818" s="382"/>
      <c r="U818" s="382"/>
      <c r="V818" s="382"/>
      <c r="W818" s="382"/>
      <c r="X818" s="382"/>
      <c r="Y818" s="382"/>
      <c r="Z818" s="382"/>
      <c r="AA818" s="382"/>
      <c r="AB818" s="382"/>
      <c r="AC818" s="382"/>
      <c r="AD818" s="382"/>
      <c r="AE818" s="382"/>
      <c r="AF818" s="382"/>
      <c r="AG818" s="382"/>
    </row>
    <row r="819" spans="3:33" x14ac:dyDescent="0.25">
      <c r="C819" s="382"/>
      <c r="D819" s="382"/>
      <c r="E819" s="382"/>
      <c r="F819" s="382"/>
      <c r="G819" s="382"/>
      <c r="H819" s="382"/>
      <c r="I819" s="382"/>
      <c r="J819" s="382"/>
      <c r="K819" s="382"/>
      <c r="L819" s="382"/>
      <c r="M819" s="382"/>
      <c r="N819" s="382"/>
      <c r="O819" s="382"/>
      <c r="P819" s="382"/>
      <c r="Q819" s="382"/>
      <c r="R819" s="382"/>
      <c r="S819" s="382"/>
      <c r="T819" s="382"/>
      <c r="U819" s="382"/>
      <c r="V819" s="382"/>
      <c r="W819" s="382"/>
      <c r="X819" s="382"/>
      <c r="Y819" s="382"/>
      <c r="Z819" s="382"/>
      <c r="AA819" s="382"/>
      <c r="AB819" s="382"/>
      <c r="AC819" s="382"/>
      <c r="AD819" s="382"/>
      <c r="AE819" s="382"/>
      <c r="AF819" s="382"/>
      <c r="AG819" s="382"/>
    </row>
    <row r="820" spans="3:33" x14ac:dyDescent="0.25">
      <c r="C820" s="382"/>
      <c r="D820" s="382"/>
      <c r="E820" s="382"/>
      <c r="F820" s="382"/>
      <c r="G820" s="382"/>
      <c r="H820" s="382"/>
      <c r="I820" s="382"/>
      <c r="J820" s="382"/>
      <c r="K820" s="382"/>
      <c r="L820" s="382"/>
      <c r="M820" s="382"/>
      <c r="N820" s="382"/>
      <c r="O820" s="382"/>
      <c r="P820" s="382"/>
      <c r="Q820" s="382"/>
      <c r="R820" s="382"/>
      <c r="S820" s="382"/>
      <c r="T820" s="382"/>
      <c r="U820" s="382"/>
      <c r="V820" s="382"/>
      <c r="W820" s="382"/>
      <c r="X820" s="382"/>
      <c r="Y820" s="382"/>
      <c r="Z820" s="382"/>
      <c r="AA820" s="382"/>
      <c r="AB820" s="382"/>
      <c r="AC820" s="382"/>
      <c r="AD820" s="382"/>
      <c r="AE820" s="382"/>
      <c r="AF820" s="382"/>
      <c r="AG820" s="382"/>
    </row>
    <row r="821" spans="3:33" x14ac:dyDescent="0.25">
      <c r="C821" s="382"/>
      <c r="D821" s="382"/>
      <c r="E821" s="382"/>
      <c r="F821" s="382"/>
      <c r="G821" s="382"/>
      <c r="H821" s="382"/>
      <c r="I821" s="382"/>
      <c r="J821" s="382"/>
      <c r="K821" s="382"/>
      <c r="L821" s="382"/>
      <c r="M821" s="382"/>
      <c r="N821" s="382"/>
      <c r="O821" s="382"/>
      <c r="P821" s="382"/>
      <c r="Q821" s="382"/>
      <c r="R821" s="382"/>
      <c r="S821" s="382"/>
      <c r="T821" s="382"/>
      <c r="U821" s="382"/>
      <c r="V821" s="382"/>
      <c r="W821" s="382"/>
      <c r="X821" s="382"/>
      <c r="Y821" s="382"/>
      <c r="Z821" s="382"/>
      <c r="AA821" s="382"/>
      <c r="AB821" s="382"/>
      <c r="AC821" s="382"/>
      <c r="AD821" s="382"/>
      <c r="AE821" s="382"/>
      <c r="AF821" s="382"/>
      <c r="AG821" s="382"/>
    </row>
    <row r="822" spans="3:33" x14ac:dyDescent="0.25">
      <c r="C822" s="382"/>
      <c r="D822" s="382"/>
      <c r="E822" s="382"/>
      <c r="F822" s="382"/>
      <c r="G822" s="382"/>
      <c r="H822" s="382"/>
      <c r="I822" s="382"/>
      <c r="J822" s="382"/>
      <c r="K822" s="382"/>
      <c r="L822" s="382"/>
      <c r="M822" s="382"/>
      <c r="N822" s="382"/>
      <c r="O822" s="382"/>
      <c r="P822" s="382"/>
      <c r="Q822" s="382"/>
      <c r="R822" s="382"/>
      <c r="S822" s="382"/>
      <c r="T822" s="382"/>
      <c r="U822" s="382"/>
      <c r="V822" s="382"/>
      <c r="W822" s="382"/>
      <c r="X822" s="382"/>
      <c r="Y822" s="382"/>
      <c r="Z822" s="382"/>
      <c r="AA822" s="382"/>
      <c r="AB822" s="382"/>
      <c r="AC822" s="382"/>
      <c r="AD822" s="382"/>
      <c r="AE822" s="382"/>
      <c r="AF822" s="382"/>
      <c r="AG822" s="382"/>
    </row>
    <row r="823" spans="3:33" x14ac:dyDescent="0.25">
      <c r="C823" s="382"/>
      <c r="D823" s="382"/>
      <c r="E823" s="382"/>
      <c r="F823" s="382"/>
      <c r="G823" s="382"/>
      <c r="H823" s="382"/>
      <c r="I823" s="382"/>
      <c r="J823" s="382"/>
      <c r="K823" s="382"/>
      <c r="L823" s="382"/>
      <c r="M823" s="382"/>
      <c r="N823" s="382"/>
      <c r="O823" s="382"/>
      <c r="P823" s="382"/>
      <c r="Q823" s="382"/>
      <c r="R823" s="382"/>
      <c r="S823" s="382"/>
      <c r="T823" s="382"/>
      <c r="U823" s="382"/>
      <c r="V823" s="382"/>
      <c r="W823" s="382"/>
      <c r="X823" s="382"/>
      <c r="Y823" s="382"/>
      <c r="Z823" s="382"/>
      <c r="AA823" s="382"/>
      <c r="AB823" s="382"/>
      <c r="AC823" s="382"/>
      <c r="AD823" s="382"/>
      <c r="AE823" s="382"/>
      <c r="AF823" s="382"/>
      <c r="AG823" s="382"/>
    </row>
    <row r="824" spans="3:33" x14ac:dyDescent="0.25">
      <c r="C824" s="382"/>
      <c r="D824" s="382"/>
      <c r="E824" s="382"/>
      <c r="F824" s="382"/>
      <c r="G824" s="382"/>
      <c r="H824" s="382"/>
      <c r="I824" s="382"/>
      <c r="J824" s="382"/>
      <c r="K824" s="382"/>
      <c r="L824" s="382"/>
      <c r="M824" s="382"/>
      <c r="N824" s="382"/>
      <c r="O824" s="382"/>
      <c r="P824" s="382"/>
      <c r="Q824" s="382"/>
      <c r="R824" s="382"/>
      <c r="S824" s="382"/>
      <c r="T824" s="382"/>
      <c r="U824" s="382"/>
      <c r="V824" s="382"/>
      <c r="W824" s="382"/>
      <c r="X824" s="382"/>
      <c r="Y824" s="382"/>
      <c r="Z824" s="382"/>
      <c r="AA824" s="382"/>
      <c r="AB824" s="382"/>
      <c r="AC824" s="382"/>
      <c r="AD824" s="382"/>
      <c r="AE824" s="382"/>
      <c r="AF824" s="382"/>
      <c r="AG824" s="382"/>
    </row>
    <row r="825" spans="3:33" x14ac:dyDescent="0.25">
      <c r="C825" s="382"/>
      <c r="D825" s="382"/>
      <c r="E825" s="382"/>
      <c r="F825" s="382"/>
      <c r="G825" s="382"/>
      <c r="H825" s="382"/>
      <c r="I825" s="382"/>
      <c r="J825" s="382"/>
      <c r="K825" s="382"/>
      <c r="L825" s="382"/>
      <c r="M825" s="382"/>
      <c r="N825" s="382"/>
      <c r="O825" s="382"/>
      <c r="P825" s="382"/>
      <c r="Q825" s="382"/>
      <c r="R825" s="382"/>
      <c r="S825" s="382"/>
      <c r="T825" s="382"/>
      <c r="U825" s="382"/>
      <c r="V825" s="382"/>
      <c r="W825" s="382"/>
      <c r="X825" s="382"/>
      <c r="Y825" s="382"/>
      <c r="Z825" s="382"/>
      <c r="AA825" s="382"/>
      <c r="AB825" s="382"/>
      <c r="AC825" s="382"/>
      <c r="AD825" s="382"/>
      <c r="AE825" s="382"/>
      <c r="AF825" s="382"/>
      <c r="AG825" s="382"/>
    </row>
    <row r="826" spans="3:33" x14ac:dyDescent="0.25">
      <c r="C826" s="382"/>
      <c r="D826" s="382"/>
      <c r="E826" s="382"/>
      <c r="F826" s="382"/>
      <c r="G826" s="382"/>
      <c r="H826" s="382"/>
      <c r="I826" s="382"/>
      <c r="J826" s="382"/>
      <c r="K826" s="382"/>
      <c r="L826" s="382"/>
      <c r="M826" s="382"/>
      <c r="N826" s="382"/>
      <c r="O826" s="382"/>
      <c r="P826" s="382"/>
      <c r="Q826" s="382"/>
      <c r="R826" s="382"/>
      <c r="S826" s="382"/>
      <c r="T826" s="382"/>
      <c r="U826" s="382"/>
      <c r="V826" s="382"/>
      <c r="W826" s="382"/>
      <c r="X826" s="382"/>
      <c r="Y826" s="382"/>
      <c r="Z826" s="382"/>
      <c r="AA826" s="382"/>
      <c r="AB826" s="382"/>
      <c r="AC826" s="382"/>
      <c r="AD826" s="382"/>
      <c r="AE826" s="382"/>
      <c r="AF826" s="382"/>
      <c r="AG826" s="382"/>
    </row>
    <row r="827" spans="3:33" x14ac:dyDescent="0.25">
      <c r="C827" s="382"/>
      <c r="D827" s="382"/>
      <c r="E827" s="382"/>
      <c r="F827" s="382"/>
      <c r="G827" s="382"/>
      <c r="H827" s="382"/>
      <c r="I827" s="382"/>
      <c r="J827" s="382"/>
      <c r="K827" s="382"/>
      <c r="L827" s="382"/>
      <c r="M827" s="382"/>
      <c r="N827" s="382"/>
      <c r="O827" s="382"/>
      <c r="P827" s="382"/>
      <c r="Q827" s="382"/>
      <c r="R827" s="382"/>
      <c r="S827" s="382"/>
      <c r="T827" s="382"/>
      <c r="U827" s="382"/>
      <c r="V827" s="382"/>
      <c r="W827" s="382"/>
      <c r="X827" s="382"/>
      <c r="Y827" s="382"/>
      <c r="Z827" s="382"/>
      <c r="AA827" s="382"/>
      <c r="AB827" s="382"/>
      <c r="AC827" s="382"/>
      <c r="AD827" s="382"/>
      <c r="AE827" s="382"/>
      <c r="AF827" s="382"/>
      <c r="AG827" s="382"/>
    </row>
    <row r="828" spans="3:33" x14ac:dyDescent="0.25">
      <c r="C828" s="382"/>
      <c r="D828" s="382"/>
      <c r="E828" s="382"/>
      <c r="F828" s="382"/>
      <c r="G828" s="382"/>
      <c r="H828" s="382"/>
      <c r="I828" s="382"/>
      <c r="J828" s="382"/>
      <c r="K828" s="382"/>
      <c r="L828" s="382"/>
      <c r="M828" s="382"/>
      <c r="N828" s="382"/>
      <c r="O828" s="382"/>
      <c r="P828" s="382"/>
      <c r="Q828" s="382"/>
      <c r="R828" s="382"/>
      <c r="S828" s="382"/>
      <c r="T828" s="382"/>
      <c r="U828" s="382"/>
      <c r="V828" s="382"/>
      <c r="W828" s="382"/>
      <c r="X828" s="382"/>
      <c r="Y828" s="382"/>
      <c r="Z828" s="382"/>
      <c r="AA828" s="382"/>
      <c r="AB828" s="382"/>
      <c r="AC828" s="382"/>
      <c r="AD828" s="382"/>
      <c r="AE828" s="382"/>
      <c r="AF828" s="382"/>
      <c r="AG828" s="382"/>
    </row>
    <row r="829" spans="3:33" x14ac:dyDescent="0.25">
      <c r="C829" s="382"/>
      <c r="D829" s="382"/>
      <c r="E829" s="382"/>
      <c r="F829" s="382"/>
      <c r="G829" s="382"/>
      <c r="H829" s="382"/>
      <c r="I829" s="382"/>
      <c r="J829" s="382"/>
      <c r="K829" s="382"/>
      <c r="L829" s="382"/>
      <c r="M829" s="382"/>
      <c r="N829" s="382"/>
      <c r="O829" s="382"/>
      <c r="P829" s="382"/>
      <c r="Q829" s="382"/>
      <c r="R829" s="382"/>
      <c r="S829" s="382"/>
      <c r="T829" s="382"/>
      <c r="U829" s="382"/>
      <c r="V829" s="382"/>
      <c r="W829" s="382"/>
      <c r="X829" s="382"/>
      <c r="Y829" s="382"/>
      <c r="Z829" s="382"/>
      <c r="AA829" s="382"/>
      <c r="AB829" s="382"/>
      <c r="AC829" s="382"/>
      <c r="AD829" s="382"/>
      <c r="AE829" s="382"/>
      <c r="AF829" s="382"/>
      <c r="AG829" s="382"/>
    </row>
    <row r="830" spans="3:33" x14ac:dyDescent="0.25">
      <c r="C830" s="382"/>
      <c r="D830" s="382"/>
      <c r="E830" s="382"/>
      <c r="F830" s="382"/>
      <c r="G830" s="382"/>
      <c r="H830" s="382"/>
      <c r="I830" s="382"/>
      <c r="J830" s="382"/>
      <c r="K830" s="382"/>
      <c r="L830" s="382"/>
      <c r="M830" s="382"/>
      <c r="N830" s="382"/>
      <c r="O830" s="382"/>
      <c r="P830" s="382"/>
      <c r="Q830" s="382"/>
      <c r="R830" s="382"/>
      <c r="S830" s="382"/>
      <c r="T830" s="382"/>
      <c r="U830" s="382"/>
      <c r="V830" s="382"/>
      <c r="W830" s="382"/>
      <c r="X830" s="382"/>
      <c r="Y830" s="382"/>
      <c r="Z830" s="382"/>
      <c r="AA830" s="382"/>
      <c r="AB830" s="382"/>
      <c r="AC830" s="382"/>
      <c r="AD830" s="382"/>
      <c r="AE830" s="382"/>
      <c r="AF830" s="382"/>
      <c r="AG830" s="382"/>
    </row>
    <row r="831" spans="3:33" x14ac:dyDescent="0.25">
      <c r="C831" s="382"/>
      <c r="D831" s="382"/>
      <c r="E831" s="382"/>
      <c r="F831" s="382"/>
      <c r="G831" s="382"/>
      <c r="H831" s="382"/>
      <c r="I831" s="382"/>
      <c r="J831" s="382"/>
      <c r="K831" s="382"/>
      <c r="L831" s="382"/>
      <c r="M831" s="382"/>
      <c r="N831" s="382"/>
      <c r="O831" s="382"/>
      <c r="P831" s="382"/>
      <c r="Q831" s="382"/>
      <c r="R831" s="382"/>
      <c r="S831" s="382"/>
      <c r="T831" s="382"/>
      <c r="U831" s="382"/>
      <c r="V831" s="382"/>
      <c r="W831" s="382"/>
      <c r="X831" s="382"/>
      <c r="Y831" s="382"/>
      <c r="Z831" s="382"/>
      <c r="AA831" s="382"/>
      <c r="AB831" s="382"/>
      <c r="AC831" s="382"/>
      <c r="AD831" s="382"/>
      <c r="AE831" s="382"/>
      <c r="AF831" s="382"/>
      <c r="AG831" s="382"/>
    </row>
    <row r="832" spans="3:33" x14ac:dyDescent="0.25">
      <c r="C832" s="382"/>
      <c r="D832" s="382"/>
      <c r="E832" s="382"/>
      <c r="F832" s="382"/>
      <c r="G832" s="382"/>
      <c r="H832" s="382"/>
      <c r="I832" s="382"/>
      <c r="J832" s="382"/>
      <c r="K832" s="382"/>
      <c r="L832" s="382"/>
      <c r="M832" s="382"/>
      <c r="N832" s="382"/>
      <c r="O832" s="382"/>
      <c r="P832" s="382"/>
      <c r="Q832" s="382"/>
      <c r="R832" s="382"/>
      <c r="S832" s="382"/>
      <c r="T832" s="382"/>
      <c r="U832" s="382"/>
      <c r="V832" s="382"/>
      <c r="W832" s="382"/>
      <c r="X832" s="382"/>
      <c r="Y832" s="382"/>
      <c r="Z832" s="382"/>
      <c r="AA832" s="382"/>
      <c r="AB832" s="382"/>
      <c r="AC832" s="382"/>
      <c r="AD832" s="382"/>
      <c r="AE832" s="382"/>
      <c r="AF832" s="382"/>
      <c r="AG832" s="382"/>
    </row>
    <row r="833" spans="3:33" x14ac:dyDescent="0.25">
      <c r="C833" s="382"/>
      <c r="D833" s="382"/>
      <c r="E833" s="382"/>
      <c r="F833" s="382"/>
      <c r="G833" s="382"/>
      <c r="H833" s="382"/>
      <c r="I833" s="382"/>
      <c r="J833" s="382"/>
      <c r="K833" s="382"/>
      <c r="L833" s="382"/>
      <c r="M833" s="382"/>
      <c r="N833" s="382"/>
      <c r="O833" s="382"/>
      <c r="P833" s="382"/>
      <c r="Q833" s="382"/>
      <c r="R833" s="382"/>
      <c r="S833" s="382"/>
      <c r="T833" s="382"/>
      <c r="U833" s="382"/>
      <c r="V833" s="382"/>
      <c r="W833" s="382"/>
      <c r="X833" s="382"/>
      <c r="Y833" s="382"/>
      <c r="Z833" s="382"/>
      <c r="AA833" s="382"/>
      <c r="AB833" s="382"/>
      <c r="AC833" s="382"/>
      <c r="AD833" s="382"/>
      <c r="AE833" s="382"/>
      <c r="AF833" s="382"/>
      <c r="AG833" s="382"/>
    </row>
    <row r="834" spans="3:33" x14ac:dyDescent="0.25">
      <c r="C834" s="382"/>
      <c r="D834" s="382"/>
      <c r="E834" s="382"/>
      <c r="F834" s="382"/>
      <c r="G834" s="382"/>
      <c r="H834" s="382"/>
      <c r="I834" s="382"/>
      <c r="J834" s="382"/>
      <c r="K834" s="382"/>
      <c r="L834" s="382"/>
      <c r="M834" s="382"/>
      <c r="N834" s="382"/>
      <c r="O834" s="382"/>
      <c r="P834" s="382"/>
      <c r="Q834" s="382"/>
      <c r="R834" s="382"/>
      <c r="S834" s="382"/>
      <c r="T834" s="382"/>
      <c r="U834" s="382"/>
      <c r="V834" s="382"/>
      <c r="W834" s="382"/>
      <c r="X834" s="382"/>
      <c r="Y834" s="382"/>
      <c r="Z834" s="382"/>
      <c r="AA834" s="382"/>
      <c r="AB834" s="382"/>
      <c r="AC834" s="382"/>
      <c r="AD834" s="382"/>
      <c r="AE834" s="382"/>
      <c r="AF834" s="382"/>
      <c r="AG834" s="382"/>
    </row>
    <row r="835" spans="3:33" x14ac:dyDescent="0.25">
      <c r="C835" s="382"/>
      <c r="D835" s="382"/>
      <c r="E835" s="382"/>
      <c r="F835" s="382"/>
      <c r="G835" s="382"/>
      <c r="H835" s="382"/>
      <c r="I835" s="382"/>
      <c r="J835" s="382"/>
      <c r="K835" s="382"/>
      <c r="L835" s="382"/>
      <c r="M835" s="382"/>
      <c r="N835" s="382"/>
      <c r="O835" s="382"/>
      <c r="P835" s="382"/>
      <c r="Q835" s="382"/>
      <c r="R835" s="382"/>
      <c r="S835" s="382"/>
      <c r="T835" s="382"/>
      <c r="U835" s="382"/>
      <c r="V835" s="382"/>
      <c r="W835" s="382"/>
      <c r="X835" s="382"/>
      <c r="Y835" s="382"/>
      <c r="Z835" s="382"/>
      <c r="AA835" s="382"/>
      <c r="AB835" s="382"/>
      <c r="AC835" s="382"/>
      <c r="AD835" s="382"/>
      <c r="AE835" s="382"/>
      <c r="AF835" s="382"/>
      <c r="AG835" s="382"/>
    </row>
    <row r="836" spans="3:33" x14ac:dyDescent="0.25">
      <c r="C836" s="382"/>
      <c r="D836" s="382"/>
      <c r="E836" s="382"/>
      <c r="F836" s="382"/>
      <c r="G836" s="382"/>
      <c r="H836" s="382"/>
      <c r="I836" s="382"/>
      <c r="J836" s="382"/>
      <c r="K836" s="382"/>
      <c r="L836" s="382"/>
      <c r="M836" s="382"/>
      <c r="N836" s="382"/>
      <c r="O836" s="382"/>
      <c r="P836" s="382"/>
      <c r="Q836" s="382"/>
      <c r="R836" s="382"/>
      <c r="S836" s="382"/>
      <c r="T836" s="382"/>
      <c r="U836" s="382"/>
      <c r="V836" s="382"/>
      <c r="W836" s="382"/>
      <c r="X836" s="382"/>
      <c r="Y836" s="382"/>
      <c r="Z836" s="382"/>
      <c r="AA836" s="382"/>
      <c r="AB836" s="382"/>
      <c r="AC836" s="382"/>
      <c r="AD836" s="382"/>
      <c r="AE836" s="382"/>
      <c r="AF836" s="382"/>
      <c r="AG836" s="382"/>
    </row>
    <row r="837" spans="3:33" x14ac:dyDescent="0.25">
      <c r="C837" s="382"/>
      <c r="D837" s="382"/>
      <c r="E837" s="382"/>
      <c r="F837" s="382"/>
      <c r="G837" s="382"/>
      <c r="H837" s="382"/>
      <c r="I837" s="382"/>
      <c r="J837" s="382"/>
      <c r="K837" s="382"/>
      <c r="L837" s="382"/>
      <c r="M837" s="382"/>
      <c r="N837" s="382"/>
      <c r="O837" s="382"/>
      <c r="P837" s="382"/>
      <c r="Q837" s="382"/>
      <c r="R837" s="382"/>
      <c r="S837" s="382"/>
      <c r="T837" s="382"/>
      <c r="U837" s="382"/>
      <c r="V837" s="382"/>
      <c r="W837" s="382"/>
      <c r="X837" s="382"/>
      <c r="Y837" s="382"/>
      <c r="Z837" s="382"/>
      <c r="AA837" s="382"/>
      <c r="AB837" s="382"/>
      <c r="AC837" s="382"/>
      <c r="AD837" s="382"/>
      <c r="AE837" s="382"/>
      <c r="AF837" s="382"/>
      <c r="AG837" s="382"/>
    </row>
    <row r="838" spans="3:33" x14ac:dyDescent="0.25">
      <c r="C838" s="382"/>
      <c r="D838" s="382"/>
      <c r="E838" s="382"/>
      <c r="F838" s="382"/>
      <c r="G838" s="382"/>
      <c r="H838" s="382"/>
      <c r="I838" s="382"/>
      <c r="J838" s="382"/>
      <c r="K838" s="382"/>
      <c r="L838" s="382"/>
      <c r="M838" s="382"/>
      <c r="N838" s="382"/>
      <c r="O838" s="382"/>
      <c r="P838" s="382"/>
      <c r="Q838" s="382"/>
      <c r="R838" s="382"/>
      <c r="S838" s="382"/>
      <c r="T838" s="382"/>
      <c r="U838" s="382"/>
      <c r="V838" s="382"/>
      <c r="W838" s="382"/>
      <c r="X838" s="382"/>
      <c r="Y838" s="382"/>
      <c r="Z838" s="382"/>
      <c r="AA838" s="382"/>
      <c r="AB838" s="382"/>
      <c r="AC838" s="382"/>
      <c r="AD838" s="382"/>
      <c r="AE838" s="382"/>
      <c r="AF838" s="382"/>
      <c r="AG838" s="382"/>
    </row>
    <row r="839" spans="3:33" x14ac:dyDescent="0.25">
      <c r="C839" s="382"/>
      <c r="D839" s="382"/>
      <c r="E839" s="382"/>
      <c r="F839" s="382"/>
      <c r="G839" s="382"/>
      <c r="H839" s="382"/>
      <c r="I839" s="382"/>
      <c r="J839" s="382"/>
      <c r="K839" s="382"/>
      <c r="L839" s="382"/>
      <c r="M839" s="382"/>
      <c r="N839" s="382"/>
      <c r="O839" s="382"/>
      <c r="P839" s="382"/>
      <c r="Q839" s="382"/>
      <c r="R839" s="382"/>
      <c r="S839" s="382"/>
      <c r="T839" s="382"/>
      <c r="U839" s="382"/>
      <c r="V839" s="382"/>
      <c r="W839" s="382"/>
      <c r="X839" s="382"/>
      <c r="Y839" s="382"/>
      <c r="Z839" s="382"/>
      <c r="AA839" s="382"/>
      <c r="AB839" s="382"/>
      <c r="AC839" s="382"/>
      <c r="AD839" s="382"/>
      <c r="AE839" s="382"/>
      <c r="AF839" s="382"/>
      <c r="AG839" s="382"/>
    </row>
    <row r="840" spans="3:33" x14ac:dyDescent="0.25">
      <c r="C840" s="382"/>
      <c r="D840" s="382"/>
      <c r="E840" s="382"/>
      <c r="F840" s="382"/>
      <c r="G840" s="382"/>
      <c r="H840" s="382"/>
      <c r="I840" s="382"/>
      <c r="J840" s="382"/>
      <c r="K840" s="382"/>
      <c r="L840" s="382"/>
      <c r="M840" s="382"/>
      <c r="N840" s="382"/>
      <c r="O840" s="382"/>
      <c r="P840" s="382"/>
      <c r="Q840" s="382"/>
      <c r="R840" s="382"/>
      <c r="S840" s="382"/>
      <c r="T840" s="382"/>
      <c r="U840" s="382"/>
      <c r="V840" s="382"/>
      <c r="W840" s="382"/>
      <c r="X840" s="382"/>
      <c r="Y840" s="382"/>
      <c r="Z840" s="382"/>
      <c r="AA840" s="382"/>
      <c r="AB840" s="382"/>
      <c r="AC840" s="382"/>
      <c r="AD840" s="382"/>
      <c r="AE840" s="382"/>
      <c r="AF840" s="382"/>
      <c r="AG840" s="382"/>
    </row>
    <row r="841" spans="3:33" x14ac:dyDescent="0.25">
      <c r="C841" s="382"/>
      <c r="D841" s="382"/>
      <c r="E841" s="382"/>
      <c r="F841" s="382"/>
      <c r="G841" s="382"/>
      <c r="H841" s="382"/>
      <c r="I841" s="382"/>
      <c r="J841" s="382"/>
      <c r="K841" s="382"/>
      <c r="L841" s="382"/>
      <c r="M841" s="382"/>
      <c r="N841" s="382"/>
      <c r="O841" s="382"/>
      <c r="P841" s="382"/>
      <c r="Q841" s="382"/>
      <c r="R841" s="382"/>
      <c r="S841" s="382"/>
      <c r="T841" s="382"/>
      <c r="U841" s="382"/>
      <c r="V841" s="382"/>
      <c r="W841" s="382"/>
      <c r="X841" s="382"/>
      <c r="Y841" s="382"/>
      <c r="Z841" s="382"/>
      <c r="AA841" s="382"/>
      <c r="AB841" s="382"/>
      <c r="AC841" s="382"/>
      <c r="AD841" s="382"/>
      <c r="AE841" s="382"/>
      <c r="AF841" s="382"/>
      <c r="AG841" s="382"/>
    </row>
    <row r="842" spans="3:33" x14ac:dyDescent="0.25">
      <c r="C842" s="382"/>
      <c r="D842" s="382"/>
      <c r="E842" s="382"/>
      <c r="F842" s="382"/>
      <c r="G842" s="382"/>
      <c r="H842" s="382"/>
      <c r="I842" s="382"/>
      <c r="J842" s="382"/>
      <c r="K842" s="382"/>
      <c r="L842" s="382"/>
      <c r="M842" s="382"/>
      <c r="N842" s="382"/>
      <c r="O842" s="382"/>
      <c r="P842" s="382"/>
      <c r="Q842" s="382"/>
      <c r="R842" s="382"/>
      <c r="S842" s="382"/>
      <c r="T842" s="382"/>
      <c r="U842" s="382"/>
      <c r="V842" s="382"/>
      <c r="W842" s="382"/>
      <c r="X842" s="382"/>
      <c r="Y842" s="382"/>
      <c r="Z842" s="382"/>
      <c r="AA842" s="382"/>
      <c r="AB842" s="382"/>
      <c r="AC842" s="382"/>
      <c r="AD842" s="382"/>
      <c r="AE842" s="382"/>
      <c r="AF842" s="382"/>
      <c r="AG842" s="382"/>
    </row>
    <row r="843" spans="3:33" x14ac:dyDescent="0.25">
      <c r="C843" s="382"/>
      <c r="D843" s="382"/>
      <c r="E843" s="382"/>
      <c r="F843" s="382"/>
      <c r="G843" s="382"/>
      <c r="H843" s="382"/>
      <c r="I843" s="382"/>
      <c r="J843" s="382"/>
      <c r="K843" s="382"/>
      <c r="L843" s="382"/>
      <c r="M843" s="382"/>
      <c r="N843" s="382"/>
      <c r="O843" s="382"/>
      <c r="P843" s="382"/>
      <c r="Q843" s="382"/>
      <c r="R843" s="382"/>
      <c r="S843" s="382"/>
      <c r="T843" s="382"/>
      <c r="U843" s="382"/>
      <c r="V843" s="382"/>
      <c r="W843" s="382"/>
      <c r="X843" s="382"/>
      <c r="Y843" s="382"/>
      <c r="Z843" s="382"/>
      <c r="AA843" s="382"/>
      <c r="AB843" s="382"/>
      <c r="AC843" s="382"/>
      <c r="AD843" s="382"/>
      <c r="AE843" s="382"/>
      <c r="AF843" s="382"/>
      <c r="AG843" s="382"/>
    </row>
    <row r="844" spans="3:33" x14ac:dyDescent="0.25">
      <c r="C844" s="382"/>
      <c r="D844" s="382"/>
      <c r="E844" s="382"/>
      <c r="F844" s="382"/>
      <c r="G844" s="382"/>
      <c r="H844" s="382"/>
      <c r="I844" s="382"/>
      <c r="J844" s="382"/>
      <c r="K844" s="382"/>
      <c r="L844" s="382"/>
      <c r="M844" s="382"/>
      <c r="N844" s="382"/>
      <c r="O844" s="382"/>
      <c r="P844" s="382"/>
      <c r="Q844" s="382"/>
      <c r="R844" s="382"/>
      <c r="S844" s="382"/>
      <c r="T844" s="382"/>
      <c r="U844" s="382"/>
      <c r="V844" s="382"/>
      <c r="W844" s="382"/>
      <c r="X844" s="382"/>
      <c r="Y844" s="382"/>
      <c r="Z844" s="382"/>
      <c r="AA844" s="382"/>
      <c r="AB844" s="382"/>
      <c r="AC844" s="382"/>
      <c r="AD844" s="382"/>
      <c r="AE844" s="382"/>
      <c r="AF844" s="382"/>
      <c r="AG844" s="382"/>
    </row>
    <row r="845" spans="3:33" x14ac:dyDescent="0.25">
      <c r="C845" s="382"/>
      <c r="D845" s="382"/>
      <c r="E845" s="382"/>
      <c r="F845" s="382"/>
      <c r="G845" s="382"/>
      <c r="H845" s="382"/>
      <c r="I845" s="382"/>
      <c r="J845" s="382"/>
      <c r="K845" s="382"/>
      <c r="L845" s="382"/>
      <c r="M845" s="382"/>
      <c r="N845" s="382"/>
      <c r="O845" s="382"/>
      <c r="P845" s="382"/>
      <c r="Q845" s="382"/>
      <c r="R845" s="382"/>
      <c r="S845" s="382"/>
      <c r="T845" s="382"/>
      <c r="U845" s="382"/>
      <c r="V845" s="382"/>
      <c r="W845" s="382"/>
      <c r="X845" s="382"/>
      <c r="Y845" s="382"/>
      <c r="Z845" s="382"/>
      <c r="AA845" s="382"/>
      <c r="AB845" s="382"/>
      <c r="AC845" s="382"/>
      <c r="AD845" s="382"/>
      <c r="AE845" s="382"/>
      <c r="AF845" s="382"/>
      <c r="AG845" s="382"/>
    </row>
    <row r="846" spans="3:33" x14ac:dyDescent="0.25">
      <c r="C846" s="382"/>
      <c r="D846" s="382"/>
      <c r="E846" s="382"/>
      <c r="F846" s="382"/>
      <c r="G846" s="382"/>
      <c r="H846" s="382"/>
      <c r="I846" s="382"/>
      <c r="J846" s="382"/>
      <c r="K846" s="382"/>
      <c r="L846" s="382"/>
      <c r="M846" s="382"/>
      <c r="N846" s="382"/>
      <c r="O846" s="382"/>
      <c r="P846" s="382"/>
      <c r="Q846" s="382"/>
      <c r="R846" s="382"/>
      <c r="S846" s="382"/>
      <c r="T846" s="382"/>
      <c r="U846" s="382"/>
      <c r="V846" s="382"/>
      <c r="W846" s="382"/>
      <c r="X846" s="382"/>
      <c r="Y846" s="382"/>
      <c r="Z846" s="382"/>
      <c r="AA846" s="382"/>
      <c r="AB846" s="382"/>
      <c r="AC846" s="382"/>
      <c r="AD846" s="382"/>
      <c r="AE846" s="382"/>
      <c r="AF846" s="382"/>
      <c r="AG846" s="382"/>
    </row>
    <row r="847" spans="3:33" x14ac:dyDescent="0.25">
      <c r="C847" s="382"/>
      <c r="D847" s="382"/>
      <c r="E847" s="382"/>
      <c r="F847" s="382"/>
      <c r="G847" s="382"/>
      <c r="H847" s="382"/>
      <c r="I847" s="382"/>
      <c r="J847" s="382"/>
      <c r="K847" s="382"/>
      <c r="L847" s="382"/>
      <c r="M847" s="382"/>
      <c r="N847" s="382"/>
      <c r="O847" s="382"/>
      <c r="P847" s="382"/>
      <c r="Q847" s="382"/>
      <c r="R847" s="382"/>
      <c r="S847" s="382"/>
      <c r="T847" s="382"/>
      <c r="U847" s="382"/>
      <c r="V847" s="382"/>
      <c r="W847" s="382"/>
      <c r="X847" s="382"/>
      <c r="Y847" s="382"/>
      <c r="Z847" s="382"/>
      <c r="AA847" s="382"/>
      <c r="AB847" s="382"/>
      <c r="AC847" s="382"/>
      <c r="AD847" s="382"/>
      <c r="AE847" s="382"/>
      <c r="AF847" s="382"/>
      <c r="AG847" s="382"/>
    </row>
    <row r="848" spans="3:33" x14ac:dyDescent="0.25">
      <c r="C848" s="382"/>
      <c r="D848" s="382"/>
      <c r="E848" s="382"/>
      <c r="F848" s="382"/>
      <c r="G848" s="382"/>
      <c r="H848" s="382"/>
      <c r="I848" s="382"/>
      <c r="J848" s="382"/>
      <c r="K848" s="382"/>
      <c r="L848" s="382"/>
      <c r="M848" s="382"/>
      <c r="N848" s="382"/>
      <c r="O848" s="382"/>
      <c r="P848" s="382"/>
      <c r="Q848" s="382"/>
      <c r="R848" s="382"/>
      <c r="S848" s="382"/>
      <c r="T848" s="382"/>
      <c r="U848" s="382"/>
      <c r="V848" s="382"/>
      <c r="W848" s="382"/>
      <c r="X848" s="382"/>
      <c r="Y848" s="382"/>
      <c r="Z848" s="382"/>
      <c r="AA848" s="382"/>
      <c r="AB848" s="382"/>
      <c r="AC848" s="382"/>
      <c r="AD848" s="382"/>
      <c r="AE848" s="382"/>
      <c r="AF848" s="382"/>
      <c r="AG848" s="382"/>
    </row>
    <row r="849" spans="3:33" x14ac:dyDescent="0.25">
      <c r="C849" s="382"/>
      <c r="D849" s="382"/>
      <c r="E849" s="382"/>
      <c r="F849" s="382"/>
      <c r="G849" s="382"/>
      <c r="H849" s="382"/>
      <c r="I849" s="382"/>
      <c r="J849" s="382"/>
      <c r="K849" s="382"/>
      <c r="L849" s="382"/>
      <c r="M849" s="382"/>
      <c r="N849" s="382"/>
      <c r="O849" s="382"/>
      <c r="P849" s="382"/>
      <c r="Q849" s="382"/>
      <c r="R849" s="382"/>
      <c r="S849" s="382"/>
      <c r="T849" s="382"/>
      <c r="U849" s="382"/>
      <c r="V849" s="382"/>
      <c r="W849" s="382"/>
      <c r="X849" s="382"/>
      <c r="Y849" s="382"/>
      <c r="Z849" s="382"/>
      <c r="AA849" s="382"/>
      <c r="AB849" s="382"/>
      <c r="AC849" s="382"/>
      <c r="AD849" s="382"/>
      <c r="AE849" s="382"/>
      <c r="AF849" s="382"/>
      <c r="AG849" s="382"/>
    </row>
    <row r="850" spans="3:33" x14ac:dyDescent="0.25">
      <c r="C850" s="382"/>
      <c r="D850" s="382"/>
      <c r="E850" s="382"/>
      <c r="F850" s="382"/>
      <c r="G850" s="382"/>
      <c r="H850" s="382"/>
      <c r="I850" s="382"/>
      <c r="J850" s="382"/>
      <c r="K850" s="382"/>
      <c r="L850" s="382"/>
      <c r="M850" s="382"/>
      <c r="N850" s="382"/>
      <c r="O850" s="382"/>
      <c r="P850" s="382"/>
      <c r="Q850" s="382"/>
      <c r="R850" s="382"/>
      <c r="S850" s="382"/>
      <c r="T850" s="382"/>
      <c r="U850" s="382"/>
      <c r="V850" s="382"/>
      <c r="W850" s="382"/>
      <c r="X850" s="382"/>
      <c r="Y850" s="382"/>
      <c r="Z850" s="382"/>
      <c r="AA850" s="382"/>
      <c r="AB850" s="382"/>
      <c r="AC850" s="382"/>
      <c r="AD850" s="382"/>
      <c r="AE850" s="382"/>
      <c r="AF850" s="382"/>
      <c r="AG850" s="382"/>
    </row>
    <row r="851" spans="3:33" x14ac:dyDescent="0.25">
      <c r="C851" s="382"/>
      <c r="D851" s="382"/>
      <c r="E851" s="382"/>
      <c r="F851" s="382"/>
      <c r="G851" s="382"/>
      <c r="H851" s="382"/>
      <c r="I851" s="382"/>
      <c r="J851" s="382"/>
      <c r="K851" s="382"/>
      <c r="L851" s="382"/>
      <c r="M851" s="382"/>
      <c r="N851" s="382"/>
      <c r="O851" s="382"/>
      <c r="P851" s="382"/>
      <c r="Q851" s="382"/>
      <c r="R851" s="382"/>
      <c r="S851" s="382"/>
      <c r="T851" s="382"/>
      <c r="U851" s="382"/>
      <c r="V851" s="382"/>
      <c r="W851" s="382"/>
      <c r="X851" s="382"/>
      <c r="Y851" s="382"/>
      <c r="Z851" s="382"/>
      <c r="AA851" s="382"/>
      <c r="AB851" s="382"/>
      <c r="AC851" s="382"/>
      <c r="AD851" s="382"/>
      <c r="AE851" s="382"/>
      <c r="AF851" s="382"/>
      <c r="AG851" s="382"/>
    </row>
    <row r="852" spans="3:33" x14ac:dyDescent="0.25">
      <c r="C852" s="382"/>
      <c r="D852" s="382"/>
      <c r="E852" s="382"/>
      <c r="F852" s="382"/>
      <c r="G852" s="382"/>
      <c r="H852" s="382"/>
      <c r="I852" s="382"/>
      <c r="J852" s="382"/>
      <c r="K852" s="382"/>
      <c r="L852" s="382"/>
      <c r="M852" s="382"/>
      <c r="N852" s="382"/>
      <c r="O852" s="382"/>
      <c r="P852" s="382"/>
      <c r="Q852" s="382"/>
      <c r="R852" s="382"/>
      <c r="S852" s="382"/>
      <c r="T852" s="382"/>
      <c r="U852" s="382"/>
      <c r="V852" s="382"/>
      <c r="W852" s="382"/>
      <c r="X852" s="382"/>
      <c r="Y852" s="382"/>
      <c r="Z852" s="382"/>
      <c r="AA852" s="382"/>
      <c r="AB852" s="382"/>
      <c r="AC852" s="382"/>
      <c r="AD852" s="382"/>
      <c r="AE852" s="382"/>
      <c r="AF852" s="382"/>
      <c r="AG852" s="382"/>
    </row>
    <row r="853" spans="3:33" x14ac:dyDescent="0.25">
      <c r="C853" s="382"/>
      <c r="D853" s="382"/>
      <c r="E853" s="382"/>
      <c r="F853" s="382"/>
      <c r="G853" s="382"/>
      <c r="H853" s="382"/>
      <c r="I853" s="382"/>
      <c r="J853" s="382"/>
      <c r="K853" s="382"/>
      <c r="L853" s="382"/>
      <c r="M853" s="382"/>
      <c r="N853" s="382"/>
      <c r="O853" s="382"/>
      <c r="P853" s="382"/>
      <c r="Q853" s="382"/>
      <c r="R853" s="382"/>
      <c r="S853" s="382"/>
      <c r="T853" s="382"/>
      <c r="U853" s="382"/>
      <c r="V853" s="382"/>
      <c r="W853" s="382"/>
      <c r="X853" s="382"/>
      <c r="Y853" s="382"/>
      <c r="Z853" s="382"/>
      <c r="AA853" s="382"/>
      <c r="AB853" s="382"/>
      <c r="AC853" s="382"/>
      <c r="AD853" s="382"/>
      <c r="AE853" s="382"/>
      <c r="AF853" s="382"/>
      <c r="AG853" s="382"/>
    </row>
    <row r="854" spans="3:33" x14ac:dyDescent="0.25">
      <c r="C854" s="382"/>
      <c r="D854" s="382"/>
      <c r="E854" s="382"/>
      <c r="F854" s="382"/>
      <c r="G854" s="382"/>
      <c r="H854" s="382"/>
      <c r="I854" s="382"/>
      <c r="J854" s="382"/>
      <c r="K854" s="382"/>
      <c r="L854" s="382"/>
      <c r="M854" s="382"/>
      <c r="N854" s="382"/>
      <c r="O854" s="382"/>
      <c r="P854" s="382"/>
      <c r="Q854" s="382"/>
      <c r="R854" s="382"/>
      <c r="S854" s="382"/>
      <c r="T854" s="382"/>
      <c r="U854" s="382"/>
      <c r="V854" s="382"/>
      <c r="W854" s="382"/>
      <c r="X854" s="382"/>
      <c r="Y854" s="382"/>
      <c r="Z854" s="382"/>
      <c r="AA854" s="382"/>
      <c r="AB854" s="382"/>
      <c r="AC854" s="382"/>
      <c r="AD854" s="382"/>
      <c r="AE854" s="382"/>
      <c r="AF854" s="382"/>
      <c r="AG854" s="382"/>
    </row>
    <row r="855" spans="3:33" x14ac:dyDescent="0.25">
      <c r="C855" s="382"/>
      <c r="D855" s="382"/>
      <c r="E855" s="382"/>
      <c r="F855" s="382"/>
      <c r="G855" s="382"/>
      <c r="H855" s="382"/>
      <c r="I855" s="382"/>
      <c r="J855" s="382"/>
      <c r="K855" s="382"/>
      <c r="L855" s="382"/>
      <c r="M855" s="382"/>
      <c r="N855" s="382"/>
      <c r="O855" s="382"/>
      <c r="P855" s="382"/>
      <c r="Q855" s="382"/>
      <c r="R855" s="382"/>
      <c r="S855" s="382"/>
      <c r="T855" s="382"/>
      <c r="U855" s="382"/>
      <c r="V855" s="382"/>
      <c r="W855" s="382"/>
      <c r="X855" s="382"/>
      <c r="Y855" s="382"/>
      <c r="Z855" s="382"/>
      <c r="AA855" s="382"/>
      <c r="AB855" s="382"/>
      <c r="AC855" s="382"/>
      <c r="AD855" s="382"/>
      <c r="AE855" s="382"/>
      <c r="AF855" s="382"/>
      <c r="AG855" s="382"/>
    </row>
    <row r="856" spans="3:33" x14ac:dyDescent="0.25">
      <c r="C856" s="382"/>
      <c r="D856" s="382"/>
      <c r="E856" s="382"/>
      <c r="F856" s="382"/>
      <c r="G856" s="382"/>
      <c r="H856" s="382"/>
      <c r="I856" s="382"/>
      <c r="J856" s="382"/>
      <c r="K856" s="382"/>
      <c r="L856" s="382"/>
      <c r="M856" s="382"/>
      <c r="N856" s="382"/>
      <c r="O856" s="382"/>
      <c r="P856" s="382"/>
      <c r="Q856" s="382"/>
      <c r="R856" s="382"/>
      <c r="S856" s="382"/>
      <c r="T856" s="382"/>
      <c r="U856" s="382"/>
      <c r="V856" s="382"/>
      <c r="W856" s="382"/>
      <c r="X856" s="382"/>
      <c r="Y856" s="382"/>
      <c r="Z856" s="382"/>
      <c r="AA856" s="382"/>
      <c r="AB856" s="382"/>
      <c r="AC856" s="382"/>
      <c r="AD856" s="382"/>
      <c r="AE856" s="382"/>
      <c r="AF856" s="382"/>
      <c r="AG856" s="382"/>
    </row>
    <row r="857" spans="3:33" x14ac:dyDescent="0.25">
      <c r="C857" s="382"/>
      <c r="D857" s="382"/>
      <c r="E857" s="382"/>
      <c r="F857" s="382"/>
      <c r="G857" s="382"/>
      <c r="H857" s="382"/>
      <c r="I857" s="382"/>
      <c r="J857" s="382"/>
      <c r="K857" s="382"/>
      <c r="L857" s="382"/>
      <c r="M857" s="382"/>
      <c r="N857" s="382"/>
      <c r="O857" s="382"/>
      <c r="P857" s="382"/>
      <c r="Q857" s="382"/>
      <c r="R857" s="382"/>
      <c r="S857" s="382"/>
      <c r="T857" s="382"/>
      <c r="U857" s="382"/>
      <c r="V857" s="382"/>
      <c r="W857" s="382"/>
      <c r="X857" s="382"/>
      <c r="Y857" s="382"/>
      <c r="Z857" s="382"/>
      <c r="AA857" s="382"/>
      <c r="AB857" s="382"/>
      <c r="AC857" s="382"/>
      <c r="AD857" s="382"/>
      <c r="AE857" s="382"/>
      <c r="AF857" s="382"/>
      <c r="AG857" s="382"/>
    </row>
    <row r="858" spans="3:33" x14ac:dyDescent="0.25">
      <c r="C858" s="382"/>
      <c r="D858" s="382"/>
      <c r="E858" s="382"/>
      <c r="F858" s="382"/>
      <c r="G858" s="382"/>
      <c r="H858" s="382"/>
      <c r="I858" s="382"/>
      <c r="J858" s="382"/>
      <c r="K858" s="382"/>
      <c r="L858" s="382"/>
      <c r="M858" s="382"/>
      <c r="N858" s="382"/>
      <c r="O858" s="382"/>
      <c r="P858" s="382"/>
      <c r="Q858" s="382"/>
      <c r="R858" s="382"/>
      <c r="S858" s="382"/>
      <c r="T858" s="382"/>
      <c r="U858" s="382"/>
      <c r="V858" s="382"/>
      <c r="W858" s="382"/>
      <c r="X858" s="382"/>
      <c r="Y858" s="382"/>
      <c r="Z858" s="382"/>
      <c r="AA858" s="382"/>
      <c r="AB858" s="382"/>
      <c r="AC858" s="382"/>
      <c r="AD858" s="382"/>
      <c r="AE858" s="382"/>
      <c r="AF858" s="382"/>
      <c r="AG858" s="382"/>
    </row>
    <row r="859" spans="3:33" x14ac:dyDescent="0.25">
      <c r="C859" s="382"/>
      <c r="D859" s="382"/>
      <c r="E859" s="382"/>
      <c r="F859" s="382"/>
      <c r="G859" s="382"/>
      <c r="H859" s="382"/>
      <c r="I859" s="382"/>
      <c r="J859" s="382"/>
      <c r="K859" s="382"/>
      <c r="L859" s="382"/>
      <c r="M859" s="382"/>
      <c r="N859" s="382"/>
      <c r="O859" s="382"/>
      <c r="P859" s="382"/>
      <c r="Q859" s="382"/>
      <c r="R859" s="382"/>
      <c r="S859" s="382"/>
      <c r="T859" s="382"/>
      <c r="U859" s="382"/>
      <c r="V859" s="382"/>
      <c r="W859" s="382"/>
      <c r="X859" s="382"/>
      <c r="Y859" s="382"/>
      <c r="Z859" s="382"/>
      <c r="AA859" s="382"/>
      <c r="AB859" s="382"/>
      <c r="AC859" s="382"/>
      <c r="AD859" s="382"/>
      <c r="AE859" s="382"/>
      <c r="AF859" s="382"/>
      <c r="AG859" s="382"/>
    </row>
    <row r="860" spans="3:33" x14ac:dyDescent="0.25">
      <c r="C860" s="382"/>
      <c r="D860" s="382"/>
      <c r="E860" s="382"/>
      <c r="F860" s="382"/>
      <c r="G860" s="382"/>
      <c r="H860" s="382"/>
      <c r="I860" s="382"/>
      <c r="J860" s="382"/>
      <c r="K860" s="382"/>
      <c r="L860" s="382"/>
      <c r="M860" s="382"/>
      <c r="N860" s="382"/>
      <c r="O860" s="382"/>
      <c r="P860" s="382"/>
      <c r="Q860" s="382"/>
      <c r="R860" s="382"/>
      <c r="S860" s="382"/>
      <c r="T860" s="382"/>
      <c r="U860" s="382"/>
      <c r="V860" s="382"/>
      <c r="W860" s="382"/>
      <c r="X860" s="382"/>
      <c r="Y860" s="382"/>
      <c r="Z860" s="382"/>
      <c r="AA860" s="382"/>
      <c r="AB860" s="382"/>
      <c r="AC860" s="382"/>
      <c r="AD860" s="382"/>
      <c r="AE860" s="382"/>
      <c r="AF860" s="382"/>
      <c r="AG860" s="382"/>
    </row>
    <row r="861" spans="3:33" x14ac:dyDescent="0.25">
      <c r="C861" s="382"/>
      <c r="D861" s="382"/>
      <c r="E861" s="382"/>
      <c r="F861" s="382"/>
      <c r="G861" s="382"/>
      <c r="H861" s="382"/>
      <c r="I861" s="382"/>
      <c r="J861" s="382"/>
      <c r="K861" s="382"/>
      <c r="L861" s="382"/>
      <c r="M861" s="382"/>
      <c r="N861" s="382"/>
      <c r="O861" s="382"/>
      <c r="P861" s="382"/>
      <c r="Q861" s="382"/>
      <c r="R861" s="382"/>
      <c r="S861" s="382"/>
      <c r="T861" s="382"/>
      <c r="U861" s="382"/>
      <c r="V861" s="382"/>
      <c r="W861" s="382"/>
      <c r="X861" s="382"/>
      <c r="Y861" s="382"/>
      <c r="Z861" s="382"/>
      <c r="AA861" s="382"/>
      <c r="AB861" s="382"/>
      <c r="AC861" s="382"/>
      <c r="AD861" s="382"/>
      <c r="AE861" s="382"/>
      <c r="AF861" s="382"/>
      <c r="AG861" s="382"/>
    </row>
    <row r="862" spans="3:33" x14ac:dyDescent="0.25">
      <c r="C862" s="382"/>
      <c r="D862" s="382"/>
      <c r="E862" s="382"/>
      <c r="F862" s="382"/>
      <c r="G862" s="382"/>
      <c r="H862" s="382"/>
      <c r="I862" s="382"/>
      <c r="J862" s="382"/>
      <c r="K862" s="382"/>
      <c r="L862" s="382"/>
      <c r="M862" s="382"/>
      <c r="N862" s="382"/>
      <c r="O862" s="382"/>
      <c r="P862" s="382"/>
      <c r="Q862" s="382"/>
      <c r="R862" s="382"/>
      <c r="S862" s="382"/>
      <c r="T862" s="382"/>
      <c r="U862" s="382"/>
      <c r="V862" s="382"/>
      <c r="W862" s="382"/>
      <c r="X862" s="382"/>
      <c r="Y862" s="382"/>
      <c r="Z862" s="382"/>
      <c r="AA862" s="382"/>
      <c r="AB862" s="382"/>
      <c r="AC862" s="382"/>
      <c r="AD862" s="382"/>
      <c r="AE862" s="382"/>
      <c r="AF862" s="382"/>
      <c r="AG862" s="382"/>
    </row>
    <row r="863" spans="3:33" x14ac:dyDescent="0.25">
      <c r="C863" s="382"/>
      <c r="D863" s="382"/>
      <c r="E863" s="382"/>
      <c r="F863" s="382"/>
      <c r="G863" s="382"/>
      <c r="H863" s="382"/>
      <c r="I863" s="382"/>
      <c r="J863" s="382"/>
      <c r="K863" s="382"/>
      <c r="L863" s="382"/>
      <c r="M863" s="382"/>
      <c r="N863" s="382"/>
      <c r="O863" s="382"/>
      <c r="P863" s="382"/>
      <c r="Q863" s="382"/>
      <c r="R863" s="382"/>
      <c r="S863" s="382"/>
      <c r="T863" s="382"/>
      <c r="U863" s="382"/>
      <c r="V863" s="382"/>
      <c r="W863" s="382"/>
      <c r="X863" s="382"/>
      <c r="Y863" s="382"/>
      <c r="Z863" s="382"/>
      <c r="AA863" s="382"/>
      <c r="AB863" s="382"/>
      <c r="AC863" s="382"/>
      <c r="AD863" s="382"/>
      <c r="AE863" s="382"/>
      <c r="AF863" s="382"/>
      <c r="AG863" s="382"/>
    </row>
    <row r="864" spans="3:33" x14ac:dyDescent="0.25">
      <c r="C864" s="382"/>
      <c r="D864" s="382"/>
      <c r="E864" s="382"/>
      <c r="F864" s="382"/>
      <c r="G864" s="382"/>
      <c r="H864" s="382"/>
      <c r="I864" s="382"/>
      <c r="J864" s="382"/>
      <c r="K864" s="382"/>
      <c r="L864" s="382"/>
      <c r="M864" s="382"/>
      <c r="N864" s="382"/>
      <c r="O864" s="382"/>
      <c r="P864" s="382"/>
      <c r="Q864" s="382"/>
      <c r="R864" s="382"/>
      <c r="S864" s="382"/>
      <c r="T864" s="382"/>
      <c r="U864" s="382"/>
      <c r="V864" s="382"/>
      <c r="W864" s="382"/>
      <c r="X864" s="382"/>
      <c r="Y864" s="382"/>
      <c r="Z864" s="382"/>
      <c r="AA864" s="382"/>
      <c r="AB864" s="382"/>
      <c r="AC864" s="382"/>
      <c r="AD864" s="382"/>
      <c r="AE864" s="382"/>
      <c r="AF864" s="382"/>
      <c r="AG864" s="382"/>
    </row>
    <row r="865" spans="3:33" x14ac:dyDescent="0.25">
      <c r="C865" s="382"/>
      <c r="D865" s="382"/>
      <c r="E865" s="382"/>
      <c r="F865" s="382"/>
      <c r="G865" s="382"/>
      <c r="H865" s="382"/>
      <c r="I865" s="382"/>
      <c r="J865" s="382"/>
      <c r="K865" s="382"/>
      <c r="L865" s="382"/>
      <c r="M865" s="382"/>
      <c r="N865" s="382"/>
      <c r="O865" s="382"/>
      <c r="P865" s="382"/>
      <c r="Q865" s="382"/>
      <c r="R865" s="382"/>
      <c r="S865" s="382"/>
      <c r="T865" s="382"/>
      <c r="U865" s="382"/>
      <c r="V865" s="382"/>
      <c r="W865" s="382"/>
      <c r="X865" s="382"/>
      <c r="Y865" s="382"/>
      <c r="Z865" s="382"/>
      <c r="AA865" s="382"/>
      <c r="AB865" s="382"/>
      <c r="AC865" s="382"/>
      <c r="AD865" s="382"/>
      <c r="AE865" s="382"/>
      <c r="AF865" s="382"/>
      <c r="AG865" s="382"/>
    </row>
    <row r="866" spans="3:33" x14ac:dyDescent="0.25">
      <c r="C866" s="382"/>
      <c r="D866" s="382"/>
      <c r="E866" s="382"/>
      <c r="F866" s="382"/>
      <c r="G866" s="382"/>
      <c r="H866" s="382"/>
      <c r="I866" s="382"/>
      <c r="J866" s="382"/>
      <c r="K866" s="382"/>
      <c r="L866" s="382"/>
      <c r="M866" s="382"/>
      <c r="N866" s="382"/>
      <c r="O866" s="382"/>
      <c r="P866" s="382"/>
      <c r="Q866" s="382"/>
      <c r="R866" s="382"/>
      <c r="S866" s="382"/>
      <c r="T866" s="382"/>
      <c r="U866" s="382"/>
      <c r="V866" s="382"/>
      <c r="W866" s="382"/>
      <c r="X866" s="382"/>
      <c r="Y866" s="382"/>
      <c r="Z866" s="382"/>
      <c r="AA866" s="382"/>
      <c r="AB866" s="382"/>
      <c r="AC866" s="382"/>
      <c r="AD866" s="382"/>
      <c r="AE866" s="382"/>
      <c r="AF866" s="382"/>
      <c r="AG866" s="382"/>
    </row>
    <row r="867" spans="3:33" x14ac:dyDescent="0.25">
      <c r="C867" s="382"/>
      <c r="D867" s="382"/>
      <c r="E867" s="382"/>
      <c r="F867" s="382"/>
      <c r="G867" s="382"/>
      <c r="H867" s="382"/>
      <c r="I867" s="382"/>
      <c r="J867" s="382"/>
      <c r="K867" s="382"/>
      <c r="L867" s="382"/>
      <c r="M867" s="382"/>
      <c r="N867" s="382"/>
      <c r="O867" s="382"/>
      <c r="P867" s="382"/>
      <c r="Q867" s="382"/>
      <c r="R867" s="382"/>
      <c r="S867" s="382"/>
      <c r="T867" s="382"/>
      <c r="U867" s="382"/>
      <c r="V867" s="382"/>
      <c r="W867" s="382"/>
      <c r="X867" s="382"/>
      <c r="Y867" s="382"/>
      <c r="Z867" s="382"/>
      <c r="AA867" s="382"/>
      <c r="AB867" s="382"/>
      <c r="AC867" s="382"/>
      <c r="AD867" s="382"/>
      <c r="AE867" s="382"/>
      <c r="AF867" s="382"/>
      <c r="AG867" s="382"/>
    </row>
    <row r="868" spans="3:33" x14ac:dyDescent="0.25">
      <c r="C868" s="382"/>
      <c r="D868" s="382"/>
      <c r="E868" s="382"/>
      <c r="F868" s="382"/>
      <c r="G868" s="382"/>
      <c r="H868" s="382"/>
      <c r="I868" s="382"/>
      <c r="J868" s="382"/>
      <c r="K868" s="382"/>
      <c r="L868" s="382"/>
      <c r="M868" s="382"/>
      <c r="N868" s="382"/>
      <c r="O868" s="382"/>
      <c r="P868" s="382"/>
      <c r="Q868" s="382"/>
      <c r="R868" s="382"/>
      <c r="S868" s="382"/>
      <c r="T868" s="382"/>
      <c r="U868" s="382"/>
      <c r="V868" s="382"/>
      <c r="W868" s="382"/>
      <c r="X868" s="382"/>
      <c r="Y868" s="382"/>
      <c r="Z868" s="382"/>
      <c r="AA868" s="382"/>
      <c r="AB868" s="382"/>
      <c r="AC868" s="382"/>
      <c r="AD868" s="382"/>
      <c r="AE868" s="382"/>
      <c r="AF868" s="382"/>
      <c r="AG868" s="382"/>
    </row>
    <row r="869" spans="3:33" x14ac:dyDescent="0.25">
      <c r="C869" s="382"/>
      <c r="D869" s="382"/>
      <c r="E869" s="382"/>
      <c r="F869" s="382"/>
      <c r="G869" s="382"/>
      <c r="H869" s="382"/>
      <c r="I869" s="382"/>
      <c r="J869" s="382"/>
      <c r="K869" s="382"/>
      <c r="L869" s="382"/>
      <c r="M869" s="382"/>
      <c r="N869" s="382"/>
      <c r="O869" s="382"/>
      <c r="P869" s="382"/>
      <c r="Q869" s="382"/>
      <c r="R869" s="382"/>
      <c r="S869" s="382"/>
      <c r="T869" s="382"/>
      <c r="U869" s="382"/>
      <c r="V869" s="382"/>
      <c r="W869" s="382"/>
      <c r="X869" s="382"/>
      <c r="Y869" s="382"/>
      <c r="Z869" s="382"/>
      <c r="AA869" s="382"/>
      <c r="AB869" s="382"/>
      <c r="AC869" s="382"/>
      <c r="AD869" s="382"/>
      <c r="AE869" s="382"/>
      <c r="AF869" s="382"/>
      <c r="AG869" s="382"/>
    </row>
    <row r="870" spans="3:33" x14ac:dyDescent="0.25">
      <c r="C870" s="382"/>
      <c r="D870" s="382"/>
      <c r="E870" s="382"/>
      <c r="F870" s="382"/>
      <c r="G870" s="382"/>
      <c r="H870" s="382"/>
      <c r="I870" s="382"/>
      <c r="J870" s="382"/>
      <c r="K870" s="382"/>
      <c r="L870" s="382"/>
      <c r="M870" s="382"/>
      <c r="N870" s="382"/>
      <c r="O870" s="382"/>
      <c r="P870" s="382"/>
      <c r="Q870" s="382"/>
      <c r="R870" s="382"/>
      <c r="S870" s="382"/>
      <c r="T870" s="382"/>
      <c r="U870" s="382"/>
      <c r="V870" s="382"/>
      <c r="W870" s="382"/>
      <c r="X870" s="382"/>
      <c r="Y870" s="382"/>
      <c r="Z870" s="382"/>
      <c r="AA870" s="382"/>
      <c r="AB870" s="382"/>
      <c r="AC870" s="382"/>
      <c r="AD870" s="382"/>
      <c r="AE870" s="382"/>
      <c r="AF870" s="382"/>
      <c r="AG870" s="382"/>
    </row>
    <row r="871" spans="3:33" x14ac:dyDescent="0.25">
      <c r="C871" s="382"/>
      <c r="D871" s="382"/>
      <c r="E871" s="382"/>
      <c r="F871" s="382"/>
      <c r="G871" s="382"/>
      <c r="H871" s="382"/>
      <c r="I871" s="382"/>
      <c r="J871" s="382"/>
      <c r="K871" s="382"/>
      <c r="L871" s="382"/>
      <c r="M871" s="382"/>
      <c r="N871" s="382"/>
      <c r="O871" s="382"/>
      <c r="P871" s="382"/>
      <c r="Q871" s="382"/>
      <c r="R871" s="382"/>
      <c r="S871" s="382"/>
      <c r="T871" s="382"/>
      <c r="U871" s="382"/>
      <c r="V871" s="382"/>
      <c r="W871" s="382"/>
      <c r="X871" s="382"/>
      <c r="Y871" s="382"/>
      <c r="Z871" s="382"/>
      <c r="AA871" s="382"/>
      <c r="AB871" s="382"/>
      <c r="AC871" s="382"/>
      <c r="AD871" s="382"/>
      <c r="AE871" s="382"/>
      <c r="AF871" s="382"/>
      <c r="AG871" s="382"/>
    </row>
    <row r="872" spans="3:33" x14ac:dyDescent="0.25">
      <c r="C872" s="382"/>
      <c r="D872" s="382"/>
      <c r="E872" s="382"/>
      <c r="F872" s="382"/>
      <c r="G872" s="382"/>
      <c r="H872" s="382"/>
      <c r="I872" s="382"/>
      <c r="J872" s="382"/>
      <c r="K872" s="382"/>
      <c r="L872" s="382"/>
      <c r="M872" s="382"/>
      <c r="N872" s="382"/>
      <c r="O872" s="382"/>
      <c r="P872" s="382"/>
      <c r="Q872" s="382"/>
      <c r="R872" s="382"/>
      <c r="S872" s="382"/>
      <c r="T872" s="382"/>
      <c r="U872" s="382"/>
      <c r="V872" s="382"/>
      <c r="W872" s="382"/>
      <c r="X872" s="382"/>
      <c r="Y872" s="382"/>
      <c r="Z872" s="382"/>
      <c r="AA872" s="382"/>
      <c r="AB872" s="382"/>
      <c r="AC872" s="382"/>
      <c r="AD872" s="382"/>
      <c r="AE872" s="382"/>
      <c r="AF872" s="382"/>
      <c r="AG872" s="382"/>
    </row>
    <row r="873" spans="3:33" x14ac:dyDescent="0.25">
      <c r="C873" s="382"/>
      <c r="D873" s="382"/>
      <c r="E873" s="382"/>
      <c r="F873" s="382"/>
      <c r="G873" s="382"/>
      <c r="H873" s="382"/>
      <c r="I873" s="382"/>
      <c r="J873" s="382"/>
      <c r="K873" s="382"/>
      <c r="L873" s="382"/>
      <c r="M873" s="382"/>
      <c r="N873" s="382"/>
      <c r="O873" s="382"/>
      <c r="P873" s="382"/>
      <c r="Q873" s="382"/>
      <c r="R873" s="382"/>
      <c r="S873" s="382"/>
      <c r="T873" s="382"/>
      <c r="U873" s="382"/>
      <c r="V873" s="382"/>
      <c r="W873" s="382"/>
      <c r="X873" s="382"/>
      <c r="Y873" s="382"/>
      <c r="Z873" s="382"/>
      <c r="AA873" s="382"/>
      <c r="AB873" s="382"/>
      <c r="AC873" s="382"/>
      <c r="AD873" s="382"/>
      <c r="AE873" s="382"/>
      <c r="AF873" s="382"/>
      <c r="AG873" s="382"/>
    </row>
    <row r="874" spans="3:33" x14ac:dyDescent="0.25">
      <c r="C874" s="382"/>
      <c r="D874" s="382"/>
      <c r="E874" s="382"/>
      <c r="F874" s="382"/>
      <c r="G874" s="382"/>
      <c r="H874" s="382"/>
      <c r="I874" s="382"/>
      <c r="J874" s="382"/>
      <c r="K874" s="382"/>
      <c r="L874" s="382"/>
      <c r="M874" s="382"/>
      <c r="N874" s="382"/>
      <c r="O874" s="382"/>
      <c r="P874" s="382"/>
      <c r="Q874" s="382"/>
      <c r="R874" s="382"/>
      <c r="S874" s="382"/>
      <c r="T874" s="382"/>
      <c r="U874" s="382"/>
      <c r="V874" s="382"/>
      <c r="W874" s="382"/>
      <c r="X874" s="382"/>
      <c r="Y874" s="382"/>
      <c r="Z874" s="382"/>
      <c r="AA874" s="382"/>
      <c r="AB874" s="382"/>
      <c r="AC874" s="382"/>
      <c r="AD874" s="382"/>
      <c r="AE874" s="382"/>
      <c r="AF874" s="382"/>
      <c r="AG874" s="382"/>
    </row>
    <row r="875" spans="3:33" x14ac:dyDescent="0.25">
      <c r="C875" s="382"/>
      <c r="D875" s="382"/>
      <c r="E875" s="382"/>
      <c r="F875" s="382"/>
      <c r="G875" s="382"/>
      <c r="H875" s="382"/>
      <c r="I875" s="382"/>
      <c r="J875" s="382"/>
      <c r="K875" s="382"/>
      <c r="L875" s="382"/>
      <c r="M875" s="382"/>
      <c r="N875" s="382"/>
      <c r="O875" s="382"/>
      <c r="P875" s="382"/>
      <c r="Q875" s="382"/>
      <c r="R875" s="382"/>
      <c r="S875" s="382"/>
      <c r="T875" s="382"/>
      <c r="U875" s="382"/>
      <c r="V875" s="382"/>
      <c r="W875" s="382"/>
      <c r="X875" s="382"/>
      <c r="Y875" s="382"/>
      <c r="Z875" s="382"/>
      <c r="AA875" s="382"/>
      <c r="AB875" s="382"/>
      <c r="AC875" s="382"/>
      <c r="AD875" s="382"/>
      <c r="AE875" s="382"/>
      <c r="AF875" s="382"/>
      <c r="AG875" s="382"/>
    </row>
    <row r="876" spans="3:33" x14ac:dyDescent="0.25">
      <c r="C876" s="382"/>
      <c r="D876" s="382"/>
      <c r="E876" s="382"/>
      <c r="F876" s="382"/>
      <c r="G876" s="382"/>
      <c r="H876" s="382"/>
      <c r="I876" s="382"/>
      <c r="J876" s="382"/>
      <c r="K876" s="382"/>
      <c r="L876" s="382"/>
      <c r="M876" s="382"/>
      <c r="N876" s="382"/>
      <c r="O876" s="382"/>
      <c r="P876" s="382"/>
      <c r="Q876" s="382"/>
      <c r="R876" s="382"/>
      <c r="S876" s="382"/>
      <c r="T876" s="382"/>
      <c r="U876" s="382"/>
      <c r="V876" s="382"/>
      <c r="W876" s="382"/>
      <c r="X876" s="382"/>
      <c r="Y876" s="382"/>
      <c r="Z876" s="382"/>
      <c r="AA876" s="382"/>
      <c r="AB876" s="382"/>
      <c r="AC876" s="382"/>
      <c r="AD876" s="382"/>
      <c r="AE876" s="382"/>
      <c r="AF876" s="382"/>
      <c r="AG876" s="382"/>
    </row>
    <row r="877" spans="3:33" x14ac:dyDescent="0.25">
      <c r="C877" s="382"/>
      <c r="D877" s="382"/>
      <c r="E877" s="382"/>
      <c r="F877" s="382"/>
      <c r="G877" s="382"/>
      <c r="H877" s="382"/>
      <c r="I877" s="382"/>
      <c r="J877" s="382"/>
      <c r="K877" s="382"/>
      <c r="L877" s="382"/>
      <c r="M877" s="382"/>
      <c r="N877" s="382"/>
      <c r="O877" s="382"/>
      <c r="P877" s="382"/>
      <c r="Q877" s="382"/>
      <c r="R877" s="382"/>
      <c r="S877" s="382"/>
      <c r="T877" s="382"/>
      <c r="U877" s="382"/>
      <c r="V877" s="382"/>
      <c r="W877" s="382"/>
      <c r="X877" s="382"/>
      <c r="Y877" s="382"/>
      <c r="Z877" s="382"/>
      <c r="AA877" s="382"/>
      <c r="AB877" s="382"/>
      <c r="AC877" s="382"/>
      <c r="AD877" s="382"/>
      <c r="AE877" s="382"/>
      <c r="AF877" s="382"/>
      <c r="AG877" s="382"/>
    </row>
    <row r="878" spans="3:33" x14ac:dyDescent="0.25">
      <c r="C878" s="382"/>
      <c r="D878" s="382"/>
      <c r="E878" s="382"/>
      <c r="F878" s="382"/>
      <c r="G878" s="382"/>
      <c r="H878" s="382"/>
      <c r="I878" s="382"/>
      <c r="J878" s="382"/>
      <c r="K878" s="382"/>
      <c r="L878" s="382"/>
      <c r="M878" s="382"/>
      <c r="N878" s="382"/>
      <c r="O878" s="382"/>
      <c r="P878" s="382"/>
      <c r="Q878" s="382"/>
      <c r="R878" s="382"/>
      <c r="S878" s="382"/>
      <c r="T878" s="382"/>
      <c r="U878" s="382"/>
      <c r="V878" s="382"/>
      <c r="W878" s="382"/>
      <c r="X878" s="382"/>
      <c r="Y878" s="382"/>
      <c r="Z878" s="382"/>
      <c r="AA878" s="382"/>
      <c r="AB878" s="382"/>
      <c r="AC878" s="382"/>
      <c r="AD878" s="382"/>
      <c r="AE878" s="382"/>
      <c r="AF878" s="382"/>
      <c r="AG878" s="382"/>
    </row>
    <row r="879" spans="3:33" x14ac:dyDescent="0.25">
      <c r="C879" s="382"/>
      <c r="D879" s="382"/>
      <c r="E879" s="382"/>
      <c r="F879" s="382"/>
      <c r="G879" s="382"/>
      <c r="H879" s="382"/>
      <c r="I879" s="382"/>
      <c r="J879" s="382"/>
      <c r="K879" s="382"/>
      <c r="L879" s="382"/>
      <c r="M879" s="382"/>
      <c r="N879" s="382"/>
      <c r="O879" s="382"/>
      <c r="P879" s="382"/>
      <c r="Q879" s="382"/>
      <c r="R879" s="382"/>
      <c r="S879" s="382"/>
      <c r="T879" s="382"/>
      <c r="U879" s="382"/>
      <c r="V879" s="382"/>
      <c r="W879" s="382"/>
      <c r="X879" s="382"/>
      <c r="Y879" s="382"/>
      <c r="Z879" s="382"/>
      <c r="AA879" s="382"/>
      <c r="AB879" s="382"/>
      <c r="AC879" s="382"/>
      <c r="AD879" s="382"/>
      <c r="AE879" s="382"/>
      <c r="AF879" s="382"/>
      <c r="AG879" s="382"/>
    </row>
    <row r="880" spans="3:33" x14ac:dyDescent="0.25">
      <c r="C880" s="382"/>
      <c r="D880" s="382"/>
      <c r="E880" s="382"/>
      <c r="F880" s="382"/>
      <c r="G880" s="382"/>
      <c r="H880" s="382"/>
      <c r="I880" s="382"/>
      <c r="J880" s="382"/>
      <c r="K880" s="382"/>
      <c r="L880" s="382"/>
      <c r="M880" s="382"/>
      <c r="N880" s="382"/>
      <c r="O880" s="382"/>
      <c r="P880" s="382"/>
      <c r="Q880" s="382"/>
      <c r="R880" s="382"/>
      <c r="S880" s="382"/>
      <c r="T880" s="382"/>
      <c r="U880" s="382"/>
      <c r="V880" s="382"/>
      <c r="W880" s="382"/>
      <c r="X880" s="382"/>
      <c r="Y880" s="382"/>
      <c r="Z880" s="382"/>
      <c r="AA880" s="382"/>
      <c r="AB880" s="382"/>
      <c r="AC880" s="382"/>
      <c r="AD880" s="382"/>
      <c r="AE880" s="382"/>
      <c r="AF880" s="382"/>
      <c r="AG880" s="382"/>
    </row>
    <row r="881" spans="3:33" x14ac:dyDescent="0.25">
      <c r="C881" s="382"/>
      <c r="D881" s="382"/>
      <c r="E881" s="382"/>
      <c r="F881" s="382"/>
      <c r="G881" s="382"/>
      <c r="H881" s="382"/>
      <c r="I881" s="382"/>
      <c r="J881" s="382"/>
      <c r="K881" s="382"/>
      <c r="L881" s="382"/>
      <c r="M881" s="382"/>
      <c r="N881" s="382"/>
      <c r="O881" s="382"/>
      <c r="P881" s="382"/>
      <c r="Q881" s="382"/>
      <c r="R881" s="382"/>
      <c r="S881" s="382"/>
      <c r="T881" s="382"/>
      <c r="U881" s="382"/>
      <c r="V881" s="382"/>
      <c r="W881" s="382"/>
      <c r="X881" s="382"/>
      <c r="Y881" s="382"/>
      <c r="Z881" s="382"/>
      <c r="AA881" s="382"/>
      <c r="AB881" s="382"/>
      <c r="AC881" s="382"/>
      <c r="AD881" s="382"/>
      <c r="AE881" s="382"/>
      <c r="AF881" s="382"/>
      <c r="AG881" s="382"/>
    </row>
    <row r="882" spans="3:33" x14ac:dyDescent="0.25">
      <c r="C882" s="382"/>
      <c r="D882" s="382"/>
      <c r="E882" s="382"/>
      <c r="F882" s="382"/>
      <c r="G882" s="382"/>
      <c r="H882" s="382"/>
      <c r="I882" s="382"/>
      <c r="J882" s="382"/>
      <c r="K882" s="382"/>
      <c r="L882" s="382"/>
      <c r="M882" s="382"/>
      <c r="N882" s="382"/>
      <c r="O882" s="382"/>
      <c r="P882" s="382"/>
      <c r="Q882" s="382"/>
      <c r="R882" s="382"/>
      <c r="S882" s="382"/>
      <c r="T882" s="382"/>
      <c r="U882" s="382"/>
      <c r="V882" s="382"/>
      <c r="W882" s="382"/>
      <c r="X882" s="382"/>
      <c r="Y882" s="382"/>
      <c r="Z882" s="382"/>
      <c r="AA882" s="382"/>
      <c r="AB882" s="382"/>
      <c r="AC882" s="382"/>
      <c r="AD882" s="382"/>
      <c r="AE882" s="382"/>
      <c r="AF882" s="382"/>
      <c r="AG882" s="382"/>
    </row>
    <row r="883" spans="3:33" x14ac:dyDescent="0.25">
      <c r="C883" s="382"/>
      <c r="D883" s="382"/>
      <c r="E883" s="382"/>
      <c r="F883" s="382"/>
      <c r="G883" s="382"/>
      <c r="H883" s="382"/>
      <c r="I883" s="382"/>
      <c r="J883" s="382"/>
      <c r="K883" s="382"/>
      <c r="L883" s="382"/>
      <c r="M883" s="382"/>
      <c r="N883" s="382"/>
      <c r="O883" s="382"/>
      <c r="P883" s="382"/>
      <c r="Q883" s="382"/>
      <c r="R883" s="382"/>
      <c r="S883" s="382"/>
      <c r="T883" s="382"/>
      <c r="U883" s="382"/>
      <c r="V883" s="382"/>
      <c r="W883" s="382"/>
      <c r="X883" s="382"/>
      <c r="Y883" s="382"/>
      <c r="Z883" s="382"/>
      <c r="AA883" s="382"/>
      <c r="AB883" s="382"/>
      <c r="AC883" s="382"/>
      <c r="AD883" s="382"/>
      <c r="AE883" s="382"/>
      <c r="AF883" s="382"/>
      <c r="AG883" s="382"/>
    </row>
    <row r="884" spans="3:33" x14ac:dyDescent="0.25">
      <c r="C884" s="382"/>
      <c r="D884" s="382"/>
      <c r="E884" s="382"/>
      <c r="F884" s="382"/>
      <c r="G884" s="382"/>
      <c r="H884" s="382"/>
      <c r="I884" s="382"/>
      <c r="J884" s="382"/>
      <c r="K884" s="382"/>
      <c r="L884" s="382"/>
      <c r="M884" s="382"/>
      <c r="N884" s="382"/>
      <c r="O884" s="382"/>
      <c r="P884" s="382"/>
      <c r="Q884" s="382"/>
      <c r="R884" s="382"/>
      <c r="S884" s="382"/>
      <c r="T884" s="382"/>
      <c r="U884" s="382"/>
      <c r="V884" s="382"/>
      <c r="W884" s="382"/>
      <c r="X884" s="382"/>
      <c r="Y884" s="382"/>
      <c r="Z884" s="382"/>
      <c r="AA884" s="382"/>
      <c r="AB884" s="382"/>
      <c r="AC884" s="382"/>
      <c r="AD884" s="382"/>
      <c r="AE884" s="382"/>
      <c r="AF884" s="382"/>
      <c r="AG884" s="382"/>
    </row>
    <row r="885" spans="3:33" x14ac:dyDescent="0.25">
      <c r="C885" s="382"/>
      <c r="D885" s="382"/>
      <c r="E885" s="382"/>
      <c r="F885" s="382"/>
      <c r="G885" s="382"/>
      <c r="H885" s="382"/>
      <c r="I885" s="382"/>
      <c r="J885" s="382"/>
      <c r="K885" s="382"/>
      <c r="L885" s="382"/>
      <c r="M885" s="382"/>
      <c r="N885" s="382"/>
      <c r="O885" s="382"/>
      <c r="P885" s="382"/>
      <c r="Q885" s="382"/>
      <c r="R885" s="382"/>
      <c r="S885" s="382"/>
      <c r="T885" s="382"/>
      <c r="U885" s="382"/>
      <c r="V885" s="382"/>
      <c r="W885" s="382"/>
      <c r="X885" s="382"/>
      <c r="Y885" s="382"/>
      <c r="Z885" s="382"/>
      <c r="AA885" s="382"/>
      <c r="AB885" s="382"/>
      <c r="AC885" s="382"/>
      <c r="AD885" s="382"/>
      <c r="AE885" s="382"/>
      <c r="AF885" s="382"/>
      <c r="AG885" s="382"/>
    </row>
    <row r="886" spans="3:33" x14ac:dyDescent="0.25">
      <c r="C886" s="382"/>
      <c r="D886" s="382"/>
      <c r="E886" s="382"/>
      <c r="F886" s="382"/>
      <c r="G886" s="382"/>
      <c r="H886" s="382"/>
      <c r="I886" s="382"/>
      <c r="J886" s="382"/>
      <c r="K886" s="382"/>
      <c r="L886" s="382"/>
      <c r="M886" s="382"/>
      <c r="N886" s="382"/>
      <c r="O886" s="382"/>
      <c r="P886" s="382"/>
      <c r="Q886" s="382"/>
      <c r="R886" s="382"/>
      <c r="S886" s="382"/>
      <c r="T886" s="382"/>
      <c r="U886" s="382"/>
      <c r="V886" s="382"/>
      <c r="W886" s="382"/>
      <c r="X886" s="382"/>
      <c r="Y886" s="382"/>
      <c r="Z886" s="382"/>
      <c r="AA886" s="382"/>
      <c r="AB886" s="382"/>
      <c r="AC886" s="382"/>
      <c r="AD886" s="382"/>
      <c r="AE886" s="382"/>
      <c r="AF886" s="382"/>
      <c r="AG886" s="382"/>
    </row>
    <row r="887" spans="3:33" x14ac:dyDescent="0.25">
      <c r="C887" s="382"/>
      <c r="D887" s="382"/>
      <c r="E887" s="382"/>
      <c r="F887" s="382"/>
      <c r="G887" s="382"/>
      <c r="H887" s="382"/>
      <c r="I887" s="382"/>
      <c r="J887" s="382"/>
      <c r="K887" s="382"/>
      <c r="L887" s="382"/>
      <c r="M887" s="382"/>
      <c r="N887" s="382"/>
      <c r="O887" s="382"/>
      <c r="P887" s="382"/>
      <c r="Q887" s="382"/>
      <c r="R887" s="382"/>
      <c r="S887" s="382"/>
      <c r="T887" s="382"/>
      <c r="U887" s="382"/>
      <c r="V887" s="382"/>
      <c r="W887" s="382"/>
      <c r="X887" s="382"/>
      <c r="Y887" s="382"/>
      <c r="Z887" s="382"/>
      <c r="AA887" s="382"/>
      <c r="AB887" s="382"/>
      <c r="AC887" s="382"/>
      <c r="AD887" s="382"/>
      <c r="AE887" s="382"/>
      <c r="AF887" s="382"/>
      <c r="AG887" s="382"/>
    </row>
    <row r="888" spans="3:33" x14ac:dyDescent="0.25">
      <c r="C888" s="382"/>
      <c r="D888" s="382"/>
      <c r="E888" s="382"/>
      <c r="F888" s="382"/>
      <c r="G888" s="382"/>
      <c r="H888" s="382"/>
      <c r="I888" s="382"/>
      <c r="J888" s="382"/>
      <c r="K888" s="382"/>
      <c r="L888" s="382"/>
      <c r="M888" s="382"/>
      <c r="N888" s="382"/>
      <c r="O888" s="382"/>
      <c r="P888" s="382"/>
      <c r="Q888" s="382"/>
      <c r="R888" s="382"/>
      <c r="S888" s="382"/>
      <c r="T888" s="382"/>
      <c r="U888" s="382"/>
      <c r="V888" s="382"/>
      <c r="W888" s="382"/>
      <c r="X888" s="382"/>
      <c r="Y888" s="382"/>
      <c r="Z888" s="382"/>
      <c r="AA888" s="382"/>
      <c r="AB888" s="382"/>
      <c r="AC888" s="382"/>
      <c r="AD888" s="382"/>
      <c r="AE888" s="382"/>
      <c r="AF888" s="382"/>
      <c r="AG888" s="382"/>
    </row>
    <row r="889" spans="3:33" x14ac:dyDescent="0.25">
      <c r="C889" s="382"/>
      <c r="D889" s="382"/>
      <c r="E889" s="382"/>
      <c r="F889" s="382"/>
      <c r="G889" s="382"/>
      <c r="H889" s="382"/>
      <c r="I889" s="382"/>
      <c r="J889" s="382"/>
      <c r="K889" s="382"/>
      <c r="L889" s="382"/>
      <c r="M889" s="382"/>
      <c r="N889" s="382"/>
      <c r="O889" s="382"/>
      <c r="P889" s="382"/>
      <c r="Q889" s="382"/>
      <c r="R889" s="382"/>
      <c r="S889" s="382"/>
      <c r="T889" s="382"/>
      <c r="U889" s="382"/>
      <c r="V889" s="382"/>
      <c r="W889" s="382"/>
      <c r="X889" s="382"/>
      <c r="Y889" s="382"/>
      <c r="Z889" s="382"/>
      <c r="AA889" s="382"/>
      <c r="AB889" s="382"/>
      <c r="AC889" s="382"/>
      <c r="AD889" s="382"/>
      <c r="AE889" s="382"/>
      <c r="AF889" s="382"/>
      <c r="AG889" s="382"/>
    </row>
    <row r="890" spans="3:33" x14ac:dyDescent="0.25">
      <c r="C890" s="382"/>
      <c r="D890" s="382"/>
      <c r="E890" s="382"/>
      <c r="F890" s="382"/>
      <c r="G890" s="382"/>
      <c r="H890" s="382"/>
      <c r="I890" s="382"/>
      <c r="J890" s="382"/>
      <c r="K890" s="382"/>
      <c r="L890" s="382"/>
      <c r="M890" s="382"/>
      <c r="N890" s="382"/>
      <c r="O890" s="382"/>
      <c r="P890" s="382"/>
      <c r="Q890" s="382"/>
      <c r="R890" s="382"/>
      <c r="S890" s="382"/>
      <c r="T890" s="382"/>
      <c r="U890" s="382"/>
      <c r="V890" s="382"/>
      <c r="W890" s="382"/>
      <c r="X890" s="382"/>
      <c r="Y890" s="382"/>
      <c r="Z890" s="382"/>
      <c r="AA890" s="382"/>
      <c r="AB890" s="382"/>
      <c r="AC890" s="382"/>
      <c r="AD890" s="382"/>
      <c r="AE890" s="382"/>
      <c r="AF890" s="382"/>
      <c r="AG890" s="382"/>
    </row>
    <row r="891" spans="3:33" x14ac:dyDescent="0.25">
      <c r="C891" s="382"/>
      <c r="D891" s="382"/>
      <c r="E891" s="382"/>
      <c r="F891" s="382"/>
      <c r="G891" s="382"/>
      <c r="H891" s="382"/>
      <c r="I891" s="382"/>
      <c r="J891" s="382"/>
      <c r="K891" s="382"/>
      <c r="L891" s="382"/>
      <c r="M891" s="382"/>
      <c r="N891" s="382"/>
      <c r="O891" s="382"/>
      <c r="P891" s="382"/>
      <c r="Q891" s="382"/>
      <c r="R891" s="382"/>
      <c r="S891" s="382"/>
      <c r="T891" s="382"/>
      <c r="U891" s="382"/>
      <c r="V891" s="382"/>
      <c r="W891" s="382"/>
      <c r="X891" s="382"/>
      <c r="Y891" s="382"/>
      <c r="Z891" s="382"/>
      <c r="AA891" s="382"/>
      <c r="AB891" s="382"/>
      <c r="AC891" s="382"/>
      <c r="AD891" s="382"/>
      <c r="AE891" s="382"/>
      <c r="AF891" s="382"/>
      <c r="AG891" s="382"/>
    </row>
    <row r="892" spans="3:33" x14ac:dyDescent="0.25">
      <c r="C892" s="382"/>
      <c r="D892" s="382"/>
      <c r="E892" s="382"/>
      <c r="F892" s="382"/>
      <c r="G892" s="382"/>
      <c r="H892" s="382"/>
      <c r="I892" s="382"/>
      <c r="J892" s="382"/>
      <c r="K892" s="382"/>
      <c r="L892" s="382"/>
      <c r="M892" s="382"/>
      <c r="N892" s="382"/>
      <c r="O892" s="382"/>
      <c r="P892" s="382"/>
      <c r="Q892" s="382"/>
      <c r="R892" s="382"/>
      <c r="S892" s="382"/>
      <c r="T892" s="382"/>
      <c r="U892" s="382"/>
      <c r="V892" s="382"/>
      <c r="W892" s="382"/>
      <c r="X892" s="382"/>
      <c r="Y892" s="382"/>
      <c r="Z892" s="382"/>
      <c r="AA892" s="382"/>
      <c r="AB892" s="382"/>
      <c r="AC892" s="382"/>
      <c r="AD892" s="382"/>
      <c r="AE892" s="382"/>
      <c r="AF892" s="382"/>
      <c r="AG892" s="382"/>
    </row>
    <row r="893" spans="3:33" x14ac:dyDescent="0.25">
      <c r="C893" s="382"/>
      <c r="D893" s="382"/>
      <c r="E893" s="382"/>
      <c r="F893" s="382"/>
      <c r="G893" s="382"/>
      <c r="H893" s="382"/>
      <c r="I893" s="382"/>
      <c r="J893" s="382"/>
      <c r="K893" s="382"/>
      <c r="L893" s="382"/>
      <c r="M893" s="382"/>
      <c r="N893" s="382"/>
      <c r="O893" s="382"/>
      <c r="P893" s="382"/>
      <c r="Q893" s="382"/>
      <c r="R893" s="382"/>
      <c r="S893" s="382"/>
      <c r="T893" s="382"/>
      <c r="U893" s="382"/>
      <c r="V893" s="382"/>
      <c r="W893" s="382"/>
      <c r="X893" s="382"/>
      <c r="Y893" s="382"/>
      <c r="Z893" s="382"/>
      <c r="AA893" s="382"/>
      <c r="AB893" s="382"/>
      <c r="AC893" s="382"/>
      <c r="AD893" s="382"/>
      <c r="AE893" s="382"/>
      <c r="AF893" s="382"/>
      <c r="AG893" s="382"/>
    </row>
    <row r="894" spans="3:33" x14ac:dyDescent="0.25">
      <c r="C894" s="382"/>
      <c r="D894" s="382"/>
      <c r="E894" s="382"/>
      <c r="F894" s="382"/>
      <c r="G894" s="382"/>
      <c r="H894" s="382"/>
      <c r="I894" s="382"/>
      <c r="J894" s="382"/>
      <c r="K894" s="382"/>
      <c r="L894" s="382"/>
      <c r="M894" s="382"/>
      <c r="N894" s="382"/>
      <c r="O894" s="382"/>
      <c r="P894" s="382"/>
      <c r="Q894" s="382"/>
      <c r="R894" s="382"/>
      <c r="S894" s="382"/>
      <c r="T894" s="382"/>
      <c r="U894" s="382"/>
      <c r="V894" s="382"/>
      <c r="W894" s="382"/>
      <c r="X894" s="382"/>
      <c r="Y894" s="382"/>
      <c r="Z894" s="382"/>
      <c r="AA894" s="382"/>
      <c r="AB894" s="382"/>
      <c r="AC894" s="382"/>
      <c r="AD894" s="382"/>
      <c r="AE894" s="382"/>
      <c r="AF894" s="382"/>
      <c r="AG894" s="382"/>
    </row>
    <row r="895" spans="3:33" x14ac:dyDescent="0.25">
      <c r="C895" s="382"/>
      <c r="D895" s="382"/>
      <c r="E895" s="382"/>
      <c r="F895" s="382"/>
      <c r="G895" s="382"/>
      <c r="H895" s="382"/>
      <c r="I895" s="382"/>
      <c r="J895" s="382"/>
      <c r="K895" s="382"/>
      <c r="L895" s="382"/>
      <c r="M895" s="382"/>
      <c r="N895" s="382"/>
      <c r="O895" s="382"/>
      <c r="P895" s="382"/>
      <c r="Q895" s="382"/>
      <c r="R895" s="382"/>
      <c r="S895" s="382"/>
      <c r="T895" s="382"/>
      <c r="U895" s="382"/>
      <c r="V895" s="382"/>
      <c r="W895" s="382"/>
      <c r="X895" s="382"/>
      <c r="Y895" s="382"/>
      <c r="Z895" s="382"/>
      <c r="AA895" s="382"/>
      <c r="AB895" s="382"/>
      <c r="AC895" s="382"/>
      <c r="AD895" s="382"/>
      <c r="AE895" s="382"/>
      <c r="AF895" s="382"/>
      <c r="AG895" s="382"/>
    </row>
    <row r="896" spans="3:33" x14ac:dyDescent="0.25">
      <c r="C896" s="382"/>
      <c r="D896" s="382"/>
      <c r="E896" s="382"/>
      <c r="F896" s="382"/>
      <c r="G896" s="382"/>
      <c r="H896" s="382"/>
      <c r="I896" s="382"/>
      <c r="J896" s="382"/>
      <c r="K896" s="382"/>
      <c r="L896" s="382"/>
      <c r="M896" s="382"/>
      <c r="N896" s="382"/>
      <c r="O896" s="382"/>
      <c r="P896" s="382"/>
      <c r="Q896" s="382"/>
      <c r="R896" s="382"/>
      <c r="S896" s="382"/>
      <c r="T896" s="382"/>
      <c r="U896" s="382"/>
      <c r="V896" s="382"/>
      <c r="W896" s="382"/>
      <c r="X896" s="382"/>
      <c r="Y896" s="382"/>
      <c r="Z896" s="382"/>
      <c r="AA896" s="382"/>
      <c r="AB896" s="382"/>
      <c r="AC896" s="382"/>
      <c r="AD896" s="382"/>
      <c r="AE896" s="382"/>
      <c r="AF896" s="382"/>
      <c r="AG896" s="382"/>
    </row>
    <row r="897" spans="3:33" x14ac:dyDescent="0.25">
      <c r="C897" s="382"/>
      <c r="D897" s="382"/>
      <c r="E897" s="382"/>
      <c r="F897" s="382"/>
      <c r="G897" s="382"/>
      <c r="H897" s="382"/>
      <c r="I897" s="382"/>
      <c r="J897" s="382"/>
      <c r="K897" s="382"/>
      <c r="L897" s="382"/>
      <c r="M897" s="382"/>
      <c r="N897" s="382"/>
      <c r="O897" s="382"/>
      <c r="P897" s="382"/>
      <c r="Q897" s="382"/>
      <c r="R897" s="382"/>
      <c r="S897" s="382"/>
      <c r="T897" s="382"/>
      <c r="U897" s="382"/>
      <c r="V897" s="382"/>
      <c r="W897" s="382"/>
      <c r="X897" s="382"/>
      <c r="Y897" s="382"/>
      <c r="Z897" s="382"/>
      <c r="AA897" s="382"/>
      <c r="AB897" s="382"/>
      <c r="AC897" s="382"/>
      <c r="AD897" s="382"/>
      <c r="AE897" s="382"/>
      <c r="AF897" s="382"/>
      <c r="AG897" s="382"/>
    </row>
    <row r="898" spans="3:33" x14ac:dyDescent="0.25">
      <c r="C898" s="382"/>
      <c r="D898" s="382"/>
      <c r="E898" s="382"/>
      <c r="F898" s="382"/>
      <c r="G898" s="382"/>
      <c r="H898" s="382"/>
      <c r="I898" s="382"/>
      <c r="J898" s="382"/>
      <c r="K898" s="382"/>
      <c r="L898" s="382"/>
      <c r="M898" s="382"/>
      <c r="N898" s="382"/>
      <c r="O898" s="382"/>
      <c r="P898" s="382"/>
      <c r="Q898" s="382"/>
      <c r="R898" s="382"/>
      <c r="S898" s="382"/>
      <c r="T898" s="382"/>
      <c r="U898" s="382"/>
      <c r="V898" s="382"/>
      <c r="W898" s="382"/>
      <c r="X898" s="382"/>
      <c r="Y898" s="382"/>
      <c r="Z898" s="382"/>
      <c r="AA898" s="382"/>
      <c r="AB898" s="382"/>
      <c r="AC898" s="382"/>
      <c r="AD898" s="382"/>
      <c r="AE898" s="382"/>
      <c r="AF898" s="382"/>
      <c r="AG898" s="382"/>
    </row>
    <row r="899" spans="3:33" x14ac:dyDescent="0.25">
      <c r="C899" s="382"/>
      <c r="D899" s="382"/>
      <c r="E899" s="382"/>
      <c r="F899" s="382"/>
      <c r="G899" s="382"/>
      <c r="H899" s="382"/>
      <c r="I899" s="382"/>
      <c r="J899" s="382"/>
      <c r="K899" s="382"/>
      <c r="L899" s="382"/>
      <c r="M899" s="382"/>
      <c r="N899" s="382"/>
      <c r="O899" s="382"/>
      <c r="P899" s="382"/>
      <c r="Q899" s="382"/>
      <c r="R899" s="382"/>
      <c r="S899" s="382"/>
      <c r="T899" s="382"/>
      <c r="U899" s="382"/>
      <c r="V899" s="382"/>
      <c r="W899" s="382"/>
      <c r="X899" s="382"/>
      <c r="Y899" s="382"/>
      <c r="Z899" s="382"/>
      <c r="AA899" s="382"/>
      <c r="AB899" s="382"/>
      <c r="AC899" s="382"/>
      <c r="AD899" s="382"/>
      <c r="AE899" s="382"/>
      <c r="AF899" s="382"/>
      <c r="AG899" s="382"/>
    </row>
    <row r="900" spans="3:33" x14ac:dyDescent="0.25">
      <c r="C900" s="382"/>
      <c r="D900" s="382"/>
      <c r="E900" s="382"/>
      <c r="F900" s="382"/>
      <c r="G900" s="382"/>
      <c r="H900" s="382"/>
      <c r="I900" s="382"/>
      <c r="J900" s="382"/>
      <c r="K900" s="382"/>
      <c r="L900" s="382"/>
      <c r="M900" s="382"/>
      <c r="N900" s="382"/>
      <c r="O900" s="382"/>
      <c r="P900" s="382"/>
      <c r="Q900" s="382"/>
      <c r="R900" s="382"/>
      <c r="S900" s="382"/>
      <c r="T900" s="382"/>
      <c r="U900" s="382"/>
      <c r="V900" s="382"/>
      <c r="W900" s="382"/>
      <c r="X900" s="382"/>
      <c r="Y900" s="382"/>
      <c r="Z900" s="382"/>
      <c r="AA900" s="382"/>
      <c r="AB900" s="382"/>
      <c r="AC900" s="382"/>
      <c r="AD900" s="382"/>
      <c r="AE900" s="382"/>
      <c r="AF900" s="382"/>
      <c r="AG900" s="382"/>
    </row>
    <row r="901" spans="3:33" x14ac:dyDescent="0.25">
      <c r="C901" s="382"/>
      <c r="D901" s="382"/>
      <c r="E901" s="382"/>
      <c r="F901" s="382"/>
      <c r="G901" s="382"/>
      <c r="H901" s="382"/>
      <c r="I901" s="382"/>
      <c r="J901" s="382"/>
      <c r="K901" s="382"/>
      <c r="L901" s="382"/>
      <c r="M901" s="382"/>
      <c r="N901" s="382"/>
      <c r="O901" s="382"/>
      <c r="P901" s="382"/>
      <c r="Q901" s="382"/>
      <c r="R901" s="382"/>
      <c r="S901" s="382"/>
      <c r="T901" s="382"/>
      <c r="U901" s="382"/>
      <c r="V901" s="382"/>
      <c r="W901" s="382"/>
      <c r="X901" s="382"/>
      <c r="Y901" s="382"/>
      <c r="Z901" s="382"/>
      <c r="AA901" s="382"/>
      <c r="AB901" s="382"/>
      <c r="AC901" s="382"/>
      <c r="AD901" s="382"/>
      <c r="AE901" s="382"/>
      <c r="AF901" s="382"/>
      <c r="AG901" s="382"/>
    </row>
    <row r="902" spans="3:33" x14ac:dyDescent="0.25">
      <c r="C902" s="382"/>
      <c r="D902" s="382"/>
      <c r="E902" s="382"/>
      <c r="F902" s="382"/>
      <c r="G902" s="382"/>
      <c r="H902" s="382"/>
      <c r="I902" s="382"/>
      <c r="J902" s="382"/>
      <c r="K902" s="382"/>
      <c r="L902" s="382"/>
      <c r="M902" s="382"/>
      <c r="N902" s="382"/>
      <c r="O902" s="382"/>
      <c r="P902" s="382"/>
      <c r="Q902" s="382"/>
      <c r="R902" s="382"/>
      <c r="S902" s="382"/>
      <c r="T902" s="382"/>
      <c r="U902" s="382"/>
      <c r="V902" s="382"/>
      <c r="W902" s="382"/>
      <c r="X902" s="382"/>
      <c r="Y902" s="382"/>
      <c r="Z902" s="382"/>
      <c r="AA902" s="382"/>
      <c r="AB902" s="382"/>
      <c r="AC902" s="382"/>
      <c r="AD902" s="382"/>
      <c r="AE902" s="382"/>
      <c r="AF902" s="382"/>
      <c r="AG902" s="382"/>
    </row>
    <row r="903" spans="3:33" x14ac:dyDescent="0.25">
      <c r="C903" s="382"/>
      <c r="D903" s="382"/>
      <c r="E903" s="382"/>
      <c r="F903" s="382"/>
      <c r="G903" s="382"/>
      <c r="H903" s="382"/>
      <c r="I903" s="382"/>
      <c r="J903" s="382"/>
      <c r="K903" s="382"/>
      <c r="L903" s="382"/>
      <c r="M903" s="382"/>
      <c r="N903" s="382"/>
      <c r="O903" s="382"/>
      <c r="P903" s="382"/>
      <c r="Q903" s="382"/>
      <c r="R903" s="382"/>
      <c r="S903" s="382"/>
      <c r="T903" s="382"/>
      <c r="U903" s="382"/>
      <c r="V903" s="382"/>
      <c r="W903" s="382"/>
      <c r="X903" s="382"/>
      <c r="Y903" s="382"/>
      <c r="Z903" s="382"/>
      <c r="AA903" s="382"/>
      <c r="AB903" s="382"/>
      <c r="AC903" s="382"/>
      <c r="AD903" s="382"/>
      <c r="AE903" s="382"/>
      <c r="AF903" s="382"/>
      <c r="AG903" s="382"/>
    </row>
    <row r="904" spans="3:33" x14ac:dyDescent="0.25">
      <c r="C904" s="382"/>
      <c r="D904" s="382"/>
      <c r="E904" s="382"/>
      <c r="F904" s="382"/>
      <c r="G904" s="382"/>
      <c r="H904" s="382"/>
      <c r="I904" s="382"/>
      <c r="J904" s="382"/>
      <c r="K904" s="382"/>
      <c r="L904" s="382"/>
      <c r="M904" s="382"/>
      <c r="N904" s="382"/>
      <c r="O904" s="382"/>
      <c r="P904" s="382"/>
      <c r="Q904" s="382"/>
      <c r="R904" s="382"/>
      <c r="S904" s="382"/>
      <c r="T904" s="382"/>
      <c r="U904" s="382"/>
      <c r="V904" s="382"/>
      <c r="W904" s="382"/>
      <c r="X904" s="382"/>
      <c r="Y904" s="382"/>
      <c r="Z904" s="382"/>
      <c r="AA904" s="382"/>
      <c r="AB904" s="382"/>
      <c r="AC904" s="382"/>
      <c r="AD904" s="382"/>
      <c r="AE904" s="382"/>
      <c r="AF904" s="382"/>
      <c r="AG904" s="382"/>
    </row>
    <row r="905" spans="3:33" x14ac:dyDescent="0.25">
      <c r="C905" s="382"/>
      <c r="D905" s="382"/>
      <c r="E905" s="382"/>
      <c r="F905" s="382"/>
      <c r="G905" s="382"/>
      <c r="H905" s="382"/>
      <c r="I905" s="382"/>
      <c r="J905" s="382"/>
      <c r="K905" s="382"/>
      <c r="L905" s="382"/>
      <c r="M905" s="382"/>
      <c r="N905" s="382"/>
      <c r="O905" s="382"/>
      <c r="P905" s="382"/>
      <c r="Q905" s="382"/>
      <c r="R905" s="382"/>
      <c r="S905" s="382"/>
      <c r="T905" s="382"/>
      <c r="U905" s="382"/>
      <c r="V905" s="382"/>
      <c r="W905" s="382"/>
      <c r="X905" s="382"/>
      <c r="Y905" s="382"/>
      <c r="Z905" s="382"/>
      <c r="AA905" s="382"/>
      <c r="AB905" s="382"/>
      <c r="AC905" s="382"/>
      <c r="AD905" s="382"/>
      <c r="AE905" s="382"/>
      <c r="AF905" s="382"/>
      <c r="AG905" s="382"/>
    </row>
    <row r="906" spans="3:33" x14ac:dyDescent="0.25">
      <c r="C906" s="382"/>
      <c r="D906" s="382"/>
      <c r="E906" s="382"/>
      <c r="F906" s="382"/>
      <c r="G906" s="382"/>
      <c r="H906" s="382"/>
      <c r="I906" s="382"/>
      <c r="J906" s="382"/>
      <c r="K906" s="382"/>
      <c r="L906" s="382"/>
      <c r="M906" s="382"/>
      <c r="N906" s="382"/>
      <c r="O906" s="382"/>
      <c r="P906" s="382"/>
      <c r="Q906" s="382"/>
      <c r="R906" s="382"/>
      <c r="S906" s="382"/>
      <c r="T906" s="382"/>
      <c r="U906" s="382"/>
      <c r="V906" s="382"/>
      <c r="W906" s="382"/>
      <c r="X906" s="382"/>
      <c r="Y906" s="382"/>
      <c r="Z906" s="382"/>
      <c r="AA906" s="382"/>
      <c r="AB906" s="382"/>
      <c r="AC906" s="382"/>
      <c r="AD906" s="382"/>
      <c r="AE906" s="382"/>
      <c r="AF906" s="382"/>
      <c r="AG906" s="382"/>
    </row>
    <row r="907" spans="3:33" x14ac:dyDescent="0.25">
      <c r="C907" s="382"/>
      <c r="D907" s="382"/>
      <c r="E907" s="382"/>
      <c r="F907" s="382"/>
      <c r="G907" s="382"/>
      <c r="H907" s="382"/>
      <c r="I907" s="382"/>
      <c r="J907" s="382"/>
      <c r="K907" s="382"/>
      <c r="L907" s="382"/>
      <c r="M907" s="382"/>
      <c r="N907" s="382"/>
      <c r="O907" s="382"/>
      <c r="P907" s="382"/>
      <c r="Q907" s="382"/>
      <c r="R907" s="382"/>
      <c r="S907" s="382"/>
      <c r="T907" s="382"/>
      <c r="U907" s="382"/>
      <c r="V907" s="382"/>
      <c r="W907" s="382"/>
      <c r="X907" s="382"/>
      <c r="Y907" s="382"/>
      <c r="Z907" s="382"/>
      <c r="AA907" s="382"/>
      <c r="AB907" s="382"/>
      <c r="AC907" s="382"/>
      <c r="AD907" s="382"/>
      <c r="AE907" s="382"/>
      <c r="AF907" s="382"/>
      <c r="AG907" s="382"/>
    </row>
    <row r="908" spans="3:33" x14ac:dyDescent="0.25">
      <c r="C908" s="382"/>
      <c r="D908" s="382"/>
      <c r="E908" s="382"/>
      <c r="F908" s="382"/>
      <c r="G908" s="382"/>
      <c r="H908" s="382"/>
      <c r="I908" s="382"/>
      <c r="J908" s="382"/>
      <c r="K908" s="382"/>
      <c r="L908" s="382"/>
      <c r="M908" s="382"/>
      <c r="N908" s="382"/>
      <c r="O908" s="382"/>
      <c r="P908" s="382"/>
      <c r="Q908" s="382"/>
      <c r="R908" s="382"/>
      <c r="S908" s="382"/>
      <c r="T908" s="382"/>
      <c r="U908" s="382"/>
      <c r="V908" s="382"/>
      <c r="W908" s="382"/>
      <c r="X908" s="382"/>
      <c r="Y908" s="382"/>
      <c r="Z908" s="382"/>
      <c r="AA908" s="382"/>
      <c r="AB908" s="382"/>
      <c r="AC908" s="382"/>
      <c r="AD908" s="382"/>
      <c r="AE908" s="382"/>
      <c r="AF908" s="382"/>
      <c r="AG908" s="382"/>
    </row>
    <row r="909" spans="3:33" x14ac:dyDescent="0.25">
      <c r="C909" s="382"/>
      <c r="D909" s="382"/>
      <c r="E909" s="382"/>
      <c r="F909" s="382"/>
      <c r="G909" s="382"/>
      <c r="H909" s="382"/>
      <c r="I909" s="382"/>
      <c r="J909" s="382"/>
      <c r="K909" s="382"/>
      <c r="L909" s="382"/>
      <c r="M909" s="382"/>
      <c r="N909" s="382"/>
      <c r="O909" s="382"/>
      <c r="P909" s="382"/>
      <c r="Q909" s="382"/>
      <c r="R909" s="382"/>
      <c r="S909" s="382"/>
      <c r="T909" s="382"/>
      <c r="U909" s="382"/>
      <c r="V909" s="382"/>
      <c r="W909" s="382"/>
      <c r="X909" s="382"/>
      <c r="Y909" s="382"/>
      <c r="Z909" s="382"/>
      <c r="AA909" s="382"/>
      <c r="AB909" s="382"/>
      <c r="AC909" s="382"/>
      <c r="AD909" s="382"/>
      <c r="AE909" s="382"/>
      <c r="AF909" s="382"/>
      <c r="AG909" s="382"/>
    </row>
    <row r="910" spans="3:33" x14ac:dyDescent="0.25">
      <c r="C910" s="382"/>
      <c r="D910" s="382"/>
      <c r="E910" s="382"/>
      <c r="F910" s="382"/>
      <c r="G910" s="382"/>
      <c r="H910" s="382"/>
      <c r="I910" s="382"/>
      <c r="J910" s="382"/>
      <c r="K910" s="382"/>
      <c r="L910" s="382"/>
      <c r="M910" s="382"/>
      <c r="N910" s="382"/>
      <c r="O910" s="382"/>
      <c r="P910" s="382"/>
      <c r="Q910" s="382"/>
      <c r="R910" s="382"/>
      <c r="S910" s="382"/>
      <c r="T910" s="382"/>
      <c r="U910" s="382"/>
      <c r="V910" s="382"/>
      <c r="W910" s="382"/>
      <c r="X910" s="382"/>
      <c r="Y910" s="382"/>
      <c r="Z910" s="382"/>
      <c r="AA910" s="382"/>
      <c r="AB910" s="382"/>
      <c r="AC910" s="382"/>
      <c r="AD910" s="382"/>
      <c r="AE910" s="382"/>
      <c r="AF910" s="382"/>
      <c r="AG910" s="382"/>
    </row>
    <row r="911" spans="3:33" x14ac:dyDescent="0.25">
      <c r="C911" s="382"/>
      <c r="D911" s="382"/>
      <c r="E911" s="382"/>
      <c r="F911" s="382"/>
      <c r="G911" s="382"/>
      <c r="H911" s="382"/>
      <c r="I911" s="382"/>
      <c r="J911" s="382"/>
      <c r="K911" s="382"/>
      <c r="L911" s="382"/>
      <c r="M911" s="382"/>
      <c r="N911" s="382"/>
      <c r="O911" s="382"/>
      <c r="P911" s="382"/>
      <c r="Q911" s="382"/>
      <c r="R911" s="382"/>
      <c r="S911" s="382"/>
      <c r="T911" s="382"/>
      <c r="U911" s="382"/>
      <c r="V911" s="382"/>
      <c r="W911" s="382"/>
      <c r="X911" s="382"/>
      <c r="Y911" s="382"/>
      <c r="Z911" s="382"/>
      <c r="AA911" s="382"/>
      <c r="AB911" s="382"/>
      <c r="AC911" s="382"/>
      <c r="AD911" s="382"/>
      <c r="AE911" s="382"/>
      <c r="AF911" s="382"/>
      <c r="AG911" s="382"/>
    </row>
    <row r="912" spans="3:33" x14ac:dyDescent="0.25">
      <c r="C912" s="382"/>
      <c r="D912" s="382"/>
      <c r="E912" s="382"/>
      <c r="F912" s="382"/>
      <c r="G912" s="382"/>
      <c r="H912" s="382"/>
      <c r="I912" s="382"/>
      <c r="J912" s="382"/>
      <c r="K912" s="382"/>
      <c r="L912" s="382"/>
      <c r="M912" s="382"/>
      <c r="N912" s="382"/>
      <c r="O912" s="382"/>
      <c r="P912" s="382"/>
      <c r="Q912" s="382"/>
      <c r="R912" s="382"/>
      <c r="S912" s="382"/>
      <c r="T912" s="382"/>
      <c r="U912" s="382"/>
      <c r="V912" s="382"/>
      <c r="W912" s="382"/>
      <c r="X912" s="382"/>
      <c r="Y912" s="382"/>
      <c r="Z912" s="382"/>
      <c r="AA912" s="382"/>
      <c r="AB912" s="382"/>
      <c r="AC912" s="382"/>
      <c r="AD912" s="382"/>
      <c r="AE912" s="382"/>
      <c r="AF912" s="382"/>
      <c r="AG912" s="382"/>
    </row>
    <row r="913" spans="3:33" x14ac:dyDescent="0.25">
      <c r="C913" s="382"/>
      <c r="D913" s="382"/>
      <c r="E913" s="382"/>
      <c r="F913" s="382"/>
      <c r="G913" s="382"/>
      <c r="H913" s="382"/>
      <c r="I913" s="382"/>
      <c r="J913" s="382"/>
      <c r="K913" s="382"/>
      <c r="L913" s="382"/>
      <c r="M913" s="382"/>
      <c r="N913" s="382"/>
      <c r="O913" s="382"/>
      <c r="P913" s="382"/>
      <c r="Q913" s="382"/>
      <c r="R913" s="382"/>
      <c r="S913" s="382"/>
      <c r="T913" s="382"/>
      <c r="U913" s="382"/>
      <c r="V913" s="382"/>
      <c r="W913" s="382"/>
      <c r="X913" s="382"/>
      <c r="Y913" s="382"/>
      <c r="Z913" s="382"/>
      <c r="AA913" s="382"/>
      <c r="AB913" s="382"/>
      <c r="AC913" s="382"/>
      <c r="AD913" s="382"/>
      <c r="AE913" s="382"/>
      <c r="AF913" s="382"/>
      <c r="AG913" s="382"/>
    </row>
    <row r="914" spans="3:33" x14ac:dyDescent="0.25">
      <c r="C914" s="382"/>
      <c r="D914" s="382"/>
      <c r="E914" s="382"/>
      <c r="F914" s="382"/>
      <c r="G914" s="382"/>
      <c r="H914" s="382"/>
      <c r="I914" s="382"/>
      <c r="J914" s="382"/>
      <c r="K914" s="382"/>
      <c r="L914" s="382"/>
      <c r="M914" s="382"/>
      <c r="N914" s="382"/>
      <c r="O914" s="382"/>
      <c r="P914" s="382"/>
      <c r="Q914" s="382"/>
      <c r="R914" s="382"/>
      <c r="S914" s="382"/>
      <c r="T914" s="382"/>
      <c r="U914" s="382"/>
      <c r="V914" s="382"/>
      <c r="W914" s="382"/>
      <c r="X914" s="382"/>
      <c r="Y914" s="382"/>
      <c r="Z914" s="382"/>
      <c r="AA914" s="382"/>
      <c r="AB914" s="382"/>
      <c r="AC914" s="382"/>
      <c r="AD914" s="382"/>
      <c r="AE914" s="382"/>
      <c r="AF914" s="382"/>
      <c r="AG914" s="382"/>
    </row>
    <row r="915" spans="3:33" x14ac:dyDescent="0.25">
      <c r="C915" s="382"/>
      <c r="D915" s="382"/>
      <c r="E915" s="382"/>
      <c r="F915" s="382"/>
      <c r="G915" s="382"/>
      <c r="H915" s="382"/>
      <c r="I915" s="382"/>
      <c r="J915" s="382"/>
      <c r="K915" s="382"/>
      <c r="L915" s="382"/>
      <c r="M915" s="382"/>
      <c r="N915" s="382"/>
      <c r="O915" s="382"/>
      <c r="P915" s="382"/>
      <c r="Q915" s="382"/>
      <c r="R915" s="382"/>
      <c r="S915" s="382"/>
      <c r="T915" s="382"/>
      <c r="U915" s="382"/>
      <c r="V915" s="382"/>
      <c r="W915" s="382"/>
      <c r="X915" s="382"/>
      <c r="Y915" s="382"/>
      <c r="Z915" s="382"/>
      <c r="AA915" s="382"/>
      <c r="AB915" s="382"/>
      <c r="AC915" s="382"/>
      <c r="AD915" s="382"/>
      <c r="AE915" s="382"/>
      <c r="AF915" s="382"/>
      <c r="AG915" s="382"/>
    </row>
    <row r="916" spans="3:33" x14ac:dyDescent="0.25">
      <c r="C916" s="382"/>
      <c r="D916" s="382"/>
      <c r="E916" s="382"/>
      <c r="F916" s="382"/>
      <c r="G916" s="382"/>
      <c r="H916" s="382"/>
      <c r="I916" s="382"/>
      <c r="J916" s="382"/>
      <c r="K916" s="382"/>
      <c r="L916" s="382"/>
      <c r="M916" s="382"/>
      <c r="N916" s="382"/>
      <c r="O916" s="382"/>
      <c r="P916" s="382"/>
      <c r="Q916" s="382"/>
      <c r="R916" s="382"/>
      <c r="S916" s="382"/>
      <c r="T916" s="382"/>
      <c r="U916" s="382"/>
      <c r="V916" s="382"/>
      <c r="W916" s="382"/>
      <c r="X916" s="382"/>
      <c r="Y916" s="382"/>
      <c r="Z916" s="382"/>
      <c r="AA916" s="382"/>
      <c r="AB916" s="382"/>
      <c r="AC916" s="382"/>
      <c r="AD916" s="382"/>
      <c r="AE916" s="382"/>
      <c r="AF916" s="382"/>
      <c r="AG916" s="382"/>
    </row>
    <row r="917" spans="3:33" x14ac:dyDescent="0.25">
      <c r="C917" s="382"/>
      <c r="D917" s="382"/>
      <c r="E917" s="382"/>
      <c r="F917" s="382"/>
      <c r="G917" s="382"/>
      <c r="H917" s="382"/>
      <c r="I917" s="382"/>
      <c r="J917" s="382"/>
      <c r="K917" s="382"/>
      <c r="L917" s="382"/>
      <c r="M917" s="382"/>
      <c r="N917" s="382"/>
      <c r="O917" s="382"/>
      <c r="P917" s="382"/>
      <c r="Q917" s="382"/>
      <c r="R917" s="382"/>
      <c r="S917" s="382"/>
      <c r="T917" s="382"/>
      <c r="U917" s="382"/>
      <c r="V917" s="382"/>
      <c r="W917" s="382"/>
      <c r="X917" s="382"/>
      <c r="Y917" s="382"/>
      <c r="Z917" s="382"/>
      <c r="AA917" s="382"/>
      <c r="AB917" s="382"/>
      <c r="AC917" s="382"/>
      <c r="AD917" s="382"/>
      <c r="AE917" s="382"/>
      <c r="AF917" s="382"/>
      <c r="AG917" s="382"/>
    </row>
    <row r="918" spans="3:33" x14ac:dyDescent="0.25">
      <c r="C918" s="382"/>
      <c r="D918" s="382"/>
      <c r="E918" s="382"/>
      <c r="F918" s="382"/>
      <c r="G918" s="382"/>
      <c r="H918" s="382"/>
      <c r="I918" s="382"/>
      <c r="J918" s="382"/>
      <c r="K918" s="382"/>
      <c r="L918" s="382"/>
      <c r="M918" s="382"/>
      <c r="N918" s="382"/>
      <c r="O918" s="382"/>
      <c r="P918" s="382"/>
      <c r="Q918" s="382"/>
      <c r="R918" s="382"/>
      <c r="S918" s="382"/>
      <c r="T918" s="382"/>
      <c r="U918" s="382"/>
      <c r="V918" s="382"/>
      <c r="W918" s="382"/>
      <c r="X918" s="382"/>
      <c r="Y918" s="382"/>
      <c r="Z918" s="382"/>
      <c r="AA918" s="382"/>
      <c r="AB918" s="382"/>
      <c r="AC918" s="382"/>
      <c r="AD918" s="382"/>
      <c r="AE918" s="382"/>
      <c r="AF918" s="382"/>
      <c r="AG918" s="382"/>
    </row>
    <row r="919" spans="3:33" x14ac:dyDescent="0.25">
      <c r="C919" s="382"/>
      <c r="D919" s="382"/>
      <c r="E919" s="382"/>
      <c r="F919" s="382"/>
      <c r="G919" s="382"/>
      <c r="H919" s="382"/>
      <c r="I919" s="382"/>
      <c r="J919" s="382"/>
      <c r="K919" s="382"/>
      <c r="L919" s="382"/>
      <c r="M919" s="382"/>
      <c r="N919" s="382"/>
      <c r="O919" s="382"/>
      <c r="P919" s="382"/>
      <c r="Q919" s="382"/>
      <c r="R919" s="382"/>
      <c r="S919" s="382"/>
      <c r="T919" s="382"/>
      <c r="U919" s="382"/>
      <c r="V919" s="382"/>
      <c r="W919" s="382"/>
      <c r="X919" s="382"/>
      <c r="Y919" s="382"/>
      <c r="Z919" s="382"/>
      <c r="AA919" s="382"/>
      <c r="AB919" s="382"/>
      <c r="AC919" s="382"/>
      <c r="AD919" s="382"/>
      <c r="AE919" s="382"/>
      <c r="AF919" s="382"/>
      <c r="AG919" s="382"/>
    </row>
    <row r="920" spans="3:33" x14ac:dyDescent="0.25">
      <c r="C920" s="382"/>
      <c r="D920" s="382"/>
      <c r="E920" s="382"/>
      <c r="F920" s="382"/>
      <c r="G920" s="382"/>
      <c r="H920" s="382"/>
      <c r="I920" s="382"/>
      <c r="J920" s="382"/>
      <c r="K920" s="382"/>
      <c r="L920" s="382"/>
      <c r="M920" s="382"/>
      <c r="N920" s="382"/>
      <c r="O920" s="382"/>
      <c r="P920" s="382"/>
      <c r="Q920" s="382"/>
      <c r="R920" s="382"/>
      <c r="S920" s="382"/>
      <c r="T920" s="382"/>
      <c r="U920" s="382"/>
      <c r="V920" s="382"/>
      <c r="W920" s="382"/>
      <c r="X920" s="382"/>
      <c r="Y920" s="382"/>
      <c r="Z920" s="382"/>
      <c r="AA920" s="382"/>
      <c r="AB920" s="382"/>
      <c r="AC920" s="382"/>
      <c r="AD920" s="382"/>
      <c r="AE920" s="382"/>
      <c r="AF920" s="382"/>
      <c r="AG920" s="382"/>
    </row>
    <row r="921" spans="3:33" x14ac:dyDescent="0.25">
      <c r="C921" s="382"/>
      <c r="D921" s="382"/>
      <c r="E921" s="382"/>
      <c r="F921" s="382"/>
      <c r="G921" s="382"/>
      <c r="H921" s="382"/>
      <c r="I921" s="382"/>
      <c r="J921" s="382"/>
      <c r="K921" s="382"/>
      <c r="L921" s="382"/>
      <c r="M921" s="382"/>
      <c r="N921" s="382"/>
      <c r="O921" s="382"/>
      <c r="P921" s="382"/>
      <c r="Q921" s="382"/>
      <c r="R921" s="382"/>
      <c r="S921" s="382"/>
      <c r="T921" s="382"/>
      <c r="U921" s="382"/>
      <c r="V921" s="382"/>
      <c r="W921" s="382"/>
      <c r="X921" s="382"/>
      <c r="Y921" s="382"/>
      <c r="Z921" s="382"/>
      <c r="AA921" s="382"/>
      <c r="AB921" s="382"/>
      <c r="AC921" s="382"/>
      <c r="AD921" s="382"/>
      <c r="AE921" s="382"/>
      <c r="AF921" s="382"/>
      <c r="AG921" s="382"/>
    </row>
    <row r="922" spans="3:33" x14ac:dyDescent="0.25">
      <c r="C922" s="382"/>
      <c r="D922" s="382"/>
      <c r="E922" s="382"/>
      <c r="F922" s="382"/>
      <c r="G922" s="382"/>
      <c r="H922" s="382"/>
      <c r="I922" s="382"/>
      <c r="J922" s="382"/>
      <c r="K922" s="382"/>
      <c r="L922" s="382"/>
      <c r="M922" s="382"/>
      <c r="N922" s="382"/>
      <c r="O922" s="382"/>
      <c r="P922" s="382"/>
      <c r="Q922" s="382"/>
      <c r="R922" s="382"/>
      <c r="S922" s="382"/>
      <c r="T922" s="382"/>
      <c r="U922" s="382"/>
      <c r="V922" s="382"/>
      <c r="W922" s="382"/>
      <c r="X922" s="382"/>
      <c r="Y922" s="382"/>
      <c r="Z922" s="382"/>
      <c r="AA922" s="382"/>
      <c r="AB922" s="382"/>
      <c r="AC922" s="382"/>
      <c r="AD922" s="382"/>
      <c r="AE922" s="382"/>
      <c r="AF922" s="382"/>
      <c r="AG922" s="382"/>
    </row>
    <row r="923" spans="3:33" x14ac:dyDescent="0.25">
      <c r="C923" s="382"/>
      <c r="D923" s="382"/>
      <c r="E923" s="382"/>
      <c r="F923" s="382"/>
      <c r="G923" s="382"/>
      <c r="H923" s="382"/>
      <c r="I923" s="382"/>
      <c r="J923" s="382"/>
      <c r="K923" s="382"/>
      <c r="L923" s="382"/>
      <c r="M923" s="382"/>
      <c r="N923" s="382"/>
      <c r="O923" s="382"/>
      <c r="P923" s="382"/>
      <c r="Q923" s="382"/>
      <c r="R923" s="382"/>
      <c r="S923" s="382"/>
      <c r="T923" s="382"/>
      <c r="U923" s="382"/>
      <c r="V923" s="382"/>
      <c r="W923" s="382"/>
      <c r="X923" s="382"/>
      <c r="Y923" s="382"/>
      <c r="Z923" s="382"/>
      <c r="AA923" s="382"/>
      <c r="AB923" s="382"/>
      <c r="AC923" s="382"/>
      <c r="AD923" s="382"/>
      <c r="AE923" s="382"/>
      <c r="AF923" s="382"/>
      <c r="AG923" s="382"/>
    </row>
    <row r="924" spans="3:33" x14ac:dyDescent="0.25">
      <c r="C924" s="382"/>
      <c r="D924" s="382"/>
      <c r="E924" s="382"/>
      <c r="F924" s="382"/>
      <c r="G924" s="382"/>
      <c r="H924" s="382"/>
      <c r="I924" s="382"/>
      <c r="J924" s="382"/>
      <c r="K924" s="382"/>
      <c r="L924" s="382"/>
      <c r="M924" s="382"/>
      <c r="N924" s="382"/>
      <c r="O924" s="382"/>
      <c r="P924" s="382"/>
      <c r="Q924" s="382"/>
      <c r="R924" s="382"/>
      <c r="S924" s="382"/>
      <c r="T924" s="382"/>
      <c r="U924" s="382"/>
      <c r="V924" s="382"/>
      <c r="W924" s="382"/>
      <c r="X924" s="382"/>
      <c r="Y924" s="382"/>
      <c r="Z924" s="382"/>
      <c r="AA924" s="382"/>
      <c r="AB924" s="382"/>
      <c r="AC924" s="382"/>
      <c r="AD924" s="382"/>
      <c r="AE924" s="382"/>
      <c r="AF924" s="382"/>
      <c r="AG924" s="382"/>
    </row>
    <row r="925" spans="3:33" x14ac:dyDescent="0.25">
      <c r="C925" s="382"/>
      <c r="D925" s="382"/>
      <c r="E925" s="382"/>
      <c r="F925" s="382"/>
      <c r="G925" s="382"/>
      <c r="H925" s="382"/>
      <c r="I925" s="382"/>
      <c r="J925" s="382"/>
      <c r="K925" s="382"/>
      <c r="L925" s="382"/>
      <c r="M925" s="382"/>
      <c r="N925" s="382"/>
      <c r="O925" s="382"/>
      <c r="P925" s="382"/>
      <c r="Q925" s="382"/>
      <c r="R925" s="382"/>
      <c r="S925" s="382"/>
      <c r="T925" s="382"/>
      <c r="U925" s="382"/>
      <c r="V925" s="382"/>
      <c r="W925" s="382"/>
      <c r="X925" s="382"/>
      <c r="Y925" s="382"/>
      <c r="Z925" s="382"/>
      <c r="AA925" s="382"/>
      <c r="AB925" s="382"/>
      <c r="AC925" s="382"/>
      <c r="AD925" s="382"/>
      <c r="AE925" s="382"/>
      <c r="AF925" s="382"/>
      <c r="AG925" s="382"/>
    </row>
    <row r="926" spans="3:33" x14ac:dyDescent="0.25">
      <c r="C926" s="382"/>
      <c r="D926" s="382"/>
      <c r="E926" s="382"/>
      <c r="F926" s="382"/>
      <c r="G926" s="382"/>
      <c r="H926" s="382"/>
      <c r="I926" s="382"/>
      <c r="J926" s="382"/>
      <c r="K926" s="382"/>
      <c r="L926" s="382"/>
      <c r="M926" s="382"/>
      <c r="N926" s="382"/>
      <c r="O926" s="382"/>
      <c r="P926" s="382"/>
      <c r="Q926" s="382"/>
      <c r="R926" s="382"/>
      <c r="S926" s="382"/>
      <c r="T926" s="382"/>
      <c r="U926" s="382"/>
      <c r="V926" s="382"/>
      <c r="W926" s="382"/>
      <c r="X926" s="382"/>
      <c r="Y926" s="382"/>
      <c r="Z926" s="382"/>
      <c r="AA926" s="382"/>
      <c r="AB926" s="382"/>
      <c r="AC926" s="382"/>
      <c r="AD926" s="382"/>
      <c r="AE926" s="382"/>
      <c r="AF926" s="382"/>
      <c r="AG926" s="382"/>
    </row>
    <row r="927" spans="3:33" x14ac:dyDescent="0.25">
      <c r="C927" s="382"/>
      <c r="D927" s="382"/>
      <c r="E927" s="382"/>
      <c r="F927" s="382"/>
      <c r="G927" s="382"/>
      <c r="H927" s="382"/>
      <c r="I927" s="382"/>
      <c r="J927" s="382"/>
      <c r="K927" s="382"/>
      <c r="L927" s="382"/>
      <c r="M927" s="382"/>
      <c r="N927" s="382"/>
      <c r="O927" s="382"/>
      <c r="P927" s="382"/>
      <c r="Q927" s="382"/>
      <c r="R927" s="382"/>
      <c r="S927" s="382"/>
      <c r="T927" s="382"/>
      <c r="U927" s="382"/>
      <c r="V927" s="382"/>
      <c r="W927" s="382"/>
      <c r="X927" s="382"/>
      <c r="Y927" s="382"/>
      <c r="Z927" s="382"/>
      <c r="AA927" s="382"/>
      <c r="AB927" s="382"/>
      <c r="AC927" s="382"/>
      <c r="AD927" s="382"/>
      <c r="AE927" s="382"/>
      <c r="AF927" s="382"/>
      <c r="AG927" s="382"/>
    </row>
    <row r="928" spans="3:33" x14ac:dyDescent="0.25">
      <c r="C928" s="382"/>
      <c r="D928" s="382"/>
      <c r="E928" s="382"/>
      <c r="F928" s="382"/>
      <c r="G928" s="382"/>
      <c r="H928" s="382"/>
      <c r="I928" s="382"/>
      <c r="J928" s="382"/>
      <c r="K928" s="382"/>
      <c r="L928" s="382"/>
      <c r="M928" s="382"/>
      <c r="N928" s="382"/>
      <c r="O928" s="382"/>
      <c r="P928" s="382"/>
      <c r="Q928" s="382"/>
      <c r="R928" s="382"/>
      <c r="S928" s="382"/>
      <c r="T928" s="382"/>
      <c r="U928" s="382"/>
      <c r="V928" s="382"/>
      <c r="W928" s="382"/>
      <c r="X928" s="382"/>
      <c r="Y928" s="382"/>
      <c r="Z928" s="382"/>
      <c r="AA928" s="382"/>
      <c r="AB928" s="382"/>
      <c r="AC928" s="382"/>
      <c r="AD928" s="382"/>
      <c r="AE928" s="382"/>
      <c r="AF928" s="382"/>
      <c r="AG928" s="382"/>
    </row>
    <row r="929" spans="3:33" x14ac:dyDescent="0.25">
      <c r="C929" s="382"/>
      <c r="D929" s="382"/>
      <c r="E929" s="382"/>
      <c r="F929" s="382"/>
      <c r="G929" s="382"/>
      <c r="H929" s="382"/>
      <c r="I929" s="382"/>
      <c r="J929" s="382"/>
      <c r="K929" s="382"/>
      <c r="L929" s="382"/>
      <c r="M929" s="382"/>
      <c r="N929" s="382"/>
      <c r="O929" s="382"/>
      <c r="P929" s="382"/>
      <c r="Q929" s="382"/>
      <c r="R929" s="382"/>
      <c r="S929" s="382"/>
      <c r="T929" s="382"/>
      <c r="U929" s="382"/>
      <c r="V929" s="382"/>
      <c r="W929" s="382"/>
      <c r="X929" s="382"/>
      <c r="Y929" s="382"/>
      <c r="Z929" s="382"/>
      <c r="AA929" s="382"/>
      <c r="AB929" s="382"/>
      <c r="AC929" s="382"/>
      <c r="AD929" s="382"/>
      <c r="AE929" s="382"/>
      <c r="AF929" s="382"/>
      <c r="AG929" s="382"/>
    </row>
    <row r="930" spans="3:33" x14ac:dyDescent="0.25">
      <c r="C930" s="382"/>
      <c r="D930" s="382"/>
      <c r="E930" s="382"/>
      <c r="F930" s="382"/>
      <c r="G930" s="382"/>
      <c r="H930" s="382"/>
      <c r="I930" s="382"/>
      <c r="J930" s="382"/>
      <c r="K930" s="382"/>
      <c r="L930" s="382"/>
      <c r="M930" s="382"/>
      <c r="N930" s="382"/>
      <c r="O930" s="382"/>
      <c r="P930" s="382"/>
      <c r="Q930" s="382"/>
      <c r="R930" s="382"/>
      <c r="S930" s="382"/>
      <c r="T930" s="382"/>
      <c r="U930" s="382"/>
      <c r="V930" s="382"/>
      <c r="W930" s="382"/>
      <c r="X930" s="382"/>
      <c r="Y930" s="382"/>
      <c r="Z930" s="382"/>
      <c r="AA930" s="382"/>
      <c r="AB930" s="382"/>
      <c r="AC930" s="382"/>
      <c r="AD930" s="382"/>
      <c r="AE930" s="382"/>
      <c r="AF930" s="382"/>
      <c r="AG930" s="382"/>
    </row>
    <row r="931" spans="3:33" x14ac:dyDescent="0.25">
      <c r="C931" s="382"/>
      <c r="D931" s="382"/>
      <c r="E931" s="382"/>
      <c r="F931" s="382"/>
      <c r="G931" s="382"/>
      <c r="H931" s="382"/>
      <c r="I931" s="382"/>
      <c r="J931" s="382"/>
      <c r="K931" s="382"/>
      <c r="L931" s="382"/>
      <c r="M931" s="382"/>
      <c r="N931" s="382"/>
      <c r="O931" s="382"/>
      <c r="P931" s="382"/>
      <c r="Q931" s="382"/>
      <c r="R931" s="382"/>
      <c r="S931" s="382"/>
      <c r="T931" s="382"/>
      <c r="U931" s="382"/>
      <c r="V931" s="382"/>
      <c r="W931" s="382"/>
      <c r="X931" s="382"/>
      <c r="Y931" s="382"/>
      <c r="Z931" s="382"/>
      <c r="AA931" s="382"/>
      <c r="AB931" s="382"/>
      <c r="AC931" s="382"/>
      <c r="AD931" s="382"/>
      <c r="AE931" s="382"/>
      <c r="AF931" s="382"/>
      <c r="AG931" s="382"/>
    </row>
    <row r="932" spans="3:33" x14ac:dyDescent="0.25">
      <c r="C932" s="382"/>
      <c r="D932" s="382"/>
      <c r="E932" s="382"/>
      <c r="F932" s="382"/>
      <c r="G932" s="382"/>
      <c r="H932" s="382"/>
      <c r="I932" s="382"/>
      <c r="J932" s="382"/>
      <c r="K932" s="382"/>
      <c r="L932" s="382"/>
      <c r="M932" s="382"/>
      <c r="N932" s="382"/>
      <c r="O932" s="382"/>
      <c r="P932" s="382"/>
      <c r="Q932" s="382"/>
      <c r="R932" s="382"/>
      <c r="S932" s="382"/>
      <c r="T932" s="382"/>
      <c r="U932" s="382"/>
      <c r="V932" s="382"/>
      <c r="W932" s="382"/>
      <c r="X932" s="382"/>
      <c r="Y932" s="382"/>
      <c r="Z932" s="382"/>
      <c r="AA932" s="382"/>
      <c r="AB932" s="382"/>
      <c r="AC932" s="382"/>
      <c r="AD932" s="382"/>
      <c r="AE932" s="382"/>
      <c r="AF932" s="382"/>
      <c r="AG932" s="382"/>
    </row>
    <row r="933" spans="3:33" x14ac:dyDescent="0.25">
      <c r="C933" s="382"/>
      <c r="D933" s="382"/>
      <c r="E933" s="382"/>
      <c r="F933" s="382"/>
      <c r="G933" s="382"/>
      <c r="H933" s="382"/>
      <c r="I933" s="382"/>
      <c r="J933" s="382"/>
      <c r="K933" s="382"/>
      <c r="L933" s="382"/>
      <c r="M933" s="382"/>
      <c r="N933" s="382"/>
      <c r="O933" s="382"/>
      <c r="P933" s="382"/>
      <c r="Q933" s="382"/>
      <c r="R933" s="382"/>
      <c r="S933" s="382"/>
      <c r="T933" s="382"/>
      <c r="U933" s="382"/>
      <c r="V933" s="382"/>
      <c r="W933" s="382"/>
      <c r="X933" s="382"/>
      <c r="Y933" s="382"/>
      <c r="Z933" s="382"/>
      <c r="AA933" s="382"/>
      <c r="AB933" s="382"/>
      <c r="AC933" s="382"/>
      <c r="AD933" s="382"/>
      <c r="AE933" s="382"/>
      <c r="AF933" s="382"/>
      <c r="AG933" s="382"/>
    </row>
    <row r="934" spans="3:33" x14ac:dyDescent="0.25">
      <c r="C934" s="382"/>
      <c r="D934" s="382"/>
      <c r="E934" s="382"/>
      <c r="F934" s="382"/>
      <c r="G934" s="382"/>
      <c r="H934" s="382"/>
      <c r="I934" s="382"/>
      <c r="J934" s="382"/>
      <c r="K934" s="382"/>
      <c r="L934" s="382"/>
      <c r="M934" s="382"/>
      <c r="N934" s="382"/>
      <c r="O934" s="382"/>
      <c r="P934" s="382"/>
      <c r="Q934" s="382"/>
      <c r="R934" s="382"/>
      <c r="S934" s="382"/>
      <c r="T934" s="382"/>
      <c r="U934" s="382"/>
      <c r="V934" s="382"/>
      <c r="W934" s="382"/>
      <c r="X934" s="382"/>
      <c r="Y934" s="382"/>
      <c r="Z934" s="382"/>
      <c r="AA934" s="382"/>
      <c r="AB934" s="382"/>
      <c r="AC934" s="382"/>
      <c r="AD934" s="382"/>
      <c r="AE934" s="382"/>
      <c r="AF934" s="382"/>
      <c r="AG934" s="382"/>
    </row>
    <row r="935" spans="3:33" x14ac:dyDescent="0.25">
      <c r="C935" s="382"/>
      <c r="D935" s="382"/>
      <c r="E935" s="382"/>
      <c r="F935" s="382"/>
      <c r="G935" s="382"/>
      <c r="H935" s="382"/>
      <c r="I935" s="382"/>
      <c r="J935" s="382"/>
      <c r="K935" s="382"/>
      <c r="L935" s="382"/>
      <c r="M935" s="382"/>
      <c r="N935" s="382"/>
      <c r="O935" s="382"/>
      <c r="P935" s="382"/>
      <c r="Q935" s="382"/>
      <c r="R935" s="382"/>
      <c r="S935" s="382"/>
      <c r="T935" s="382"/>
      <c r="U935" s="382"/>
      <c r="V935" s="382"/>
      <c r="W935" s="382"/>
      <c r="X935" s="382"/>
      <c r="Y935" s="382"/>
      <c r="Z935" s="382"/>
      <c r="AA935" s="382"/>
      <c r="AB935" s="382"/>
      <c r="AC935" s="382"/>
      <c r="AD935" s="382"/>
      <c r="AE935" s="382"/>
      <c r="AF935" s="382"/>
      <c r="AG935" s="382"/>
    </row>
    <row r="936" spans="3:33" x14ac:dyDescent="0.25">
      <c r="C936" s="382"/>
      <c r="D936" s="382"/>
      <c r="E936" s="382"/>
      <c r="F936" s="382"/>
      <c r="G936" s="382"/>
      <c r="H936" s="382"/>
      <c r="I936" s="382"/>
      <c r="J936" s="382"/>
      <c r="K936" s="382"/>
      <c r="L936" s="382"/>
      <c r="M936" s="382"/>
      <c r="N936" s="382"/>
      <c r="O936" s="382"/>
      <c r="P936" s="382"/>
      <c r="Q936" s="382"/>
      <c r="R936" s="382"/>
      <c r="S936" s="382"/>
      <c r="T936" s="382"/>
      <c r="U936" s="382"/>
      <c r="V936" s="382"/>
      <c r="W936" s="382"/>
      <c r="X936" s="382"/>
      <c r="Y936" s="382"/>
      <c r="Z936" s="382"/>
      <c r="AA936" s="382"/>
      <c r="AB936" s="382"/>
      <c r="AC936" s="382"/>
      <c r="AD936" s="382"/>
      <c r="AE936" s="382"/>
      <c r="AF936" s="382"/>
      <c r="AG936" s="382"/>
    </row>
    <row r="937" spans="3:33" x14ac:dyDescent="0.25">
      <c r="C937" s="382"/>
      <c r="D937" s="382"/>
      <c r="E937" s="382"/>
      <c r="F937" s="382"/>
      <c r="G937" s="382"/>
      <c r="H937" s="382"/>
      <c r="I937" s="382"/>
      <c r="J937" s="382"/>
      <c r="K937" s="382"/>
      <c r="L937" s="382"/>
      <c r="M937" s="382"/>
      <c r="N937" s="382"/>
      <c r="O937" s="382"/>
      <c r="P937" s="382"/>
      <c r="Q937" s="382"/>
      <c r="R937" s="382"/>
      <c r="S937" s="382"/>
      <c r="T937" s="382"/>
      <c r="U937" s="382"/>
      <c r="V937" s="382"/>
      <c r="W937" s="382"/>
      <c r="X937" s="382"/>
      <c r="Y937" s="382"/>
      <c r="Z937" s="382"/>
      <c r="AA937" s="382"/>
      <c r="AB937" s="382"/>
      <c r="AC937" s="382"/>
      <c r="AD937" s="382"/>
      <c r="AE937" s="382"/>
      <c r="AF937" s="382"/>
      <c r="AG937" s="382"/>
    </row>
    <row r="938" spans="3:33" x14ac:dyDescent="0.25">
      <c r="C938" s="382"/>
      <c r="D938" s="382"/>
      <c r="E938" s="382"/>
      <c r="F938" s="382"/>
      <c r="G938" s="382"/>
      <c r="H938" s="382"/>
      <c r="I938" s="382"/>
      <c r="J938" s="382"/>
      <c r="K938" s="382"/>
      <c r="L938" s="382"/>
      <c r="M938" s="382"/>
      <c r="N938" s="382"/>
      <c r="O938" s="382"/>
      <c r="P938" s="382"/>
      <c r="Q938" s="382"/>
      <c r="R938" s="382"/>
      <c r="S938" s="382"/>
      <c r="T938" s="382"/>
      <c r="U938" s="382"/>
      <c r="V938" s="382"/>
      <c r="W938" s="382"/>
      <c r="X938" s="382"/>
      <c r="Y938" s="382"/>
      <c r="Z938" s="382"/>
      <c r="AA938" s="382"/>
      <c r="AB938" s="382"/>
      <c r="AC938" s="382"/>
      <c r="AD938" s="382"/>
      <c r="AE938" s="382"/>
      <c r="AF938" s="382"/>
      <c r="AG938" s="382"/>
    </row>
    <row r="939" spans="3:33" x14ac:dyDescent="0.25">
      <c r="C939" s="382"/>
      <c r="D939" s="382"/>
      <c r="E939" s="382"/>
      <c r="F939" s="382"/>
      <c r="G939" s="382"/>
      <c r="H939" s="382"/>
      <c r="I939" s="382"/>
      <c r="J939" s="382"/>
      <c r="K939" s="382"/>
      <c r="L939" s="382"/>
      <c r="M939" s="382"/>
      <c r="N939" s="382"/>
      <c r="O939" s="382"/>
      <c r="P939" s="382"/>
      <c r="Q939" s="382"/>
      <c r="R939" s="382"/>
      <c r="S939" s="382"/>
      <c r="T939" s="382"/>
      <c r="U939" s="382"/>
      <c r="V939" s="382"/>
      <c r="W939" s="382"/>
      <c r="X939" s="382"/>
      <c r="Y939" s="382"/>
      <c r="Z939" s="382"/>
      <c r="AA939" s="382"/>
      <c r="AB939" s="382"/>
      <c r="AC939" s="382"/>
      <c r="AD939" s="382"/>
      <c r="AE939" s="382"/>
      <c r="AF939" s="382"/>
      <c r="AG939" s="382"/>
    </row>
    <row r="940" spans="3:33" x14ac:dyDescent="0.25">
      <c r="C940" s="382"/>
      <c r="D940" s="382"/>
      <c r="E940" s="382"/>
      <c r="F940" s="382"/>
      <c r="G940" s="382"/>
      <c r="H940" s="382"/>
      <c r="I940" s="382"/>
      <c r="J940" s="382"/>
      <c r="K940" s="382"/>
      <c r="L940" s="382"/>
      <c r="M940" s="382"/>
      <c r="N940" s="382"/>
      <c r="O940" s="382"/>
      <c r="P940" s="382"/>
      <c r="Q940" s="382"/>
      <c r="R940" s="382"/>
      <c r="S940" s="382"/>
      <c r="T940" s="382"/>
      <c r="U940" s="382"/>
      <c r="V940" s="382"/>
      <c r="W940" s="382"/>
      <c r="X940" s="382"/>
      <c r="Y940" s="382"/>
      <c r="Z940" s="382"/>
      <c r="AA940" s="382"/>
      <c r="AB940" s="382"/>
      <c r="AC940" s="382"/>
      <c r="AD940" s="382"/>
      <c r="AE940" s="382"/>
      <c r="AF940" s="382"/>
      <c r="AG940" s="382"/>
    </row>
    <row r="941" spans="3:33" x14ac:dyDescent="0.25">
      <c r="C941" s="382"/>
      <c r="D941" s="382"/>
      <c r="E941" s="382"/>
      <c r="F941" s="382"/>
      <c r="G941" s="382"/>
      <c r="H941" s="382"/>
      <c r="I941" s="382"/>
      <c r="J941" s="382"/>
      <c r="K941" s="382"/>
      <c r="L941" s="382"/>
      <c r="M941" s="382"/>
      <c r="N941" s="382"/>
      <c r="O941" s="382"/>
      <c r="P941" s="382"/>
      <c r="Q941" s="382"/>
      <c r="R941" s="382"/>
      <c r="S941" s="382"/>
      <c r="T941" s="382"/>
      <c r="U941" s="382"/>
      <c r="V941" s="382"/>
      <c r="W941" s="382"/>
      <c r="X941" s="382"/>
      <c r="Y941" s="382"/>
      <c r="Z941" s="382"/>
      <c r="AA941" s="382"/>
      <c r="AB941" s="382"/>
      <c r="AC941" s="382"/>
      <c r="AD941" s="382"/>
      <c r="AE941" s="382"/>
      <c r="AF941" s="382"/>
      <c r="AG941" s="382"/>
    </row>
    <row r="942" spans="3:33" x14ac:dyDescent="0.25">
      <c r="C942" s="382"/>
      <c r="D942" s="382"/>
      <c r="E942" s="382"/>
      <c r="F942" s="382"/>
      <c r="G942" s="382"/>
      <c r="H942" s="382"/>
      <c r="I942" s="382"/>
      <c r="J942" s="382"/>
      <c r="K942" s="382"/>
      <c r="L942" s="382"/>
      <c r="M942" s="382"/>
      <c r="N942" s="382"/>
      <c r="O942" s="382"/>
      <c r="P942" s="382"/>
      <c r="Q942" s="382"/>
      <c r="R942" s="382"/>
      <c r="S942" s="382"/>
      <c r="T942" s="382"/>
      <c r="U942" s="382"/>
      <c r="V942" s="382"/>
      <c r="W942" s="382"/>
      <c r="X942" s="382"/>
      <c r="Y942" s="382"/>
      <c r="Z942" s="382"/>
      <c r="AA942" s="382"/>
      <c r="AB942" s="382"/>
      <c r="AC942" s="382"/>
      <c r="AD942" s="382"/>
      <c r="AE942" s="382"/>
      <c r="AF942" s="382"/>
      <c r="AG942" s="382"/>
    </row>
    <row r="943" spans="3:33" x14ac:dyDescent="0.25">
      <c r="C943" s="382"/>
      <c r="D943" s="382"/>
      <c r="E943" s="382"/>
      <c r="F943" s="382"/>
      <c r="G943" s="382"/>
      <c r="H943" s="382"/>
      <c r="I943" s="382"/>
      <c r="J943" s="382"/>
      <c r="K943" s="382"/>
      <c r="L943" s="382"/>
      <c r="M943" s="382"/>
      <c r="N943" s="382"/>
      <c r="O943" s="382"/>
      <c r="P943" s="382"/>
      <c r="Q943" s="382"/>
      <c r="R943" s="382"/>
      <c r="S943" s="382"/>
      <c r="T943" s="382"/>
      <c r="U943" s="382"/>
      <c r="V943" s="382"/>
      <c r="W943" s="382"/>
      <c r="X943" s="382"/>
      <c r="Y943" s="382"/>
      <c r="Z943" s="382"/>
      <c r="AA943" s="382"/>
      <c r="AB943" s="382"/>
      <c r="AC943" s="382"/>
      <c r="AD943" s="382"/>
      <c r="AE943" s="382"/>
      <c r="AF943" s="382"/>
      <c r="AG943" s="382"/>
    </row>
    <row r="944" spans="3:33" x14ac:dyDescent="0.25">
      <c r="C944" s="382"/>
      <c r="D944" s="382"/>
      <c r="E944" s="382"/>
      <c r="F944" s="382"/>
      <c r="G944" s="382"/>
      <c r="H944" s="382"/>
      <c r="I944" s="382"/>
      <c r="J944" s="382"/>
      <c r="K944" s="382"/>
      <c r="L944" s="382"/>
      <c r="M944" s="382"/>
      <c r="N944" s="382"/>
      <c r="O944" s="382"/>
      <c r="P944" s="382"/>
      <c r="Q944" s="382"/>
      <c r="R944" s="382"/>
      <c r="S944" s="382"/>
      <c r="T944" s="382"/>
      <c r="U944" s="382"/>
      <c r="V944" s="382"/>
      <c r="W944" s="382"/>
      <c r="X944" s="382"/>
      <c r="Y944" s="382"/>
      <c r="Z944" s="382"/>
      <c r="AA944" s="382"/>
      <c r="AB944" s="382"/>
      <c r="AC944" s="382"/>
      <c r="AD944" s="382"/>
      <c r="AE944" s="382"/>
      <c r="AF944" s="382"/>
      <c r="AG944" s="382"/>
    </row>
    <row r="945" spans="3:33" x14ac:dyDescent="0.25">
      <c r="C945" s="382"/>
      <c r="D945" s="382"/>
      <c r="E945" s="382"/>
      <c r="F945" s="382"/>
      <c r="G945" s="382"/>
      <c r="H945" s="382"/>
      <c r="I945" s="382"/>
      <c r="J945" s="382"/>
      <c r="K945" s="382"/>
      <c r="L945" s="382"/>
      <c r="M945" s="382"/>
      <c r="N945" s="382"/>
      <c r="O945" s="382"/>
      <c r="P945" s="382"/>
      <c r="Q945" s="382"/>
      <c r="R945" s="382"/>
      <c r="S945" s="382"/>
      <c r="T945" s="382"/>
      <c r="U945" s="382"/>
      <c r="V945" s="382"/>
      <c r="W945" s="382"/>
      <c r="X945" s="382"/>
      <c r="Y945" s="382"/>
      <c r="Z945" s="382"/>
      <c r="AA945" s="382"/>
      <c r="AB945" s="382"/>
      <c r="AC945" s="382"/>
      <c r="AD945" s="382"/>
      <c r="AE945" s="382"/>
      <c r="AF945" s="382"/>
      <c r="AG945" s="382"/>
    </row>
    <row r="946" spans="3:33" x14ac:dyDescent="0.25">
      <c r="C946" s="382"/>
      <c r="D946" s="382"/>
      <c r="E946" s="382"/>
      <c r="F946" s="382"/>
      <c r="G946" s="382"/>
      <c r="H946" s="382"/>
      <c r="I946" s="382"/>
      <c r="J946" s="382"/>
      <c r="K946" s="382"/>
      <c r="L946" s="382"/>
      <c r="M946" s="382"/>
      <c r="N946" s="382"/>
      <c r="O946" s="382"/>
      <c r="P946" s="382"/>
      <c r="Q946" s="382"/>
      <c r="R946" s="382"/>
      <c r="S946" s="382"/>
      <c r="T946" s="382"/>
      <c r="U946" s="382"/>
      <c r="V946" s="382"/>
      <c r="W946" s="382"/>
      <c r="X946" s="382"/>
      <c r="Y946" s="382"/>
      <c r="Z946" s="382"/>
      <c r="AA946" s="382"/>
      <c r="AB946" s="382"/>
      <c r="AC946" s="382"/>
      <c r="AD946" s="382"/>
      <c r="AE946" s="382"/>
      <c r="AF946" s="382"/>
      <c r="AG946" s="382"/>
    </row>
    <row r="947" spans="3:33" x14ac:dyDescent="0.25">
      <c r="C947" s="382"/>
      <c r="D947" s="382"/>
      <c r="E947" s="382"/>
      <c r="F947" s="382"/>
      <c r="G947" s="382"/>
      <c r="H947" s="382"/>
      <c r="I947" s="382"/>
      <c r="J947" s="382"/>
      <c r="K947" s="382"/>
      <c r="L947" s="382"/>
      <c r="M947" s="382"/>
      <c r="N947" s="382"/>
      <c r="O947" s="382"/>
      <c r="P947" s="382"/>
      <c r="Q947" s="382"/>
      <c r="R947" s="382"/>
      <c r="S947" s="382"/>
      <c r="T947" s="382"/>
      <c r="U947" s="382"/>
      <c r="V947" s="382"/>
      <c r="W947" s="382"/>
      <c r="X947" s="382"/>
      <c r="Y947" s="382"/>
      <c r="Z947" s="382"/>
      <c r="AA947" s="382"/>
      <c r="AB947" s="382"/>
      <c r="AC947" s="382"/>
      <c r="AD947" s="382"/>
      <c r="AE947" s="382"/>
      <c r="AF947" s="382"/>
      <c r="AG947" s="382"/>
    </row>
    <row r="948" spans="3:33" x14ac:dyDescent="0.25">
      <c r="C948" s="382"/>
      <c r="D948" s="382"/>
      <c r="E948" s="382"/>
      <c r="F948" s="382"/>
      <c r="G948" s="382"/>
      <c r="H948" s="382"/>
      <c r="I948" s="382"/>
      <c r="J948" s="382"/>
      <c r="K948" s="382"/>
      <c r="L948" s="382"/>
      <c r="M948" s="382"/>
      <c r="N948" s="382"/>
      <c r="O948" s="382"/>
      <c r="P948" s="382"/>
      <c r="Q948" s="382"/>
      <c r="R948" s="382"/>
      <c r="S948" s="382"/>
      <c r="T948" s="382"/>
      <c r="U948" s="382"/>
      <c r="V948" s="382"/>
      <c r="W948" s="382"/>
      <c r="X948" s="382"/>
      <c r="Y948" s="382"/>
      <c r="Z948" s="382"/>
      <c r="AA948" s="382"/>
      <c r="AB948" s="382"/>
      <c r="AC948" s="382"/>
      <c r="AD948" s="382"/>
      <c r="AE948" s="382"/>
      <c r="AF948" s="382"/>
      <c r="AG948" s="382"/>
    </row>
    <row r="949" spans="3:33" x14ac:dyDescent="0.25">
      <c r="C949" s="382"/>
      <c r="D949" s="382"/>
      <c r="E949" s="382"/>
      <c r="F949" s="382"/>
      <c r="G949" s="382"/>
      <c r="H949" s="382"/>
      <c r="I949" s="382"/>
      <c r="J949" s="382"/>
      <c r="K949" s="382"/>
      <c r="L949" s="382"/>
      <c r="M949" s="382"/>
      <c r="N949" s="382"/>
      <c r="O949" s="382"/>
      <c r="P949" s="382"/>
      <c r="Q949" s="382"/>
      <c r="R949" s="382"/>
      <c r="S949" s="382"/>
      <c r="T949" s="382"/>
      <c r="U949" s="382"/>
      <c r="V949" s="382"/>
      <c r="W949" s="382"/>
      <c r="X949" s="382"/>
      <c r="Y949" s="382"/>
      <c r="Z949" s="382"/>
      <c r="AA949" s="382"/>
      <c r="AB949" s="382"/>
      <c r="AC949" s="382"/>
      <c r="AD949" s="382"/>
      <c r="AE949" s="382"/>
      <c r="AF949" s="382"/>
      <c r="AG949" s="382"/>
    </row>
    <row r="950" spans="3:33" x14ac:dyDescent="0.25">
      <c r="C950" s="382"/>
      <c r="D950" s="382"/>
      <c r="E950" s="382"/>
      <c r="F950" s="382"/>
      <c r="G950" s="382"/>
      <c r="H950" s="382"/>
      <c r="I950" s="382"/>
      <c r="J950" s="382"/>
      <c r="K950" s="382"/>
      <c r="L950" s="382"/>
      <c r="M950" s="382"/>
      <c r="N950" s="382"/>
      <c r="O950" s="382"/>
      <c r="P950" s="382"/>
      <c r="Q950" s="382"/>
      <c r="R950" s="382"/>
      <c r="S950" s="382"/>
      <c r="T950" s="382"/>
      <c r="U950" s="382"/>
      <c r="V950" s="382"/>
      <c r="W950" s="382"/>
      <c r="X950" s="382"/>
      <c r="Y950" s="382"/>
      <c r="Z950" s="382"/>
      <c r="AA950" s="382"/>
      <c r="AB950" s="382"/>
      <c r="AC950" s="382"/>
      <c r="AD950" s="382"/>
      <c r="AE950" s="382"/>
      <c r="AF950" s="382"/>
      <c r="AG950" s="382"/>
    </row>
    <row r="951" spans="3:33" x14ac:dyDescent="0.25">
      <c r="C951" s="382"/>
      <c r="D951" s="382"/>
      <c r="E951" s="382"/>
      <c r="F951" s="382"/>
      <c r="G951" s="382"/>
      <c r="H951" s="382"/>
      <c r="I951" s="382"/>
      <c r="J951" s="382"/>
      <c r="K951" s="382"/>
      <c r="L951" s="382"/>
      <c r="M951" s="382"/>
      <c r="N951" s="382"/>
      <c r="O951" s="382"/>
      <c r="P951" s="382"/>
      <c r="Q951" s="382"/>
      <c r="R951" s="382"/>
      <c r="S951" s="382"/>
      <c r="T951" s="382"/>
      <c r="U951" s="382"/>
      <c r="V951" s="382"/>
      <c r="W951" s="382"/>
      <c r="X951" s="382"/>
      <c r="Y951" s="382"/>
      <c r="Z951" s="382"/>
      <c r="AA951" s="382"/>
      <c r="AB951" s="382"/>
      <c r="AC951" s="382"/>
      <c r="AD951" s="382"/>
      <c r="AE951" s="382"/>
      <c r="AF951" s="382"/>
      <c r="AG951" s="382"/>
    </row>
    <row r="952" spans="3:33" x14ac:dyDescent="0.25">
      <c r="C952" s="382"/>
      <c r="D952" s="382"/>
      <c r="E952" s="382"/>
      <c r="F952" s="382"/>
      <c r="G952" s="382"/>
      <c r="H952" s="382"/>
      <c r="I952" s="382"/>
      <c r="J952" s="382"/>
      <c r="K952" s="382"/>
      <c r="L952" s="382"/>
      <c r="M952" s="382"/>
      <c r="N952" s="382"/>
      <c r="O952" s="382"/>
      <c r="P952" s="382"/>
      <c r="Q952" s="382"/>
      <c r="R952" s="382"/>
      <c r="S952" s="382"/>
      <c r="T952" s="382"/>
      <c r="U952" s="382"/>
      <c r="V952" s="382"/>
      <c r="W952" s="382"/>
      <c r="X952" s="382"/>
      <c r="Y952" s="382"/>
      <c r="Z952" s="382"/>
      <c r="AA952" s="382"/>
      <c r="AB952" s="382"/>
      <c r="AC952" s="382"/>
      <c r="AD952" s="382"/>
      <c r="AE952" s="382"/>
      <c r="AF952" s="382"/>
      <c r="AG952" s="382"/>
    </row>
    <row r="953" spans="3:33" x14ac:dyDescent="0.25">
      <c r="C953" s="382"/>
      <c r="D953" s="382"/>
      <c r="E953" s="382"/>
      <c r="F953" s="382"/>
      <c r="G953" s="382"/>
      <c r="H953" s="382"/>
      <c r="I953" s="382"/>
      <c r="J953" s="382"/>
      <c r="K953" s="382"/>
      <c r="L953" s="382"/>
      <c r="M953" s="382"/>
      <c r="N953" s="382"/>
      <c r="O953" s="382"/>
      <c r="P953" s="382"/>
      <c r="Q953" s="382"/>
      <c r="R953" s="382"/>
      <c r="S953" s="382"/>
      <c r="T953" s="382"/>
      <c r="U953" s="382"/>
      <c r="V953" s="382"/>
      <c r="W953" s="382"/>
      <c r="X953" s="382"/>
      <c r="Y953" s="382"/>
      <c r="Z953" s="382"/>
      <c r="AA953" s="382"/>
      <c r="AB953" s="382"/>
      <c r="AC953" s="382"/>
      <c r="AD953" s="382"/>
      <c r="AE953" s="382"/>
      <c r="AF953" s="382"/>
      <c r="AG953" s="382"/>
    </row>
    <row r="954" spans="3:33" x14ac:dyDescent="0.25">
      <c r="C954" s="382"/>
      <c r="D954" s="382"/>
      <c r="E954" s="382"/>
      <c r="F954" s="382"/>
      <c r="G954" s="382"/>
      <c r="H954" s="382"/>
      <c r="I954" s="382"/>
      <c r="J954" s="382"/>
      <c r="K954" s="382"/>
      <c r="L954" s="382"/>
      <c r="M954" s="382"/>
      <c r="N954" s="382"/>
      <c r="O954" s="382"/>
      <c r="P954" s="382"/>
      <c r="Q954" s="382"/>
      <c r="R954" s="382"/>
      <c r="S954" s="382"/>
      <c r="T954" s="382"/>
      <c r="U954" s="382"/>
      <c r="V954" s="382"/>
      <c r="W954" s="382"/>
      <c r="X954" s="382"/>
      <c r="Y954" s="382"/>
      <c r="Z954" s="382"/>
      <c r="AA954" s="382"/>
      <c r="AB954" s="382"/>
      <c r="AC954" s="382"/>
      <c r="AD954" s="382"/>
      <c r="AE954" s="382"/>
      <c r="AF954" s="382"/>
      <c r="AG954" s="382"/>
    </row>
    <row r="955" spans="3:33" x14ac:dyDescent="0.25">
      <c r="C955" s="382"/>
      <c r="D955" s="382"/>
      <c r="E955" s="382"/>
      <c r="F955" s="382"/>
      <c r="G955" s="382"/>
      <c r="H955" s="382"/>
      <c r="I955" s="382"/>
      <c r="J955" s="382"/>
      <c r="K955" s="382"/>
      <c r="L955" s="382"/>
      <c r="M955" s="382"/>
      <c r="N955" s="382"/>
      <c r="O955" s="382"/>
      <c r="P955" s="382"/>
      <c r="Q955" s="382"/>
      <c r="R955" s="382"/>
      <c r="S955" s="382"/>
      <c r="T955" s="382"/>
      <c r="U955" s="382"/>
      <c r="V955" s="382"/>
      <c r="W955" s="382"/>
      <c r="X955" s="382"/>
      <c r="Y955" s="382"/>
      <c r="Z955" s="382"/>
      <c r="AA955" s="382"/>
      <c r="AB955" s="382"/>
      <c r="AC955" s="382"/>
      <c r="AD955" s="382"/>
      <c r="AE955" s="382"/>
      <c r="AF955" s="382"/>
      <c r="AG955" s="382"/>
    </row>
    <row r="956" spans="3:33" x14ac:dyDescent="0.25">
      <c r="C956" s="382"/>
      <c r="D956" s="382"/>
      <c r="E956" s="382"/>
      <c r="F956" s="382"/>
      <c r="G956" s="382"/>
      <c r="H956" s="382"/>
      <c r="I956" s="382"/>
      <c r="J956" s="382"/>
      <c r="K956" s="382"/>
      <c r="L956" s="382"/>
      <c r="M956" s="382"/>
      <c r="N956" s="382"/>
      <c r="O956" s="382"/>
      <c r="P956" s="382"/>
      <c r="Q956" s="382"/>
      <c r="R956" s="382"/>
      <c r="S956" s="382"/>
      <c r="T956" s="382"/>
      <c r="U956" s="382"/>
      <c r="V956" s="382"/>
      <c r="W956" s="382"/>
      <c r="X956" s="382"/>
      <c r="Y956" s="382"/>
      <c r="Z956" s="382"/>
      <c r="AA956" s="382"/>
      <c r="AB956" s="382"/>
      <c r="AC956" s="382"/>
      <c r="AD956" s="382"/>
      <c r="AE956" s="382"/>
      <c r="AF956" s="382"/>
      <c r="AG956" s="382"/>
    </row>
    <row r="957" spans="3:33" x14ac:dyDescent="0.25">
      <c r="C957" s="382"/>
      <c r="D957" s="382"/>
      <c r="E957" s="382"/>
      <c r="F957" s="382"/>
      <c r="G957" s="382"/>
      <c r="H957" s="382"/>
      <c r="I957" s="382"/>
      <c r="J957" s="382"/>
      <c r="K957" s="382"/>
      <c r="L957" s="382"/>
      <c r="M957" s="382"/>
      <c r="N957" s="382"/>
      <c r="O957" s="382"/>
      <c r="P957" s="382"/>
      <c r="Q957" s="382"/>
      <c r="R957" s="382"/>
      <c r="S957" s="382"/>
      <c r="T957" s="382"/>
      <c r="U957" s="382"/>
      <c r="V957" s="382"/>
      <c r="W957" s="382"/>
      <c r="X957" s="382"/>
      <c r="Y957" s="382"/>
      <c r="Z957" s="382"/>
      <c r="AA957" s="382"/>
      <c r="AB957" s="382"/>
      <c r="AC957" s="382"/>
      <c r="AD957" s="382"/>
      <c r="AE957" s="382"/>
      <c r="AF957" s="382"/>
      <c r="AG957" s="382"/>
    </row>
    <row r="958" spans="3:33" x14ac:dyDescent="0.25">
      <c r="C958" s="382"/>
      <c r="D958" s="382"/>
      <c r="E958" s="382"/>
      <c r="F958" s="382"/>
      <c r="G958" s="382"/>
      <c r="H958" s="382"/>
      <c r="I958" s="382"/>
      <c r="J958" s="382"/>
      <c r="K958" s="382"/>
      <c r="L958" s="382"/>
      <c r="M958" s="382"/>
      <c r="N958" s="382"/>
      <c r="O958" s="382"/>
      <c r="P958" s="382"/>
      <c r="Q958" s="382"/>
      <c r="R958" s="382"/>
      <c r="S958" s="382"/>
      <c r="T958" s="382"/>
      <c r="U958" s="382"/>
      <c r="V958" s="382"/>
      <c r="W958" s="382"/>
      <c r="X958" s="382"/>
      <c r="Y958" s="382"/>
      <c r="Z958" s="382"/>
      <c r="AA958" s="382"/>
      <c r="AB958" s="382"/>
      <c r="AC958" s="382"/>
      <c r="AD958" s="382"/>
      <c r="AE958" s="382"/>
      <c r="AF958" s="382"/>
      <c r="AG958" s="382"/>
    </row>
    <row r="959" spans="3:33" x14ac:dyDescent="0.25">
      <c r="C959" s="382"/>
      <c r="D959" s="382"/>
      <c r="E959" s="382"/>
      <c r="F959" s="382"/>
      <c r="G959" s="382"/>
      <c r="H959" s="382"/>
      <c r="I959" s="382"/>
      <c r="J959" s="382"/>
      <c r="K959" s="382"/>
      <c r="L959" s="382"/>
      <c r="M959" s="382"/>
      <c r="N959" s="382"/>
      <c r="O959" s="382"/>
      <c r="P959" s="382"/>
      <c r="Q959" s="382"/>
      <c r="R959" s="382"/>
      <c r="S959" s="382"/>
      <c r="T959" s="382"/>
      <c r="U959" s="382"/>
      <c r="V959" s="382"/>
      <c r="W959" s="382"/>
      <c r="X959" s="382"/>
      <c r="Y959" s="382"/>
      <c r="Z959" s="382"/>
      <c r="AA959" s="382"/>
      <c r="AB959" s="382"/>
      <c r="AC959" s="382"/>
      <c r="AD959" s="382"/>
      <c r="AE959" s="382"/>
      <c r="AF959" s="382"/>
      <c r="AG959" s="382"/>
    </row>
    <row r="960" spans="3:33" x14ac:dyDescent="0.25">
      <c r="C960" s="382"/>
      <c r="D960" s="382"/>
      <c r="E960" s="382"/>
      <c r="F960" s="382"/>
      <c r="G960" s="382"/>
      <c r="H960" s="382"/>
      <c r="I960" s="382"/>
      <c r="J960" s="382"/>
      <c r="K960" s="382"/>
      <c r="L960" s="382"/>
      <c r="M960" s="382"/>
      <c r="N960" s="382"/>
      <c r="O960" s="382"/>
      <c r="P960" s="382"/>
      <c r="Q960" s="382"/>
      <c r="R960" s="382"/>
      <c r="S960" s="382"/>
      <c r="T960" s="382"/>
      <c r="U960" s="382"/>
      <c r="V960" s="382"/>
      <c r="W960" s="382"/>
      <c r="X960" s="382"/>
      <c r="Y960" s="382"/>
      <c r="Z960" s="382"/>
      <c r="AA960" s="382"/>
      <c r="AB960" s="382"/>
      <c r="AC960" s="382"/>
      <c r="AD960" s="382"/>
      <c r="AE960" s="382"/>
      <c r="AF960" s="382"/>
      <c r="AG960" s="382"/>
    </row>
    <row r="961" spans="3:33" x14ac:dyDescent="0.25">
      <c r="C961" s="382"/>
      <c r="D961" s="382"/>
      <c r="E961" s="382"/>
      <c r="F961" s="382"/>
      <c r="G961" s="382"/>
      <c r="H961" s="382"/>
      <c r="I961" s="382"/>
      <c r="J961" s="382"/>
      <c r="K961" s="382"/>
      <c r="L961" s="382"/>
      <c r="M961" s="382"/>
      <c r="N961" s="382"/>
      <c r="O961" s="382"/>
      <c r="P961" s="382"/>
      <c r="Q961" s="382"/>
      <c r="R961" s="382"/>
      <c r="S961" s="382"/>
      <c r="T961" s="382"/>
      <c r="U961" s="382"/>
      <c r="V961" s="382"/>
      <c r="W961" s="382"/>
      <c r="X961" s="382"/>
      <c r="Y961" s="382"/>
      <c r="Z961" s="382"/>
      <c r="AA961" s="382"/>
      <c r="AB961" s="382"/>
      <c r="AC961" s="382"/>
      <c r="AD961" s="382"/>
      <c r="AE961" s="382"/>
      <c r="AF961" s="382"/>
      <c r="AG961" s="382"/>
    </row>
    <row r="962" spans="3:33" x14ac:dyDescent="0.25">
      <c r="C962" s="382"/>
      <c r="D962" s="382"/>
      <c r="E962" s="382"/>
      <c r="F962" s="382"/>
      <c r="G962" s="382"/>
      <c r="H962" s="382"/>
      <c r="I962" s="382"/>
      <c r="J962" s="382"/>
      <c r="K962" s="382"/>
      <c r="L962" s="382"/>
      <c r="M962" s="382"/>
      <c r="N962" s="382"/>
      <c r="O962" s="382"/>
      <c r="P962" s="382"/>
      <c r="Q962" s="382"/>
      <c r="R962" s="382"/>
      <c r="S962" s="382"/>
      <c r="T962" s="382"/>
      <c r="U962" s="382"/>
      <c r="V962" s="382"/>
      <c r="W962" s="382"/>
      <c r="X962" s="382"/>
      <c r="Y962" s="382"/>
      <c r="Z962" s="382"/>
      <c r="AA962" s="382"/>
      <c r="AB962" s="382"/>
      <c r="AC962" s="382"/>
      <c r="AD962" s="382"/>
      <c r="AE962" s="382"/>
      <c r="AF962" s="382"/>
      <c r="AG962" s="382"/>
    </row>
    <row r="963" spans="3:33" x14ac:dyDescent="0.25">
      <c r="C963" s="382"/>
      <c r="D963" s="382"/>
      <c r="E963" s="382"/>
      <c r="F963" s="382"/>
      <c r="G963" s="382"/>
      <c r="H963" s="382"/>
      <c r="I963" s="382"/>
      <c r="J963" s="382"/>
      <c r="K963" s="382"/>
      <c r="L963" s="382"/>
      <c r="M963" s="382"/>
      <c r="N963" s="382"/>
      <c r="O963" s="382"/>
      <c r="P963" s="382"/>
      <c r="Q963" s="382"/>
      <c r="R963" s="382"/>
      <c r="S963" s="382"/>
      <c r="T963" s="382"/>
      <c r="U963" s="382"/>
      <c r="V963" s="382"/>
      <c r="W963" s="382"/>
      <c r="X963" s="382"/>
      <c r="Y963" s="382"/>
      <c r="Z963" s="382"/>
      <c r="AA963" s="382"/>
      <c r="AB963" s="382"/>
      <c r="AC963" s="382"/>
      <c r="AD963" s="382"/>
      <c r="AE963" s="382"/>
      <c r="AF963" s="382"/>
      <c r="AG963" s="382"/>
    </row>
    <row r="964" spans="3:33" x14ac:dyDescent="0.25">
      <c r="C964" s="382"/>
      <c r="D964" s="382"/>
      <c r="E964" s="382"/>
      <c r="F964" s="382"/>
      <c r="G964" s="382"/>
      <c r="H964" s="382"/>
      <c r="I964" s="382"/>
      <c r="J964" s="382"/>
      <c r="K964" s="382"/>
      <c r="L964" s="382"/>
      <c r="M964" s="382"/>
      <c r="N964" s="382"/>
      <c r="O964" s="382"/>
      <c r="P964" s="382"/>
      <c r="Q964" s="382"/>
      <c r="R964" s="382"/>
      <c r="S964" s="382"/>
      <c r="T964" s="382"/>
      <c r="U964" s="382"/>
      <c r="V964" s="382"/>
      <c r="W964" s="382"/>
      <c r="X964" s="382"/>
      <c r="Y964" s="382"/>
      <c r="Z964" s="382"/>
      <c r="AA964" s="382"/>
      <c r="AB964" s="382"/>
      <c r="AC964" s="382"/>
      <c r="AD964" s="382"/>
      <c r="AE964" s="382"/>
      <c r="AF964" s="382"/>
      <c r="AG964" s="382"/>
    </row>
    <row r="965" spans="3:33" x14ac:dyDescent="0.25">
      <c r="C965" s="382"/>
      <c r="D965" s="382"/>
      <c r="E965" s="382"/>
      <c r="F965" s="382"/>
      <c r="G965" s="382"/>
      <c r="H965" s="382"/>
      <c r="I965" s="382"/>
      <c r="J965" s="382"/>
      <c r="K965" s="382"/>
      <c r="L965" s="382"/>
      <c r="M965" s="382"/>
      <c r="N965" s="382"/>
      <c r="O965" s="382"/>
      <c r="P965" s="382"/>
      <c r="Q965" s="382"/>
      <c r="R965" s="382"/>
      <c r="S965" s="382"/>
      <c r="T965" s="382"/>
      <c r="U965" s="382"/>
      <c r="V965" s="382"/>
      <c r="W965" s="382"/>
      <c r="X965" s="382"/>
      <c r="Y965" s="382"/>
      <c r="Z965" s="382"/>
      <c r="AA965" s="382"/>
      <c r="AB965" s="382"/>
      <c r="AC965" s="382"/>
      <c r="AD965" s="382"/>
      <c r="AE965" s="382"/>
      <c r="AF965" s="382"/>
      <c r="AG965" s="382"/>
    </row>
    <row r="966" spans="3:33" x14ac:dyDescent="0.25">
      <c r="C966" s="382"/>
      <c r="D966" s="382"/>
      <c r="E966" s="382"/>
      <c r="F966" s="382"/>
      <c r="G966" s="382"/>
      <c r="H966" s="382"/>
      <c r="I966" s="382"/>
      <c r="J966" s="382"/>
      <c r="K966" s="382"/>
      <c r="L966" s="382"/>
      <c r="M966" s="382"/>
      <c r="N966" s="382"/>
      <c r="O966" s="382"/>
      <c r="P966" s="382"/>
      <c r="Q966" s="382"/>
      <c r="R966" s="382"/>
      <c r="S966" s="382"/>
      <c r="T966" s="382"/>
      <c r="U966" s="382"/>
      <c r="V966" s="382"/>
      <c r="W966" s="382"/>
      <c r="X966" s="382"/>
      <c r="Y966" s="382"/>
      <c r="Z966" s="382"/>
      <c r="AA966" s="382"/>
      <c r="AB966" s="382"/>
      <c r="AC966" s="382"/>
      <c r="AD966" s="382"/>
      <c r="AE966" s="382"/>
      <c r="AF966" s="382"/>
      <c r="AG966" s="382"/>
    </row>
    <row r="967" spans="3:33" x14ac:dyDescent="0.25">
      <c r="C967" s="382"/>
      <c r="D967" s="382"/>
      <c r="E967" s="382"/>
      <c r="F967" s="382"/>
      <c r="G967" s="382"/>
      <c r="H967" s="382"/>
      <c r="I967" s="382"/>
      <c r="J967" s="382"/>
      <c r="K967" s="382"/>
      <c r="L967" s="382"/>
      <c r="M967" s="382"/>
      <c r="N967" s="382"/>
      <c r="O967" s="382"/>
      <c r="P967" s="382"/>
      <c r="Q967" s="382"/>
      <c r="R967" s="382"/>
      <c r="S967" s="382"/>
      <c r="T967" s="382"/>
      <c r="U967" s="382"/>
      <c r="V967" s="382"/>
      <c r="W967" s="382"/>
      <c r="X967" s="382"/>
      <c r="Y967" s="382"/>
      <c r="Z967" s="382"/>
      <c r="AA967" s="382"/>
      <c r="AB967" s="382"/>
      <c r="AC967" s="382"/>
      <c r="AD967" s="382"/>
      <c r="AE967" s="382"/>
      <c r="AF967" s="382"/>
      <c r="AG967" s="382"/>
    </row>
    <row r="968" spans="3:33" x14ac:dyDescent="0.25">
      <c r="C968" s="382"/>
      <c r="D968" s="382"/>
      <c r="E968" s="382"/>
      <c r="F968" s="382"/>
      <c r="G968" s="382"/>
      <c r="H968" s="382"/>
      <c r="I968" s="382"/>
      <c r="J968" s="382"/>
      <c r="K968" s="382"/>
      <c r="L968" s="382"/>
      <c r="M968" s="382"/>
      <c r="N968" s="382"/>
      <c r="O968" s="382"/>
      <c r="P968" s="382"/>
      <c r="Q968" s="382"/>
      <c r="R968" s="382"/>
      <c r="S968" s="382"/>
      <c r="T968" s="382"/>
      <c r="U968" s="382"/>
      <c r="V968" s="382"/>
      <c r="W968" s="382"/>
      <c r="X968" s="382"/>
      <c r="Y968" s="382"/>
      <c r="Z968" s="382"/>
      <c r="AA968" s="382"/>
      <c r="AB968" s="382"/>
      <c r="AC968" s="382"/>
      <c r="AD968" s="382"/>
      <c r="AE968" s="382"/>
      <c r="AF968" s="382"/>
      <c r="AG968" s="382"/>
    </row>
    <row r="969" spans="3:33" x14ac:dyDescent="0.25">
      <c r="C969" s="382"/>
      <c r="D969" s="382"/>
      <c r="E969" s="382"/>
      <c r="F969" s="382"/>
      <c r="G969" s="382"/>
      <c r="H969" s="382"/>
      <c r="I969" s="382"/>
      <c r="J969" s="382"/>
      <c r="K969" s="382"/>
      <c r="L969" s="382"/>
      <c r="M969" s="382"/>
      <c r="N969" s="382"/>
      <c r="O969" s="382"/>
      <c r="P969" s="382"/>
      <c r="Q969" s="382"/>
      <c r="R969" s="382"/>
      <c r="S969" s="382"/>
      <c r="T969" s="382"/>
      <c r="U969" s="382"/>
      <c r="V969" s="382"/>
      <c r="W969" s="382"/>
      <c r="X969" s="382"/>
      <c r="Y969" s="382"/>
      <c r="Z969" s="382"/>
      <c r="AA969" s="382"/>
      <c r="AB969" s="382"/>
      <c r="AC969" s="382"/>
      <c r="AD969" s="382"/>
      <c r="AE969" s="382"/>
      <c r="AF969" s="382"/>
      <c r="AG969" s="382"/>
    </row>
    <row r="970" spans="3:33" x14ac:dyDescent="0.25">
      <c r="C970" s="382"/>
      <c r="D970" s="382"/>
      <c r="E970" s="382"/>
      <c r="F970" s="382"/>
      <c r="G970" s="382"/>
      <c r="H970" s="382"/>
      <c r="I970" s="382"/>
      <c r="J970" s="382"/>
      <c r="K970" s="382"/>
      <c r="L970" s="382"/>
      <c r="M970" s="382"/>
      <c r="N970" s="382"/>
      <c r="O970" s="382"/>
      <c r="P970" s="382"/>
      <c r="Q970" s="382"/>
      <c r="R970" s="382"/>
      <c r="S970" s="382"/>
      <c r="T970" s="382"/>
      <c r="U970" s="382"/>
      <c r="V970" s="382"/>
      <c r="W970" s="382"/>
      <c r="X970" s="382"/>
      <c r="Y970" s="382"/>
      <c r="Z970" s="382"/>
      <c r="AA970" s="382"/>
      <c r="AB970" s="382"/>
      <c r="AC970" s="382"/>
      <c r="AD970" s="382"/>
      <c r="AE970" s="382"/>
      <c r="AF970" s="382"/>
      <c r="AG970" s="382"/>
    </row>
    <row r="971" spans="3:33" x14ac:dyDescent="0.25">
      <c r="C971" s="382"/>
      <c r="D971" s="382"/>
      <c r="E971" s="382"/>
      <c r="F971" s="382"/>
      <c r="G971" s="382"/>
      <c r="H971" s="382"/>
      <c r="I971" s="382"/>
      <c r="J971" s="382"/>
      <c r="K971" s="382"/>
      <c r="L971" s="382"/>
      <c r="M971" s="382"/>
      <c r="N971" s="382"/>
      <c r="O971" s="382"/>
      <c r="P971" s="382"/>
      <c r="Q971" s="382"/>
      <c r="R971" s="382"/>
      <c r="S971" s="382"/>
      <c r="T971" s="382"/>
      <c r="U971" s="382"/>
      <c r="V971" s="382"/>
      <c r="W971" s="382"/>
      <c r="X971" s="382"/>
      <c r="Y971" s="382"/>
      <c r="Z971" s="382"/>
      <c r="AA971" s="382"/>
      <c r="AB971" s="382"/>
      <c r="AC971" s="382"/>
      <c r="AD971" s="382"/>
      <c r="AE971" s="382"/>
      <c r="AF971" s="382"/>
      <c r="AG971" s="382"/>
    </row>
    <row r="972" spans="3:33" x14ac:dyDescent="0.25">
      <c r="C972" s="382"/>
      <c r="D972" s="382"/>
      <c r="E972" s="382"/>
      <c r="F972" s="382"/>
      <c r="G972" s="382"/>
      <c r="H972" s="382"/>
      <c r="I972" s="382"/>
      <c r="J972" s="382"/>
      <c r="K972" s="382"/>
      <c r="L972" s="382"/>
      <c r="M972" s="382"/>
      <c r="N972" s="382"/>
      <c r="O972" s="382"/>
      <c r="P972" s="382"/>
      <c r="Q972" s="382"/>
      <c r="R972" s="382"/>
      <c r="S972" s="382"/>
      <c r="T972" s="382"/>
      <c r="U972" s="382"/>
      <c r="V972" s="382"/>
      <c r="W972" s="382"/>
      <c r="X972" s="382"/>
      <c r="Y972" s="382"/>
      <c r="Z972" s="382"/>
      <c r="AA972" s="382"/>
      <c r="AB972" s="382"/>
      <c r="AC972" s="382"/>
      <c r="AD972" s="382"/>
      <c r="AE972" s="382"/>
      <c r="AF972" s="382"/>
      <c r="AG972" s="382"/>
    </row>
    <row r="973" spans="3:33" x14ac:dyDescent="0.25">
      <c r="C973" s="382"/>
      <c r="D973" s="382"/>
      <c r="E973" s="382"/>
      <c r="F973" s="382"/>
      <c r="G973" s="382"/>
      <c r="H973" s="382"/>
      <c r="I973" s="382"/>
      <c r="J973" s="382"/>
      <c r="K973" s="382"/>
      <c r="L973" s="382"/>
      <c r="M973" s="382"/>
      <c r="N973" s="382"/>
      <c r="O973" s="382"/>
      <c r="P973" s="382"/>
      <c r="Q973" s="382"/>
      <c r="R973" s="382"/>
      <c r="S973" s="382"/>
      <c r="T973" s="382"/>
      <c r="U973" s="382"/>
      <c r="V973" s="382"/>
      <c r="W973" s="382"/>
      <c r="X973" s="382"/>
      <c r="Y973" s="382"/>
      <c r="Z973" s="382"/>
      <c r="AA973" s="382"/>
      <c r="AB973" s="382"/>
      <c r="AC973" s="382"/>
      <c r="AD973" s="382"/>
      <c r="AE973" s="382"/>
      <c r="AF973" s="382"/>
      <c r="AG973" s="382"/>
    </row>
    <row r="974" spans="3:33" x14ac:dyDescent="0.25">
      <c r="C974" s="382"/>
      <c r="D974" s="382"/>
      <c r="E974" s="382"/>
      <c r="F974" s="382"/>
      <c r="G974" s="382"/>
      <c r="H974" s="382"/>
      <c r="I974" s="382"/>
      <c r="J974" s="382"/>
      <c r="K974" s="382"/>
      <c r="L974" s="382"/>
      <c r="M974" s="382"/>
      <c r="N974" s="382"/>
      <c r="O974" s="382"/>
      <c r="P974" s="382"/>
      <c r="Q974" s="382"/>
      <c r="R974" s="382"/>
      <c r="S974" s="382"/>
      <c r="T974" s="382"/>
      <c r="U974" s="382"/>
      <c r="V974" s="382"/>
      <c r="W974" s="382"/>
      <c r="X974" s="382"/>
      <c r="Y974" s="382"/>
      <c r="Z974" s="382"/>
      <c r="AA974" s="382"/>
      <c r="AB974" s="382"/>
      <c r="AC974" s="382"/>
      <c r="AD974" s="382"/>
      <c r="AE974" s="382"/>
      <c r="AF974" s="382"/>
      <c r="AG974" s="382"/>
    </row>
    <row r="975" spans="3:33" x14ac:dyDescent="0.25">
      <c r="C975" s="382"/>
      <c r="D975" s="382"/>
      <c r="E975" s="382"/>
      <c r="F975" s="382"/>
      <c r="G975" s="382"/>
      <c r="H975" s="382"/>
      <c r="I975" s="382"/>
      <c r="J975" s="382"/>
      <c r="K975" s="382"/>
      <c r="L975" s="382"/>
      <c r="M975" s="382"/>
      <c r="N975" s="382"/>
      <c r="O975" s="382"/>
      <c r="P975" s="382"/>
      <c r="Q975" s="382"/>
      <c r="R975" s="382"/>
      <c r="S975" s="382"/>
      <c r="T975" s="382"/>
      <c r="U975" s="382"/>
      <c r="V975" s="382"/>
      <c r="W975" s="382"/>
      <c r="X975" s="382"/>
      <c r="Y975" s="382"/>
      <c r="Z975" s="382"/>
      <c r="AA975" s="382"/>
      <c r="AB975" s="382"/>
      <c r="AC975" s="382"/>
      <c r="AD975" s="382"/>
      <c r="AE975" s="382"/>
      <c r="AF975" s="382"/>
      <c r="AG975" s="382"/>
    </row>
    <row r="976" spans="3:33" x14ac:dyDescent="0.25">
      <c r="C976" s="382"/>
      <c r="D976" s="382"/>
      <c r="E976" s="382"/>
      <c r="F976" s="382"/>
      <c r="G976" s="382"/>
      <c r="H976" s="382"/>
      <c r="I976" s="382"/>
      <c r="J976" s="382"/>
      <c r="K976" s="382"/>
      <c r="L976" s="382"/>
      <c r="M976" s="382"/>
      <c r="N976" s="382"/>
      <c r="O976" s="382"/>
      <c r="P976" s="382"/>
      <c r="Q976" s="382"/>
      <c r="R976" s="382"/>
      <c r="S976" s="382"/>
      <c r="T976" s="382"/>
      <c r="U976" s="382"/>
      <c r="V976" s="382"/>
      <c r="W976" s="382"/>
      <c r="X976" s="382"/>
      <c r="Y976" s="382"/>
      <c r="Z976" s="382"/>
      <c r="AA976" s="382"/>
      <c r="AB976" s="382"/>
      <c r="AC976" s="382"/>
      <c r="AD976" s="382"/>
      <c r="AE976" s="382"/>
      <c r="AF976" s="382"/>
      <c r="AG976" s="382"/>
    </row>
    <row r="977" spans="3:33" x14ac:dyDescent="0.25">
      <c r="C977" s="382"/>
      <c r="D977" s="382"/>
      <c r="E977" s="382"/>
      <c r="F977" s="382"/>
      <c r="G977" s="382"/>
      <c r="H977" s="382"/>
      <c r="I977" s="382"/>
      <c r="J977" s="382"/>
      <c r="K977" s="382"/>
      <c r="L977" s="382"/>
      <c r="M977" s="382"/>
      <c r="N977" s="382"/>
      <c r="O977" s="382"/>
      <c r="P977" s="382"/>
      <c r="Q977" s="382"/>
      <c r="R977" s="382"/>
      <c r="S977" s="382"/>
      <c r="T977" s="382"/>
      <c r="U977" s="382"/>
      <c r="V977" s="382"/>
      <c r="W977" s="382"/>
      <c r="X977" s="382"/>
      <c r="Y977" s="382"/>
      <c r="Z977" s="382"/>
      <c r="AA977" s="382"/>
      <c r="AB977" s="382"/>
      <c r="AC977" s="382"/>
      <c r="AD977" s="382"/>
      <c r="AE977" s="382"/>
      <c r="AF977" s="382"/>
      <c r="AG977" s="382"/>
    </row>
    <row r="978" spans="3:33" x14ac:dyDescent="0.25">
      <c r="C978" s="382"/>
      <c r="D978" s="382"/>
      <c r="E978" s="382"/>
      <c r="F978" s="382"/>
      <c r="G978" s="382"/>
      <c r="H978" s="382"/>
      <c r="I978" s="382"/>
      <c r="J978" s="382"/>
      <c r="K978" s="382"/>
      <c r="L978" s="382"/>
      <c r="M978" s="382"/>
      <c r="N978" s="382"/>
      <c r="O978" s="382"/>
      <c r="P978" s="382"/>
      <c r="Q978" s="382"/>
      <c r="R978" s="382"/>
      <c r="S978" s="382"/>
      <c r="T978" s="382"/>
      <c r="U978" s="382"/>
      <c r="V978" s="382"/>
      <c r="W978" s="382"/>
      <c r="X978" s="382"/>
      <c r="Y978" s="382"/>
      <c r="Z978" s="382"/>
      <c r="AA978" s="382"/>
      <c r="AB978" s="382"/>
      <c r="AC978" s="382"/>
      <c r="AD978" s="382"/>
      <c r="AE978" s="382"/>
      <c r="AF978" s="382"/>
      <c r="AG978" s="382"/>
    </row>
    <row r="979" spans="3:33" x14ac:dyDescent="0.25">
      <c r="C979" s="382"/>
      <c r="D979" s="382"/>
      <c r="E979" s="382"/>
      <c r="F979" s="382"/>
      <c r="G979" s="382"/>
      <c r="H979" s="382"/>
      <c r="I979" s="382"/>
      <c r="J979" s="382"/>
      <c r="K979" s="382"/>
      <c r="L979" s="382"/>
      <c r="M979" s="382"/>
      <c r="N979" s="382"/>
      <c r="O979" s="382"/>
      <c r="P979" s="382"/>
      <c r="Q979" s="382"/>
      <c r="R979" s="382"/>
      <c r="S979" s="382"/>
      <c r="T979" s="382"/>
      <c r="U979" s="382"/>
      <c r="V979" s="382"/>
      <c r="W979" s="382"/>
      <c r="X979" s="382"/>
      <c r="Y979" s="382"/>
      <c r="Z979" s="382"/>
      <c r="AA979" s="382"/>
      <c r="AB979" s="382"/>
      <c r="AC979" s="382"/>
      <c r="AD979" s="382"/>
      <c r="AE979" s="382"/>
      <c r="AF979" s="382"/>
      <c r="AG979" s="382"/>
    </row>
    <row r="980" spans="3:33" x14ac:dyDescent="0.25">
      <c r="C980" s="382"/>
      <c r="D980" s="382"/>
      <c r="E980" s="382"/>
      <c r="F980" s="382"/>
      <c r="G980" s="382"/>
      <c r="H980" s="382"/>
      <c r="I980" s="382"/>
      <c r="J980" s="382"/>
      <c r="K980" s="382"/>
      <c r="L980" s="382"/>
      <c r="M980" s="382"/>
      <c r="N980" s="382"/>
      <c r="O980" s="382"/>
      <c r="P980" s="382"/>
      <c r="Q980" s="382"/>
      <c r="R980" s="382"/>
      <c r="S980" s="382"/>
      <c r="T980" s="382"/>
      <c r="U980" s="382"/>
      <c r="V980" s="382"/>
      <c r="W980" s="382"/>
      <c r="X980" s="382"/>
      <c r="Y980" s="382"/>
      <c r="Z980" s="382"/>
      <c r="AA980" s="382"/>
      <c r="AB980" s="382"/>
      <c r="AC980" s="382"/>
      <c r="AD980" s="382"/>
      <c r="AE980" s="382"/>
      <c r="AF980" s="382"/>
      <c r="AG980" s="382"/>
    </row>
    <row r="981" spans="3:33" x14ac:dyDescent="0.25">
      <c r="C981" s="382"/>
      <c r="D981" s="382"/>
      <c r="E981" s="382"/>
      <c r="F981" s="382"/>
      <c r="G981" s="382"/>
      <c r="H981" s="382"/>
      <c r="I981" s="382"/>
      <c r="J981" s="382"/>
      <c r="K981" s="382"/>
      <c r="L981" s="382"/>
      <c r="M981" s="382"/>
      <c r="N981" s="382"/>
      <c r="O981" s="382"/>
      <c r="P981" s="382"/>
      <c r="Q981" s="382"/>
      <c r="R981" s="382"/>
      <c r="S981" s="382"/>
      <c r="T981" s="382"/>
      <c r="U981" s="382"/>
      <c r="V981" s="382"/>
      <c r="W981" s="382"/>
      <c r="X981" s="382"/>
      <c r="Y981" s="382"/>
      <c r="Z981" s="382"/>
      <c r="AA981" s="382"/>
      <c r="AB981" s="382"/>
      <c r="AC981" s="382"/>
      <c r="AD981" s="382"/>
      <c r="AE981" s="382"/>
      <c r="AF981" s="382"/>
      <c r="AG981" s="382"/>
    </row>
    <row r="982" spans="3:33" x14ac:dyDescent="0.25">
      <c r="C982" s="382"/>
      <c r="D982" s="382"/>
      <c r="E982" s="382"/>
      <c r="F982" s="382"/>
      <c r="G982" s="382"/>
      <c r="H982" s="382"/>
      <c r="I982" s="382"/>
      <c r="J982" s="382"/>
      <c r="K982" s="382"/>
      <c r="L982" s="382"/>
      <c r="M982" s="382"/>
      <c r="N982" s="382"/>
      <c r="O982" s="382"/>
      <c r="P982" s="382"/>
      <c r="Q982" s="382"/>
      <c r="R982" s="382"/>
      <c r="S982" s="382"/>
      <c r="T982" s="382"/>
      <c r="U982" s="382"/>
      <c r="V982" s="382"/>
      <c r="W982" s="382"/>
      <c r="X982" s="382"/>
      <c r="Y982" s="382"/>
      <c r="Z982" s="382"/>
      <c r="AA982" s="382"/>
      <c r="AB982" s="382"/>
      <c r="AC982" s="382"/>
      <c r="AD982" s="382"/>
      <c r="AE982" s="382"/>
      <c r="AF982" s="382"/>
      <c r="AG982" s="382"/>
    </row>
    <row r="983" spans="3:33" x14ac:dyDescent="0.25">
      <c r="C983" s="382"/>
      <c r="D983" s="382"/>
      <c r="E983" s="382"/>
      <c r="F983" s="382"/>
      <c r="G983" s="382"/>
      <c r="H983" s="382"/>
      <c r="I983" s="382"/>
      <c r="J983" s="382"/>
      <c r="K983" s="382"/>
      <c r="L983" s="382"/>
      <c r="M983" s="382"/>
      <c r="N983" s="382"/>
      <c r="O983" s="382"/>
      <c r="P983" s="382"/>
      <c r="Q983" s="382"/>
      <c r="R983" s="382"/>
      <c r="S983" s="382"/>
      <c r="T983" s="382"/>
      <c r="U983" s="382"/>
      <c r="V983" s="382"/>
      <c r="W983" s="382"/>
      <c r="X983" s="382"/>
      <c r="Y983" s="382"/>
      <c r="Z983" s="382"/>
      <c r="AA983" s="382"/>
      <c r="AB983" s="382"/>
      <c r="AC983" s="382"/>
      <c r="AD983" s="382"/>
      <c r="AE983" s="382"/>
      <c r="AF983" s="382"/>
      <c r="AG983" s="382"/>
    </row>
    <row r="984" spans="3:33" x14ac:dyDescent="0.25">
      <c r="C984" s="382"/>
      <c r="D984" s="382"/>
      <c r="E984" s="382"/>
      <c r="F984" s="382"/>
      <c r="G984" s="382"/>
      <c r="H984" s="382"/>
      <c r="I984" s="382"/>
      <c r="J984" s="382"/>
      <c r="K984" s="382"/>
      <c r="L984" s="382"/>
      <c r="M984" s="382"/>
      <c r="N984" s="382"/>
      <c r="O984" s="382"/>
      <c r="P984" s="382"/>
      <c r="Q984" s="382"/>
      <c r="R984" s="382"/>
      <c r="S984" s="382"/>
      <c r="T984" s="382"/>
      <c r="U984" s="382"/>
      <c r="V984" s="382"/>
      <c r="W984" s="382"/>
      <c r="X984" s="382"/>
      <c r="Y984" s="382"/>
      <c r="Z984" s="382"/>
      <c r="AA984" s="382"/>
      <c r="AB984" s="382"/>
      <c r="AC984" s="382"/>
      <c r="AD984" s="382"/>
      <c r="AE984" s="382"/>
      <c r="AF984" s="382"/>
      <c r="AG984" s="382"/>
    </row>
    <row r="985" spans="3:33" x14ac:dyDescent="0.25">
      <c r="C985" s="382"/>
      <c r="D985" s="382"/>
      <c r="E985" s="382"/>
      <c r="F985" s="382"/>
      <c r="G985" s="382"/>
      <c r="H985" s="382"/>
      <c r="I985" s="382"/>
      <c r="J985" s="382"/>
      <c r="K985" s="382"/>
      <c r="L985" s="382"/>
      <c r="M985" s="382"/>
      <c r="N985" s="382"/>
      <c r="O985" s="382"/>
      <c r="P985" s="382"/>
      <c r="Q985" s="382"/>
      <c r="R985" s="382"/>
      <c r="S985" s="382"/>
      <c r="T985" s="382"/>
      <c r="U985" s="382"/>
      <c r="V985" s="382"/>
      <c r="W985" s="382"/>
      <c r="X985" s="382"/>
      <c r="Y985" s="382"/>
      <c r="Z985" s="382"/>
      <c r="AA985" s="382"/>
      <c r="AB985" s="382"/>
      <c r="AC985" s="382"/>
      <c r="AD985" s="382"/>
      <c r="AE985" s="382"/>
      <c r="AF985" s="382"/>
      <c r="AG985" s="382"/>
    </row>
    <row r="986" spans="3:33" x14ac:dyDescent="0.25">
      <c r="C986" s="382"/>
      <c r="D986" s="382"/>
      <c r="E986" s="382"/>
      <c r="F986" s="382"/>
      <c r="G986" s="382"/>
      <c r="H986" s="382"/>
      <c r="I986" s="382"/>
      <c r="J986" s="382"/>
      <c r="K986" s="382"/>
      <c r="L986" s="382"/>
      <c r="M986" s="382"/>
      <c r="N986" s="382"/>
      <c r="O986" s="382"/>
      <c r="P986" s="382"/>
      <c r="Q986" s="382"/>
      <c r="R986" s="382"/>
      <c r="S986" s="382"/>
      <c r="T986" s="382"/>
      <c r="U986" s="382"/>
      <c r="V986" s="382"/>
      <c r="W986" s="382"/>
      <c r="X986" s="382"/>
      <c r="Y986" s="382"/>
      <c r="Z986" s="382"/>
      <c r="AA986" s="382"/>
      <c r="AB986" s="382"/>
      <c r="AC986" s="382"/>
      <c r="AD986" s="382"/>
      <c r="AE986" s="382"/>
      <c r="AF986" s="382"/>
      <c r="AG986" s="382"/>
    </row>
    <row r="987" spans="3:33" x14ac:dyDescent="0.25">
      <c r="C987" s="382"/>
      <c r="D987" s="382"/>
      <c r="E987" s="382"/>
      <c r="F987" s="382"/>
      <c r="G987" s="382"/>
      <c r="H987" s="382"/>
      <c r="I987" s="382"/>
      <c r="J987" s="382"/>
      <c r="K987" s="382"/>
      <c r="L987" s="382"/>
      <c r="M987" s="382"/>
      <c r="N987" s="382"/>
      <c r="O987" s="382"/>
      <c r="P987" s="382"/>
      <c r="Q987" s="382"/>
      <c r="R987" s="382"/>
      <c r="S987" s="382"/>
      <c r="T987" s="382"/>
      <c r="U987" s="382"/>
      <c r="V987" s="382"/>
      <c r="W987" s="382"/>
      <c r="X987" s="382"/>
      <c r="Y987" s="382"/>
      <c r="Z987" s="382"/>
      <c r="AA987" s="382"/>
      <c r="AB987" s="382"/>
      <c r="AC987" s="382"/>
      <c r="AD987" s="382"/>
      <c r="AE987" s="382"/>
      <c r="AF987" s="382"/>
      <c r="AG987" s="382"/>
    </row>
    <row r="988" spans="3:33" x14ac:dyDescent="0.25">
      <c r="C988" s="382"/>
      <c r="D988" s="382"/>
      <c r="E988" s="382"/>
      <c r="F988" s="382"/>
      <c r="G988" s="382"/>
      <c r="H988" s="382"/>
      <c r="I988" s="382"/>
      <c r="J988" s="382"/>
      <c r="K988" s="382"/>
      <c r="L988" s="382"/>
      <c r="M988" s="382"/>
      <c r="N988" s="382"/>
      <c r="O988" s="382"/>
      <c r="P988" s="382"/>
      <c r="Q988" s="382"/>
      <c r="R988" s="382"/>
      <c r="S988" s="382"/>
      <c r="T988" s="382"/>
      <c r="U988" s="382"/>
      <c r="V988" s="382"/>
      <c r="W988" s="382"/>
      <c r="X988" s="382"/>
      <c r="Y988" s="382"/>
      <c r="Z988" s="382"/>
      <c r="AA988" s="382"/>
      <c r="AB988" s="382"/>
      <c r="AC988" s="382"/>
      <c r="AD988" s="382"/>
      <c r="AE988" s="382"/>
      <c r="AF988" s="382"/>
      <c r="AG988" s="382"/>
    </row>
    <row r="989" spans="3:33" x14ac:dyDescent="0.25">
      <c r="C989" s="382"/>
      <c r="D989" s="382"/>
      <c r="E989" s="382"/>
      <c r="F989" s="382"/>
      <c r="G989" s="382"/>
      <c r="H989" s="382"/>
      <c r="I989" s="382"/>
      <c r="J989" s="382"/>
      <c r="K989" s="382"/>
      <c r="L989" s="382"/>
      <c r="M989" s="382"/>
      <c r="N989" s="382"/>
      <c r="O989" s="382"/>
      <c r="P989" s="382"/>
      <c r="Q989" s="382"/>
      <c r="R989" s="382"/>
      <c r="S989" s="382"/>
      <c r="T989" s="382"/>
      <c r="U989" s="382"/>
      <c r="V989" s="382"/>
      <c r="W989" s="382"/>
      <c r="X989" s="382"/>
      <c r="Y989" s="382"/>
      <c r="Z989" s="382"/>
      <c r="AA989" s="382"/>
      <c r="AB989" s="382"/>
      <c r="AC989" s="382"/>
      <c r="AD989" s="382"/>
      <c r="AE989" s="382"/>
      <c r="AF989" s="382"/>
      <c r="AG989" s="382"/>
    </row>
    <row r="990" spans="3:33" x14ac:dyDescent="0.25">
      <c r="C990" s="382"/>
      <c r="D990" s="382"/>
      <c r="E990" s="382"/>
      <c r="F990" s="382"/>
      <c r="G990" s="382"/>
      <c r="H990" s="382"/>
      <c r="I990" s="382"/>
      <c r="J990" s="382"/>
      <c r="K990" s="382"/>
      <c r="L990" s="382"/>
      <c r="M990" s="382"/>
      <c r="N990" s="382"/>
      <c r="O990" s="382"/>
      <c r="P990" s="382"/>
      <c r="Q990" s="382"/>
      <c r="R990" s="382"/>
      <c r="S990" s="382"/>
      <c r="T990" s="382"/>
      <c r="U990" s="382"/>
      <c r="V990" s="382"/>
      <c r="W990" s="382"/>
      <c r="X990" s="382"/>
      <c r="Y990" s="382"/>
      <c r="Z990" s="382"/>
      <c r="AA990" s="382"/>
      <c r="AB990" s="382"/>
      <c r="AC990" s="382"/>
      <c r="AD990" s="382"/>
      <c r="AE990" s="382"/>
      <c r="AF990" s="382"/>
      <c r="AG990" s="382"/>
    </row>
    <row r="991" spans="3:33" x14ac:dyDescent="0.25">
      <c r="C991" s="382"/>
      <c r="D991" s="382"/>
      <c r="E991" s="382"/>
      <c r="F991" s="382"/>
      <c r="G991" s="382"/>
      <c r="H991" s="382"/>
      <c r="I991" s="382"/>
      <c r="J991" s="382"/>
      <c r="K991" s="382"/>
      <c r="L991" s="382"/>
      <c r="M991" s="382"/>
      <c r="N991" s="382"/>
      <c r="O991" s="382"/>
      <c r="P991" s="382"/>
      <c r="Q991" s="382"/>
      <c r="R991" s="382"/>
      <c r="S991" s="382"/>
      <c r="T991" s="382"/>
      <c r="U991" s="382"/>
      <c r="V991" s="382"/>
      <c r="W991" s="382"/>
      <c r="X991" s="382"/>
      <c r="Y991" s="382"/>
      <c r="Z991" s="382"/>
      <c r="AA991" s="382"/>
      <c r="AB991" s="382"/>
      <c r="AC991" s="382"/>
      <c r="AD991" s="382"/>
      <c r="AE991" s="382"/>
      <c r="AF991" s="382"/>
      <c r="AG991" s="382"/>
    </row>
    <row r="992" spans="3:33" x14ac:dyDescent="0.25">
      <c r="C992" s="382"/>
      <c r="D992" s="382"/>
      <c r="E992" s="382"/>
      <c r="F992" s="382"/>
      <c r="G992" s="382"/>
      <c r="H992" s="382"/>
      <c r="I992" s="382"/>
      <c r="J992" s="382"/>
      <c r="K992" s="382"/>
      <c r="L992" s="382"/>
      <c r="M992" s="382"/>
      <c r="N992" s="382"/>
      <c r="O992" s="382"/>
      <c r="P992" s="382"/>
      <c r="Q992" s="382"/>
      <c r="R992" s="382"/>
      <c r="S992" s="382"/>
      <c r="T992" s="382"/>
      <c r="U992" s="382"/>
      <c r="V992" s="382"/>
      <c r="W992" s="382"/>
      <c r="X992" s="382"/>
      <c r="Y992" s="382"/>
      <c r="Z992" s="382"/>
      <c r="AA992" s="382"/>
      <c r="AB992" s="382"/>
      <c r="AC992" s="382"/>
      <c r="AD992" s="382"/>
      <c r="AE992" s="382"/>
      <c r="AF992" s="382"/>
      <c r="AG992" s="382"/>
    </row>
    <row r="993" spans="3:33" x14ac:dyDescent="0.25">
      <c r="C993" s="382"/>
      <c r="D993" s="382"/>
      <c r="E993" s="382"/>
      <c r="F993" s="382"/>
      <c r="G993" s="382"/>
      <c r="H993" s="382"/>
      <c r="I993" s="382"/>
      <c r="J993" s="382"/>
      <c r="K993" s="382"/>
      <c r="L993" s="382"/>
      <c r="M993" s="382"/>
      <c r="N993" s="382"/>
      <c r="O993" s="382"/>
      <c r="P993" s="382"/>
      <c r="Q993" s="382"/>
      <c r="R993" s="382"/>
      <c r="S993" s="382"/>
      <c r="T993" s="382"/>
      <c r="U993" s="382"/>
      <c r="V993" s="382"/>
      <c r="W993" s="382"/>
      <c r="X993" s="382"/>
      <c r="Y993" s="382"/>
      <c r="Z993" s="382"/>
      <c r="AA993" s="382"/>
      <c r="AB993" s="382"/>
      <c r="AC993" s="382"/>
      <c r="AD993" s="382"/>
      <c r="AE993" s="382"/>
      <c r="AF993" s="382"/>
      <c r="AG993" s="382"/>
    </row>
    <row r="994" spans="3:33" x14ac:dyDescent="0.25">
      <c r="C994" s="382"/>
      <c r="D994" s="382"/>
      <c r="E994" s="382"/>
      <c r="F994" s="382"/>
      <c r="G994" s="382"/>
      <c r="H994" s="382"/>
      <c r="I994" s="382"/>
      <c r="J994" s="382"/>
      <c r="K994" s="382"/>
      <c r="L994" s="382"/>
      <c r="M994" s="382"/>
      <c r="N994" s="382"/>
      <c r="O994" s="382"/>
      <c r="P994" s="382"/>
      <c r="Q994" s="382"/>
      <c r="R994" s="382"/>
      <c r="S994" s="382"/>
      <c r="T994" s="382"/>
      <c r="U994" s="382"/>
      <c r="V994" s="382"/>
      <c r="W994" s="382"/>
      <c r="X994" s="382"/>
      <c r="Y994" s="382"/>
      <c r="Z994" s="382"/>
      <c r="AA994" s="382"/>
      <c r="AB994" s="382"/>
      <c r="AC994" s="382"/>
      <c r="AD994" s="382"/>
      <c r="AE994" s="382"/>
      <c r="AF994" s="382"/>
      <c r="AG994" s="382"/>
    </row>
    <row r="995" spans="3:33" x14ac:dyDescent="0.25">
      <c r="C995" s="382"/>
      <c r="D995" s="382"/>
      <c r="E995" s="382"/>
      <c r="F995" s="382"/>
      <c r="G995" s="382"/>
      <c r="H995" s="382"/>
      <c r="I995" s="382"/>
      <c r="J995" s="382"/>
      <c r="K995" s="382"/>
      <c r="L995" s="382"/>
      <c r="M995" s="382"/>
      <c r="N995" s="382"/>
      <c r="O995" s="382"/>
      <c r="P995" s="382"/>
      <c r="Q995" s="382"/>
      <c r="R995" s="382"/>
      <c r="S995" s="382"/>
      <c r="T995" s="382"/>
      <c r="U995" s="382"/>
      <c r="V995" s="382"/>
      <c r="W995" s="382"/>
      <c r="X995" s="382"/>
      <c r="Y995" s="382"/>
      <c r="Z995" s="382"/>
      <c r="AA995" s="382"/>
      <c r="AB995" s="382"/>
      <c r="AC995" s="382"/>
      <c r="AD995" s="382"/>
      <c r="AE995" s="382"/>
      <c r="AF995" s="382"/>
      <c r="AG995" s="382"/>
    </row>
    <row r="996" spans="3:33" x14ac:dyDescent="0.25">
      <c r="C996" s="382"/>
      <c r="D996" s="382"/>
      <c r="E996" s="382"/>
      <c r="F996" s="382"/>
      <c r="G996" s="382"/>
      <c r="H996" s="382"/>
      <c r="I996" s="382"/>
      <c r="J996" s="382"/>
      <c r="K996" s="382"/>
      <c r="L996" s="382"/>
      <c r="M996" s="382"/>
      <c r="N996" s="382"/>
      <c r="O996" s="382"/>
      <c r="P996" s="382"/>
      <c r="Q996" s="382"/>
      <c r="R996" s="382"/>
      <c r="S996" s="382"/>
      <c r="T996" s="382"/>
      <c r="U996" s="382"/>
      <c r="V996" s="382"/>
      <c r="W996" s="382"/>
      <c r="X996" s="382"/>
      <c r="Y996" s="382"/>
      <c r="Z996" s="382"/>
      <c r="AA996" s="382"/>
      <c r="AB996" s="382"/>
      <c r="AC996" s="382"/>
      <c r="AD996" s="382"/>
      <c r="AE996" s="382"/>
      <c r="AF996" s="382"/>
      <c r="AG996" s="382"/>
    </row>
    <row r="997" spans="3:33" x14ac:dyDescent="0.25">
      <c r="C997" s="382"/>
      <c r="D997" s="382"/>
      <c r="E997" s="382"/>
      <c r="F997" s="382"/>
      <c r="G997" s="382"/>
      <c r="H997" s="382"/>
      <c r="I997" s="382"/>
      <c r="J997" s="382"/>
      <c r="K997" s="382"/>
      <c r="L997" s="382"/>
      <c r="M997" s="382"/>
      <c r="N997" s="382"/>
      <c r="O997" s="382"/>
      <c r="P997" s="382"/>
      <c r="Q997" s="382"/>
      <c r="R997" s="382"/>
      <c r="S997" s="382"/>
      <c r="T997" s="382"/>
      <c r="U997" s="382"/>
      <c r="V997" s="382"/>
      <c r="W997" s="382"/>
      <c r="X997" s="382"/>
      <c r="Y997" s="382"/>
      <c r="Z997" s="382"/>
      <c r="AA997" s="382"/>
      <c r="AB997" s="382"/>
      <c r="AC997" s="382"/>
      <c r="AD997" s="382"/>
      <c r="AE997" s="382"/>
      <c r="AF997" s="382"/>
      <c r="AG997" s="382"/>
    </row>
    <row r="998" spans="3:33" x14ac:dyDescent="0.25">
      <c r="C998" s="382"/>
      <c r="D998" s="382"/>
      <c r="E998" s="382"/>
      <c r="F998" s="382"/>
      <c r="G998" s="382"/>
      <c r="H998" s="382"/>
      <c r="I998" s="382"/>
      <c r="J998" s="382"/>
      <c r="K998" s="382"/>
      <c r="L998" s="382"/>
      <c r="M998" s="382"/>
      <c r="N998" s="382"/>
      <c r="O998" s="382"/>
      <c r="P998" s="382"/>
      <c r="Q998" s="382"/>
      <c r="R998" s="382"/>
      <c r="S998" s="382"/>
      <c r="T998" s="382"/>
      <c r="U998" s="382"/>
      <c r="V998" s="382"/>
      <c r="W998" s="382"/>
      <c r="X998" s="382"/>
      <c r="Y998" s="382"/>
      <c r="Z998" s="382"/>
      <c r="AA998" s="382"/>
      <c r="AB998" s="382"/>
      <c r="AC998" s="382"/>
      <c r="AD998" s="382"/>
      <c r="AE998" s="382"/>
      <c r="AF998" s="382"/>
      <c r="AG998" s="382"/>
    </row>
    <row r="999" spans="3:33" x14ac:dyDescent="0.25">
      <c r="C999" s="382"/>
      <c r="D999" s="382"/>
      <c r="E999" s="382"/>
      <c r="F999" s="382"/>
      <c r="G999" s="382"/>
      <c r="H999" s="382"/>
      <c r="I999" s="382"/>
      <c r="J999" s="382"/>
      <c r="K999" s="382"/>
      <c r="L999" s="382"/>
      <c r="M999" s="382"/>
      <c r="N999" s="382"/>
      <c r="O999" s="382"/>
      <c r="P999" s="382"/>
      <c r="Q999" s="382"/>
      <c r="R999" s="382"/>
      <c r="S999" s="382"/>
      <c r="T999" s="382"/>
      <c r="U999" s="382"/>
      <c r="V999" s="382"/>
      <c r="W999" s="382"/>
      <c r="X999" s="382"/>
      <c r="Y999" s="382"/>
      <c r="Z999" s="382"/>
      <c r="AA999" s="382"/>
      <c r="AB999" s="382"/>
      <c r="AC999" s="382"/>
      <c r="AD999" s="382"/>
      <c r="AE999" s="382"/>
      <c r="AF999" s="382"/>
      <c r="AG999" s="382"/>
    </row>
    <row r="1000" spans="3:33" x14ac:dyDescent="0.25">
      <c r="C1000" s="382"/>
      <c r="D1000" s="382"/>
      <c r="E1000" s="382"/>
      <c r="F1000" s="382"/>
      <c r="G1000" s="382"/>
      <c r="H1000" s="382"/>
      <c r="I1000" s="382"/>
      <c r="J1000" s="382"/>
      <c r="K1000" s="382"/>
      <c r="L1000" s="382"/>
      <c r="M1000" s="382"/>
      <c r="N1000" s="382"/>
      <c r="O1000" s="382"/>
      <c r="P1000" s="382"/>
      <c r="Q1000" s="382"/>
      <c r="R1000" s="382"/>
      <c r="S1000" s="382"/>
      <c r="T1000" s="382"/>
      <c r="U1000" s="382"/>
      <c r="V1000" s="382"/>
      <c r="W1000" s="382"/>
      <c r="X1000" s="382"/>
      <c r="Y1000" s="382"/>
      <c r="Z1000" s="382"/>
      <c r="AA1000" s="382"/>
      <c r="AB1000" s="382"/>
      <c r="AC1000" s="382"/>
      <c r="AD1000" s="382"/>
      <c r="AE1000" s="382"/>
      <c r="AF1000" s="382"/>
      <c r="AG1000" s="382"/>
    </row>
    <row r="1001" spans="3:33" x14ac:dyDescent="0.25">
      <c r="C1001" s="382"/>
      <c r="D1001" s="382"/>
      <c r="E1001" s="382"/>
      <c r="F1001" s="382"/>
      <c r="G1001" s="382"/>
      <c r="H1001" s="382"/>
      <c r="I1001" s="382"/>
      <c r="J1001" s="382"/>
      <c r="K1001" s="382"/>
      <c r="L1001" s="382"/>
      <c r="M1001" s="382"/>
      <c r="N1001" s="382"/>
      <c r="O1001" s="382"/>
      <c r="P1001" s="382"/>
      <c r="Q1001" s="382"/>
      <c r="R1001" s="382"/>
      <c r="S1001" s="382"/>
      <c r="T1001" s="382"/>
      <c r="U1001" s="382"/>
      <c r="V1001" s="382"/>
      <c r="W1001" s="382"/>
      <c r="X1001" s="382"/>
      <c r="Y1001" s="382"/>
      <c r="Z1001" s="382"/>
      <c r="AA1001" s="382"/>
      <c r="AB1001" s="382"/>
      <c r="AC1001" s="382"/>
      <c r="AD1001" s="382"/>
      <c r="AE1001" s="382"/>
      <c r="AF1001" s="382"/>
      <c r="AG1001" s="382"/>
    </row>
    <row r="1002" spans="3:33" x14ac:dyDescent="0.25">
      <c r="C1002" s="382"/>
      <c r="D1002" s="382"/>
      <c r="E1002" s="382"/>
      <c r="F1002" s="382"/>
      <c r="G1002" s="382"/>
      <c r="H1002" s="382"/>
      <c r="I1002" s="382"/>
      <c r="J1002" s="382"/>
      <c r="K1002" s="382"/>
      <c r="L1002" s="382"/>
      <c r="M1002" s="382"/>
      <c r="N1002" s="382"/>
      <c r="O1002" s="382"/>
      <c r="P1002" s="382"/>
      <c r="Q1002" s="382"/>
      <c r="R1002" s="382"/>
      <c r="S1002" s="382"/>
      <c r="T1002" s="382"/>
      <c r="U1002" s="382"/>
      <c r="V1002" s="382"/>
      <c r="W1002" s="382"/>
      <c r="X1002" s="382"/>
      <c r="Y1002" s="382"/>
      <c r="Z1002" s="382"/>
      <c r="AA1002" s="382"/>
      <c r="AB1002" s="382"/>
      <c r="AC1002" s="382"/>
      <c r="AD1002" s="382"/>
      <c r="AE1002" s="382"/>
      <c r="AF1002" s="382"/>
      <c r="AG1002" s="382"/>
    </row>
    <row r="1003" spans="3:33" x14ac:dyDescent="0.25">
      <c r="C1003" s="382"/>
      <c r="D1003" s="382"/>
      <c r="E1003" s="382"/>
      <c r="F1003" s="382"/>
      <c r="G1003" s="382"/>
      <c r="H1003" s="382"/>
      <c r="I1003" s="382"/>
      <c r="J1003" s="382"/>
      <c r="K1003" s="382"/>
      <c r="L1003" s="382"/>
      <c r="M1003" s="382"/>
      <c r="N1003" s="382"/>
      <c r="O1003" s="382"/>
      <c r="P1003" s="382"/>
      <c r="Q1003" s="382"/>
      <c r="R1003" s="382"/>
      <c r="S1003" s="382"/>
      <c r="T1003" s="382"/>
      <c r="U1003" s="382"/>
      <c r="V1003" s="382"/>
      <c r="W1003" s="382"/>
      <c r="X1003" s="382"/>
      <c r="Y1003" s="382"/>
      <c r="Z1003" s="382"/>
      <c r="AA1003" s="382"/>
      <c r="AB1003" s="382"/>
      <c r="AC1003" s="382"/>
      <c r="AD1003" s="382"/>
      <c r="AE1003" s="382"/>
      <c r="AF1003" s="382"/>
      <c r="AG1003" s="382"/>
    </row>
    <row r="1004" spans="3:33" x14ac:dyDescent="0.25">
      <c r="C1004" s="382"/>
      <c r="D1004" s="382"/>
      <c r="E1004" s="382"/>
      <c r="F1004" s="382"/>
      <c r="G1004" s="382"/>
      <c r="H1004" s="382"/>
      <c r="I1004" s="382"/>
      <c r="J1004" s="382"/>
      <c r="K1004" s="382"/>
      <c r="L1004" s="382"/>
      <c r="M1004" s="382"/>
      <c r="N1004" s="382"/>
      <c r="O1004" s="382"/>
      <c r="P1004" s="382"/>
      <c r="Q1004" s="382"/>
      <c r="R1004" s="382"/>
      <c r="S1004" s="382"/>
      <c r="T1004" s="382"/>
      <c r="U1004" s="382"/>
      <c r="V1004" s="382"/>
      <c r="W1004" s="382"/>
      <c r="X1004" s="382"/>
      <c r="Y1004" s="382"/>
      <c r="Z1004" s="382"/>
      <c r="AA1004" s="382"/>
      <c r="AB1004" s="382"/>
      <c r="AC1004" s="382"/>
      <c r="AD1004" s="382"/>
      <c r="AE1004" s="382"/>
      <c r="AF1004" s="382"/>
      <c r="AG1004" s="382"/>
    </row>
    <row r="1005" spans="3:33" x14ac:dyDescent="0.25">
      <c r="C1005" s="382"/>
      <c r="D1005" s="382"/>
      <c r="E1005" s="382"/>
      <c r="F1005" s="382"/>
      <c r="G1005" s="382"/>
      <c r="H1005" s="382"/>
      <c r="I1005" s="382"/>
      <c r="J1005" s="382"/>
      <c r="K1005" s="382"/>
      <c r="L1005" s="382"/>
      <c r="M1005" s="382"/>
      <c r="N1005" s="382"/>
      <c r="O1005" s="382"/>
      <c r="P1005" s="382"/>
      <c r="Q1005" s="382"/>
      <c r="R1005" s="382"/>
      <c r="S1005" s="382"/>
      <c r="T1005" s="382"/>
      <c r="U1005" s="382"/>
      <c r="V1005" s="382"/>
      <c r="W1005" s="382"/>
      <c r="X1005" s="382"/>
      <c r="Y1005" s="382"/>
      <c r="Z1005" s="382"/>
      <c r="AA1005" s="382"/>
      <c r="AB1005" s="382"/>
      <c r="AC1005" s="382"/>
      <c r="AD1005" s="382"/>
      <c r="AE1005" s="382"/>
      <c r="AF1005" s="382"/>
      <c r="AG1005" s="382"/>
    </row>
    <row r="1006" spans="3:33" x14ac:dyDescent="0.25">
      <c r="C1006" s="382"/>
      <c r="D1006" s="382"/>
      <c r="E1006" s="382"/>
      <c r="F1006" s="382"/>
      <c r="G1006" s="382"/>
      <c r="H1006" s="382"/>
      <c r="I1006" s="382"/>
      <c r="J1006" s="382"/>
      <c r="K1006" s="382"/>
      <c r="L1006" s="382"/>
      <c r="M1006" s="382"/>
      <c r="N1006" s="382"/>
      <c r="O1006" s="382"/>
      <c r="P1006" s="382"/>
      <c r="Q1006" s="382"/>
      <c r="R1006" s="382"/>
      <c r="S1006" s="382"/>
      <c r="T1006" s="382"/>
      <c r="U1006" s="382"/>
      <c r="V1006" s="382"/>
      <c r="W1006" s="382"/>
      <c r="X1006" s="382"/>
      <c r="Y1006" s="382"/>
      <c r="Z1006" s="382"/>
      <c r="AA1006" s="382"/>
      <c r="AB1006" s="382"/>
      <c r="AC1006" s="382"/>
      <c r="AD1006" s="382"/>
      <c r="AE1006" s="382"/>
      <c r="AF1006" s="382"/>
      <c r="AG1006" s="382"/>
    </row>
    <row r="1007" spans="3:33" x14ac:dyDescent="0.25">
      <c r="C1007" s="382"/>
      <c r="D1007" s="382"/>
      <c r="E1007" s="382"/>
      <c r="F1007" s="382"/>
      <c r="G1007" s="382"/>
      <c r="H1007" s="382"/>
      <c r="I1007" s="382"/>
      <c r="J1007" s="382"/>
      <c r="K1007" s="382"/>
      <c r="L1007" s="382"/>
      <c r="M1007" s="382"/>
      <c r="N1007" s="382"/>
      <c r="O1007" s="382"/>
      <c r="P1007" s="382"/>
      <c r="Q1007" s="382"/>
      <c r="R1007" s="382"/>
      <c r="S1007" s="382"/>
      <c r="T1007" s="382"/>
      <c r="U1007" s="382"/>
      <c r="V1007" s="382"/>
      <c r="W1007" s="382"/>
      <c r="X1007" s="382"/>
      <c r="Y1007" s="382"/>
      <c r="Z1007" s="382"/>
      <c r="AA1007" s="382"/>
      <c r="AB1007" s="382"/>
      <c r="AC1007" s="382"/>
      <c r="AD1007" s="382"/>
      <c r="AE1007" s="382"/>
      <c r="AF1007" s="382"/>
      <c r="AG1007" s="382"/>
    </row>
    <row r="1008" spans="3:33" x14ac:dyDescent="0.25">
      <c r="C1008" s="382"/>
      <c r="D1008" s="382"/>
      <c r="E1008" s="382"/>
      <c r="F1008" s="382"/>
      <c r="G1008" s="382"/>
      <c r="H1008" s="382"/>
      <c r="I1008" s="382"/>
      <c r="J1008" s="382"/>
      <c r="K1008" s="382"/>
      <c r="L1008" s="382"/>
      <c r="M1008" s="382"/>
      <c r="N1008" s="382"/>
      <c r="O1008" s="382"/>
      <c r="P1008" s="382"/>
      <c r="Q1008" s="382"/>
      <c r="R1008" s="382"/>
      <c r="S1008" s="382"/>
      <c r="T1008" s="382"/>
      <c r="U1008" s="382"/>
      <c r="V1008" s="382"/>
      <c r="W1008" s="382"/>
      <c r="X1008" s="382"/>
      <c r="Y1008" s="382"/>
      <c r="Z1008" s="382"/>
      <c r="AA1008" s="382"/>
      <c r="AB1008" s="382"/>
      <c r="AC1008" s="382"/>
      <c r="AD1008" s="382"/>
      <c r="AE1008" s="382"/>
      <c r="AF1008" s="382"/>
      <c r="AG1008" s="382"/>
    </row>
    <row r="1009" spans="3:33" x14ac:dyDescent="0.25">
      <c r="C1009" s="382"/>
      <c r="D1009" s="382"/>
      <c r="E1009" s="382"/>
      <c r="F1009" s="382"/>
      <c r="G1009" s="382"/>
      <c r="H1009" s="382"/>
      <c r="I1009" s="382"/>
      <c r="J1009" s="382"/>
      <c r="K1009" s="382"/>
      <c r="L1009" s="382"/>
      <c r="M1009" s="382"/>
      <c r="N1009" s="382"/>
      <c r="O1009" s="382"/>
      <c r="P1009" s="382"/>
      <c r="Q1009" s="382"/>
      <c r="R1009" s="382"/>
      <c r="S1009" s="382"/>
      <c r="T1009" s="382"/>
      <c r="U1009" s="382"/>
      <c r="V1009" s="382"/>
      <c r="W1009" s="382"/>
      <c r="X1009" s="382"/>
      <c r="Y1009" s="382"/>
      <c r="Z1009" s="382"/>
      <c r="AA1009" s="382"/>
      <c r="AB1009" s="382"/>
      <c r="AC1009" s="382"/>
      <c r="AD1009" s="382"/>
      <c r="AE1009" s="382"/>
      <c r="AF1009" s="382"/>
      <c r="AG1009" s="382"/>
    </row>
    <row r="1010" spans="3:33" x14ac:dyDescent="0.25">
      <c r="C1010" s="382"/>
      <c r="D1010" s="382"/>
      <c r="E1010" s="382"/>
      <c r="F1010" s="382"/>
      <c r="G1010" s="382"/>
      <c r="H1010" s="382"/>
      <c r="I1010" s="382"/>
      <c r="J1010" s="382"/>
      <c r="K1010" s="382"/>
      <c r="L1010" s="382"/>
      <c r="M1010" s="382"/>
      <c r="N1010" s="382"/>
      <c r="O1010" s="382"/>
      <c r="P1010" s="382"/>
      <c r="Q1010" s="382"/>
      <c r="R1010" s="382"/>
      <c r="S1010" s="382"/>
      <c r="T1010" s="382"/>
      <c r="U1010" s="382"/>
      <c r="V1010" s="382"/>
      <c r="W1010" s="382"/>
      <c r="X1010" s="382"/>
      <c r="Y1010" s="382"/>
      <c r="Z1010" s="382"/>
      <c r="AA1010" s="382"/>
      <c r="AB1010" s="382"/>
      <c r="AC1010" s="382"/>
      <c r="AD1010" s="382"/>
      <c r="AE1010" s="382"/>
      <c r="AF1010" s="382"/>
      <c r="AG1010" s="382"/>
    </row>
    <row r="1011" spans="3:33" x14ac:dyDescent="0.25">
      <c r="C1011" s="382"/>
      <c r="D1011" s="382"/>
      <c r="E1011" s="382"/>
      <c r="F1011" s="382"/>
      <c r="G1011" s="382"/>
      <c r="H1011" s="382"/>
      <c r="I1011" s="382"/>
      <c r="J1011" s="382"/>
      <c r="K1011" s="382"/>
      <c r="L1011" s="382"/>
      <c r="M1011" s="382"/>
      <c r="N1011" s="382"/>
      <c r="O1011" s="382"/>
      <c r="P1011" s="382"/>
      <c r="Q1011" s="382"/>
      <c r="R1011" s="382"/>
      <c r="S1011" s="382"/>
      <c r="T1011" s="382"/>
      <c r="U1011" s="382"/>
      <c r="V1011" s="382"/>
      <c r="W1011" s="382"/>
      <c r="X1011" s="382"/>
      <c r="Y1011" s="382"/>
      <c r="Z1011" s="382"/>
      <c r="AA1011" s="382"/>
      <c r="AB1011" s="382"/>
      <c r="AC1011" s="382"/>
      <c r="AD1011" s="382"/>
      <c r="AE1011" s="382"/>
      <c r="AF1011" s="382"/>
      <c r="AG1011" s="382"/>
    </row>
    <row r="1012" spans="3:33" x14ac:dyDescent="0.25">
      <c r="C1012" s="382"/>
      <c r="D1012" s="382"/>
      <c r="E1012" s="382"/>
      <c r="F1012" s="382"/>
      <c r="G1012" s="382"/>
      <c r="H1012" s="382"/>
      <c r="I1012" s="382"/>
      <c r="J1012" s="382"/>
      <c r="K1012" s="382"/>
      <c r="L1012" s="382"/>
      <c r="M1012" s="382"/>
      <c r="N1012" s="382"/>
      <c r="O1012" s="382"/>
      <c r="P1012" s="382"/>
      <c r="Q1012" s="382"/>
      <c r="R1012" s="382"/>
      <c r="S1012" s="382"/>
      <c r="T1012" s="382"/>
      <c r="U1012" s="382"/>
      <c r="V1012" s="382"/>
      <c r="W1012" s="382"/>
      <c r="X1012" s="382"/>
      <c r="Y1012" s="382"/>
      <c r="Z1012" s="382"/>
      <c r="AA1012" s="382"/>
      <c r="AB1012" s="382"/>
      <c r="AC1012" s="382"/>
      <c r="AD1012" s="382"/>
      <c r="AE1012" s="382"/>
      <c r="AF1012" s="382"/>
      <c r="AG1012" s="382"/>
    </row>
    <row r="1013" spans="3:33" x14ac:dyDescent="0.25">
      <c r="C1013" s="382"/>
      <c r="D1013" s="382"/>
      <c r="E1013" s="382"/>
      <c r="F1013" s="382"/>
      <c r="G1013" s="382"/>
      <c r="H1013" s="382"/>
      <c r="I1013" s="382"/>
      <c r="J1013" s="382"/>
      <c r="K1013" s="382"/>
      <c r="L1013" s="382"/>
      <c r="M1013" s="382"/>
      <c r="N1013" s="382"/>
      <c r="O1013" s="382"/>
      <c r="P1013" s="382"/>
      <c r="Q1013" s="382"/>
      <c r="R1013" s="382"/>
      <c r="S1013" s="382"/>
      <c r="T1013" s="382"/>
      <c r="U1013" s="382"/>
      <c r="V1013" s="382"/>
      <c r="W1013" s="382"/>
      <c r="X1013" s="382"/>
      <c r="Y1013" s="382"/>
      <c r="Z1013" s="382"/>
      <c r="AA1013" s="382"/>
      <c r="AB1013" s="382"/>
      <c r="AC1013" s="382"/>
      <c r="AD1013" s="382"/>
      <c r="AE1013" s="382"/>
      <c r="AF1013" s="382"/>
      <c r="AG1013" s="382"/>
    </row>
    <row r="1014" spans="3:33" x14ac:dyDescent="0.25">
      <c r="C1014" s="382"/>
      <c r="D1014" s="382"/>
      <c r="E1014" s="382"/>
      <c r="F1014" s="382"/>
      <c r="G1014" s="382"/>
      <c r="H1014" s="382"/>
      <c r="I1014" s="382"/>
      <c r="J1014" s="382"/>
      <c r="K1014" s="382"/>
      <c r="L1014" s="382"/>
      <c r="M1014" s="382"/>
      <c r="N1014" s="382"/>
      <c r="O1014" s="382"/>
      <c r="P1014" s="382"/>
      <c r="Q1014" s="382"/>
      <c r="R1014" s="382"/>
      <c r="S1014" s="382"/>
      <c r="T1014" s="382"/>
      <c r="U1014" s="382"/>
      <c r="V1014" s="382"/>
      <c r="W1014" s="382"/>
      <c r="X1014" s="382"/>
      <c r="Y1014" s="382"/>
      <c r="Z1014" s="382"/>
      <c r="AA1014" s="382"/>
      <c r="AB1014" s="382"/>
      <c r="AC1014" s="382"/>
      <c r="AD1014" s="382"/>
      <c r="AE1014" s="382"/>
      <c r="AF1014" s="382"/>
      <c r="AG1014" s="382"/>
    </row>
    <row r="1015" spans="3:33" x14ac:dyDescent="0.25">
      <c r="C1015" s="382"/>
      <c r="D1015" s="382"/>
      <c r="E1015" s="382"/>
      <c r="F1015" s="382"/>
      <c r="G1015" s="382"/>
      <c r="H1015" s="382"/>
      <c r="I1015" s="382"/>
      <c r="J1015" s="382"/>
      <c r="K1015" s="382"/>
      <c r="L1015" s="382"/>
      <c r="M1015" s="382"/>
      <c r="N1015" s="382"/>
      <c r="O1015" s="382"/>
      <c r="P1015" s="382"/>
      <c r="Q1015" s="382"/>
      <c r="R1015" s="382"/>
      <c r="S1015" s="382"/>
      <c r="T1015" s="382"/>
      <c r="U1015" s="382"/>
      <c r="V1015" s="382"/>
      <c r="W1015" s="382"/>
      <c r="X1015" s="382"/>
      <c r="Y1015" s="382"/>
      <c r="Z1015" s="382"/>
      <c r="AA1015" s="382"/>
      <c r="AB1015" s="382"/>
      <c r="AC1015" s="382"/>
      <c r="AD1015" s="382"/>
      <c r="AE1015" s="382"/>
      <c r="AF1015" s="382"/>
      <c r="AG1015" s="382"/>
    </row>
    <row r="1016" spans="3:33" x14ac:dyDescent="0.25">
      <c r="C1016" s="382"/>
      <c r="D1016" s="382"/>
      <c r="E1016" s="382"/>
      <c r="F1016" s="382"/>
      <c r="G1016" s="382"/>
      <c r="H1016" s="382"/>
      <c r="I1016" s="382"/>
      <c r="J1016" s="382"/>
      <c r="K1016" s="382"/>
      <c r="L1016" s="382"/>
      <c r="M1016" s="382"/>
      <c r="N1016" s="382"/>
      <c r="O1016" s="382"/>
      <c r="P1016" s="382"/>
      <c r="Q1016" s="382"/>
      <c r="R1016" s="382"/>
      <c r="S1016" s="382"/>
      <c r="T1016" s="382"/>
      <c r="U1016" s="382"/>
      <c r="V1016" s="382"/>
      <c r="W1016" s="382"/>
      <c r="X1016" s="382"/>
      <c r="Y1016" s="382"/>
      <c r="Z1016" s="382"/>
      <c r="AA1016" s="382"/>
      <c r="AB1016" s="382"/>
      <c r="AC1016" s="382"/>
      <c r="AD1016" s="382"/>
      <c r="AE1016" s="382"/>
      <c r="AF1016" s="382"/>
      <c r="AG1016" s="382"/>
    </row>
    <row r="1017" spans="3:33" x14ac:dyDescent="0.25">
      <c r="C1017" s="382"/>
      <c r="D1017" s="382"/>
      <c r="E1017" s="382"/>
      <c r="F1017" s="382"/>
      <c r="G1017" s="382"/>
      <c r="H1017" s="382"/>
      <c r="I1017" s="382"/>
      <c r="J1017" s="382"/>
      <c r="K1017" s="382"/>
      <c r="L1017" s="382"/>
      <c r="M1017" s="382"/>
      <c r="N1017" s="382"/>
      <c r="O1017" s="382"/>
      <c r="P1017" s="382"/>
      <c r="Q1017" s="382"/>
      <c r="R1017" s="382"/>
      <c r="S1017" s="382"/>
      <c r="T1017" s="382"/>
      <c r="U1017" s="382"/>
      <c r="V1017" s="382"/>
      <c r="W1017" s="382"/>
      <c r="X1017" s="382"/>
      <c r="Y1017" s="382"/>
      <c r="Z1017" s="382"/>
      <c r="AA1017" s="382"/>
      <c r="AB1017" s="382"/>
      <c r="AC1017" s="382"/>
      <c r="AD1017" s="382"/>
      <c r="AE1017" s="382"/>
      <c r="AF1017" s="382"/>
      <c r="AG1017" s="382"/>
    </row>
    <row r="1018" spans="3:33" x14ac:dyDescent="0.25">
      <c r="C1018" s="382"/>
      <c r="D1018" s="382"/>
      <c r="E1018" s="382"/>
      <c r="F1018" s="382"/>
      <c r="G1018" s="382"/>
      <c r="H1018" s="382"/>
      <c r="I1018" s="382"/>
      <c r="J1018" s="382"/>
      <c r="K1018" s="382"/>
      <c r="L1018" s="382"/>
      <c r="M1018" s="382"/>
      <c r="N1018" s="382"/>
      <c r="O1018" s="382"/>
      <c r="P1018" s="382"/>
      <c r="Q1018" s="382"/>
      <c r="R1018" s="382"/>
      <c r="S1018" s="382"/>
      <c r="T1018" s="382"/>
      <c r="U1018" s="382"/>
      <c r="V1018" s="382"/>
      <c r="W1018" s="382"/>
      <c r="X1018" s="382"/>
      <c r="Y1018" s="382"/>
      <c r="Z1018" s="382"/>
      <c r="AA1018" s="382"/>
      <c r="AB1018" s="382"/>
      <c r="AC1018" s="382"/>
      <c r="AD1018" s="382"/>
      <c r="AE1018" s="382"/>
      <c r="AF1018" s="382"/>
      <c r="AG1018" s="382"/>
    </row>
    <row r="1019" spans="3:33" x14ac:dyDescent="0.25">
      <c r="C1019" s="382"/>
      <c r="D1019" s="382"/>
      <c r="E1019" s="382"/>
      <c r="F1019" s="382"/>
      <c r="G1019" s="382"/>
      <c r="H1019" s="382"/>
      <c r="I1019" s="382"/>
      <c r="J1019" s="382"/>
      <c r="K1019" s="382"/>
      <c r="L1019" s="382"/>
      <c r="M1019" s="382"/>
      <c r="N1019" s="382"/>
      <c r="O1019" s="382"/>
      <c r="P1019" s="382"/>
      <c r="Q1019" s="382"/>
      <c r="R1019" s="382"/>
      <c r="S1019" s="382"/>
      <c r="T1019" s="382"/>
      <c r="U1019" s="382"/>
      <c r="V1019" s="382"/>
      <c r="W1019" s="382"/>
      <c r="X1019" s="382"/>
      <c r="Y1019" s="382"/>
      <c r="Z1019" s="382"/>
      <c r="AA1019" s="382"/>
      <c r="AB1019" s="382"/>
      <c r="AC1019" s="382"/>
      <c r="AD1019" s="382"/>
      <c r="AE1019" s="382"/>
      <c r="AF1019" s="382"/>
      <c r="AG1019" s="382"/>
    </row>
    <row r="1020" spans="3:33" x14ac:dyDescent="0.25">
      <c r="C1020" s="382"/>
      <c r="D1020" s="382"/>
      <c r="E1020" s="382"/>
      <c r="F1020" s="382"/>
      <c r="G1020" s="382"/>
      <c r="H1020" s="382"/>
      <c r="I1020" s="382"/>
      <c r="J1020" s="382"/>
      <c r="K1020" s="382"/>
      <c r="L1020" s="382"/>
      <c r="M1020" s="382"/>
      <c r="N1020" s="382"/>
      <c r="O1020" s="382"/>
      <c r="P1020" s="382"/>
      <c r="Q1020" s="382"/>
      <c r="R1020" s="382"/>
      <c r="S1020" s="382"/>
      <c r="T1020" s="382"/>
      <c r="U1020" s="382"/>
      <c r="V1020" s="382"/>
      <c r="W1020" s="382"/>
      <c r="X1020" s="382"/>
      <c r="Y1020" s="382"/>
      <c r="Z1020" s="382"/>
      <c r="AA1020" s="382"/>
      <c r="AB1020" s="382"/>
      <c r="AC1020" s="382"/>
      <c r="AD1020" s="382"/>
      <c r="AE1020" s="382"/>
      <c r="AF1020" s="382"/>
      <c r="AG1020" s="382"/>
    </row>
    <row r="1021" spans="3:33" x14ac:dyDescent="0.25">
      <c r="C1021" s="382"/>
      <c r="D1021" s="382"/>
      <c r="E1021" s="382"/>
      <c r="F1021" s="382"/>
      <c r="G1021" s="382"/>
      <c r="H1021" s="382"/>
      <c r="I1021" s="382"/>
      <c r="J1021" s="382"/>
      <c r="K1021" s="382"/>
      <c r="L1021" s="382"/>
      <c r="M1021" s="382"/>
      <c r="N1021" s="382"/>
      <c r="O1021" s="382"/>
      <c r="P1021" s="382"/>
      <c r="Q1021" s="382"/>
      <c r="R1021" s="382"/>
      <c r="S1021" s="382"/>
      <c r="T1021" s="382"/>
      <c r="U1021" s="382"/>
      <c r="V1021" s="382"/>
      <c r="W1021" s="382"/>
      <c r="X1021" s="382"/>
      <c r="Y1021" s="382"/>
      <c r="Z1021" s="382"/>
      <c r="AA1021" s="382"/>
      <c r="AB1021" s="382"/>
      <c r="AC1021" s="382"/>
      <c r="AD1021" s="382"/>
      <c r="AE1021" s="382"/>
      <c r="AF1021" s="382"/>
      <c r="AG1021" s="382"/>
    </row>
    <row r="1022" spans="3:33" x14ac:dyDescent="0.25">
      <c r="C1022" s="382"/>
      <c r="D1022" s="382"/>
      <c r="E1022" s="382"/>
      <c r="F1022" s="382"/>
      <c r="G1022" s="382"/>
      <c r="H1022" s="382"/>
      <c r="I1022" s="382"/>
      <c r="J1022" s="382"/>
      <c r="K1022" s="382"/>
      <c r="L1022" s="382"/>
      <c r="M1022" s="382"/>
      <c r="N1022" s="382"/>
      <c r="O1022" s="382"/>
      <c r="P1022" s="382"/>
      <c r="Q1022" s="382"/>
      <c r="R1022" s="382"/>
      <c r="S1022" s="382"/>
      <c r="T1022" s="382"/>
      <c r="U1022" s="382"/>
      <c r="V1022" s="382"/>
      <c r="W1022" s="382"/>
      <c r="X1022" s="382"/>
      <c r="Y1022" s="382"/>
      <c r="Z1022" s="382"/>
      <c r="AA1022" s="382"/>
      <c r="AB1022" s="382"/>
      <c r="AC1022" s="382"/>
      <c r="AD1022" s="382"/>
      <c r="AE1022" s="382"/>
      <c r="AF1022" s="382"/>
      <c r="AG1022" s="382"/>
    </row>
    <row r="1023" spans="3:33" x14ac:dyDescent="0.25">
      <c r="C1023" s="382"/>
      <c r="D1023" s="382"/>
      <c r="E1023" s="382"/>
      <c r="F1023" s="382"/>
      <c r="G1023" s="382"/>
      <c r="H1023" s="382"/>
      <c r="I1023" s="382"/>
      <c r="J1023" s="382"/>
      <c r="K1023" s="382"/>
      <c r="L1023" s="382"/>
      <c r="M1023" s="382"/>
      <c r="N1023" s="382"/>
      <c r="O1023" s="382"/>
      <c r="P1023" s="382"/>
      <c r="Q1023" s="382"/>
      <c r="R1023" s="382"/>
      <c r="S1023" s="382"/>
      <c r="T1023" s="382"/>
      <c r="U1023" s="382"/>
      <c r="V1023" s="382"/>
      <c r="W1023" s="382"/>
      <c r="X1023" s="382"/>
      <c r="Y1023" s="382"/>
      <c r="Z1023" s="382"/>
      <c r="AA1023" s="382"/>
      <c r="AB1023" s="382"/>
      <c r="AC1023" s="382"/>
      <c r="AD1023" s="382"/>
      <c r="AE1023" s="382"/>
      <c r="AF1023" s="382"/>
      <c r="AG1023" s="382"/>
    </row>
    <row r="1024" spans="3:33" x14ac:dyDescent="0.25">
      <c r="C1024" s="382"/>
      <c r="D1024" s="382"/>
      <c r="E1024" s="382"/>
      <c r="F1024" s="382"/>
      <c r="G1024" s="382"/>
      <c r="H1024" s="382"/>
      <c r="I1024" s="382"/>
      <c r="J1024" s="382"/>
      <c r="K1024" s="382"/>
      <c r="L1024" s="382"/>
      <c r="M1024" s="382"/>
      <c r="N1024" s="382"/>
      <c r="O1024" s="382"/>
      <c r="P1024" s="382"/>
      <c r="Q1024" s="382"/>
      <c r="R1024" s="382"/>
      <c r="S1024" s="382"/>
      <c r="T1024" s="382"/>
      <c r="U1024" s="382"/>
      <c r="V1024" s="382"/>
      <c r="W1024" s="382"/>
      <c r="X1024" s="382"/>
      <c r="Y1024" s="382"/>
      <c r="Z1024" s="382"/>
      <c r="AA1024" s="382"/>
      <c r="AB1024" s="382"/>
      <c r="AC1024" s="382"/>
      <c r="AD1024" s="382"/>
      <c r="AE1024" s="382"/>
      <c r="AF1024" s="382"/>
      <c r="AG1024" s="382"/>
    </row>
    <row r="1025" spans="3:33" x14ac:dyDescent="0.25">
      <c r="C1025" s="382"/>
      <c r="D1025" s="382"/>
      <c r="E1025" s="382"/>
      <c r="F1025" s="382"/>
      <c r="G1025" s="382"/>
      <c r="H1025" s="382"/>
      <c r="I1025" s="382"/>
      <c r="J1025" s="382"/>
      <c r="K1025" s="382"/>
      <c r="L1025" s="382"/>
      <c r="M1025" s="382"/>
      <c r="N1025" s="382"/>
      <c r="O1025" s="382"/>
      <c r="P1025" s="382"/>
      <c r="Q1025" s="382"/>
      <c r="R1025" s="382"/>
      <c r="S1025" s="382"/>
      <c r="T1025" s="382"/>
      <c r="U1025" s="382"/>
      <c r="V1025" s="382"/>
      <c r="W1025" s="382"/>
      <c r="X1025" s="382"/>
      <c r="Y1025" s="382"/>
      <c r="Z1025" s="382"/>
      <c r="AA1025" s="382"/>
      <c r="AB1025" s="382"/>
      <c r="AC1025" s="382"/>
      <c r="AD1025" s="382"/>
      <c r="AE1025" s="382"/>
      <c r="AF1025" s="382"/>
      <c r="AG1025" s="382"/>
    </row>
    <row r="1026" spans="3:33" x14ac:dyDescent="0.25">
      <c r="C1026" s="382"/>
      <c r="D1026" s="382"/>
      <c r="E1026" s="382"/>
      <c r="F1026" s="382"/>
      <c r="G1026" s="382"/>
      <c r="H1026" s="382"/>
      <c r="I1026" s="382"/>
      <c r="J1026" s="382"/>
      <c r="K1026" s="382"/>
      <c r="L1026" s="382"/>
      <c r="M1026" s="382"/>
      <c r="N1026" s="382"/>
      <c r="O1026" s="382"/>
      <c r="P1026" s="382"/>
      <c r="Q1026" s="382"/>
      <c r="R1026" s="382"/>
      <c r="S1026" s="382"/>
      <c r="T1026" s="382"/>
      <c r="U1026" s="382"/>
      <c r="V1026" s="382"/>
      <c r="W1026" s="382"/>
      <c r="X1026" s="382"/>
      <c r="Y1026" s="382"/>
      <c r="Z1026" s="382"/>
      <c r="AA1026" s="382"/>
      <c r="AB1026" s="382"/>
      <c r="AC1026" s="382"/>
      <c r="AD1026" s="382"/>
      <c r="AE1026" s="382"/>
      <c r="AF1026" s="382"/>
      <c r="AG1026" s="382"/>
    </row>
    <row r="1027" spans="3:33" x14ac:dyDescent="0.25">
      <c r="C1027" s="382"/>
      <c r="D1027" s="382"/>
      <c r="E1027" s="382"/>
      <c r="F1027" s="382"/>
      <c r="G1027" s="382"/>
      <c r="H1027" s="382"/>
      <c r="I1027" s="382"/>
      <c r="J1027" s="382"/>
      <c r="K1027" s="382"/>
      <c r="L1027" s="382"/>
      <c r="M1027" s="382"/>
      <c r="N1027" s="382"/>
      <c r="O1027" s="382"/>
      <c r="P1027" s="382"/>
      <c r="Q1027" s="382"/>
      <c r="R1027" s="382"/>
      <c r="S1027" s="382"/>
      <c r="T1027" s="382"/>
      <c r="U1027" s="382"/>
      <c r="V1027" s="382"/>
      <c r="W1027" s="382"/>
      <c r="X1027" s="382"/>
      <c r="Y1027" s="382"/>
      <c r="Z1027" s="382"/>
      <c r="AA1027" s="382"/>
      <c r="AB1027" s="382"/>
      <c r="AC1027" s="382"/>
      <c r="AD1027" s="382"/>
      <c r="AE1027" s="382"/>
      <c r="AF1027" s="382"/>
      <c r="AG1027" s="382"/>
    </row>
    <row r="1028" spans="3:33" x14ac:dyDescent="0.25">
      <c r="C1028" s="382"/>
      <c r="D1028" s="382"/>
      <c r="E1028" s="382"/>
      <c r="F1028" s="382"/>
      <c r="G1028" s="382"/>
      <c r="H1028" s="382"/>
      <c r="I1028" s="382"/>
      <c r="J1028" s="382"/>
      <c r="K1028" s="382"/>
      <c r="L1028" s="382"/>
      <c r="M1028" s="382"/>
      <c r="N1028" s="382"/>
      <c r="O1028" s="382"/>
      <c r="P1028" s="382"/>
      <c r="Q1028" s="382"/>
      <c r="R1028" s="382"/>
      <c r="S1028" s="382"/>
      <c r="T1028" s="382"/>
      <c r="U1028" s="382"/>
      <c r="V1028" s="382"/>
      <c r="W1028" s="382"/>
      <c r="X1028" s="382"/>
      <c r="Y1028" s="382"/>
      <c r="Z1028" s="382"/>
      <c r="AA1028" s="382"/>
      <c r="AB1028" s="382"/>
      <c r="AC1028" s="382"/>
      <c r="AD1028" s="382"/>
      <c r="AE1028" s="382"/>
      <c r="AF1028" s="382"/>
      <c r="AG1028" s="382"/>
    </row>
    <row r="1029" spans="3:33" x14ac:dyDescent="0.25">
      <c r="C1029" s="382"/>
      <c r="D1029" s="382"/>
      <c r="E1029" s="382"/>
      <c r="F1029" s="382"/>
      <c r="G1029" s="382"/>
      <c r="H1029" s="382"/>
      <c r="I1029" s="382"/>
      <c r="J1029" s="382"/>
      <c r="K1029" s="382"/>
      <c r="L1029" s="382"/>
      <c r="M1029" s="382"/>
      <c r="N1029" s="382"/>
      <c r="O1029" s="382"/>
      <c r="P1029" s="382"/>
      <c r="Q1029" s="382"/>
      <c r="R1029" s="382"/>
      <c r="S1029" s="382"/>
      <c r="T1029" s="382"/>
      <c r="U1029" s="382"/>
      <c r="V1029" s="382"/>
      <c r="W1029" s="382"/>
      <c r="X1029" s="382"/>
      <c r="Y1029" s="382"/>
      <c r="Z1029" s="382"/>
      <c r="AA1029" s="382"/>
      <c r="AB1029" s="382"/>
      <c r="AC1029" s="382"/>
      <c r="AD1029" s="382"/>
      <c r="AE1029" s="382"/>
      <c r="AF1029" s="382"/>
      <c r="AG1029" s="382"/>
    </row>
    <row r="1030" spans="3:33" x14ac:dyDescent="0.25">
      <c r="C1030" s="382"/>
      <c r="D1030" s="382"/>
      <c r="E1030" s="382"/>
      <c r="F1030" s="382"/>
      <c r="G1030" s="382"/>
      <c r="H1030" s="382"/>
      <c r="I1030" s="382"/>
      <c r="J1030" s="382"/>
      <c r="K1030" s="382"/>
      <c r="L1030" s="382"/>
      <c r="M1030" s="382"/>
      <c r="N1030" s="382"/>
      <c r="O1030" s="382"/>
      <c r="P1030" s="382"/>
      <c r="Q1030" s="382"/>
      <c r="R1030" s="382"/>
      <c r="S1030" s="382"/>
      <c r="T1030" s="382"/>
      <c r="U1030" s="382"/>
      <c r="V1030" s="382"/>
      <c r="W1030" s="382"/>
      <c r="X1030" s="382"/>
      <c r="Y1030" s="382"/>
      <c r="Z1030" s="382"/>
      <c r="AA1030" s="382"/>
      <c r="AB1030" s="382"/>
      <c r="AC1030" s="382"/>
      <c r="AD1030" s="382"/>
      <c r="AE1030" s="382"/>
      <c r="AF1030" s="382"/>
      <c r="AG1030" s="382"/>
    </row>
    <row r="1031" spans="3:33" x14ac:dyDescent="0.25">
      <c r="C1031" s="382"/>
      <c r="D1031" s="382"/>
      <c r="E1031" s="382"/>
      <c r="F1031" s="382"/>
      <c r="G1031" s="382"/>
      <c r="H1031" s="382"/>
      <c r="I1031" s="382"/>
      <c r="J1031" s="382"/>
      <c r="K1031" s="382"/>
      <c r="L1031" s="382"/>
      <c r="M1031" s="382"/>
      <c r="N1031" s="382"/>
      <c r="O1031" s="382"/>
      <c r="P1031" s="382"/>
      <c r="Q1031" s="382"/>
      <c r="R1031" s="382"/>
      <c r="S1031" s="382"/>
      <c r="T1031" s="382"/>
      <c r="U1031" s="382"/>
      <c r="V1031" s="382"/>
      <c r="W1031" s="382"/>
      <c r="X1031" s="382"/>
      <c r="Y1031" s="382"/>
      <c r="Z1031" s="382"/>
      <c r="AA1031" s="382"/>
      <c r="AB1031" s="382"/>
      <c r="AC1031" s="382"/>
      <c r="AD1031" s="382"/>
      <c r="AE1031" s="382"/>
      <c r="AF1031" s="382"/>
      <c r="AG1031" s="382"/>
    </row>
    <row r="1032" spans="3:33" x14ac:dyDescent="0.25">
      <c r="C1032" s="382"/>
      <c r="D1032" s="382"/>
      <c r="E1032" s="382"/>
      <c r="F1032" s="382"/>
      <c r="G1032" s="382"/>
      <c r="H1032" s="382"/>
      <c r="I1032" s="382"/>
      <c r="J1032" s="382"/>
      <c r="K1032" s="382"/>
      <c r="L1032" s="382"/>
      <c r="M1032" s="382"/>
      <c r="N1032" s="382"/>
      <c r="O1032" s="382"/>
      <c r="P1032" s="382"/>
      <c r="Q1032" s="382"/>
      <c r="R1032" s="382"/>
      <c r="S1032" s="382"/>
      <c r="T1032" s="382"/>
      <c r="U1032" s="382"/>
      <c r="V1032" s="382"/>
      <c r="W1032" s="382"/>
      <c r="X1032" s="382"/>
      <c r="Y1032" s="382"/>
      <c r="Z1032" s="382"/>
      <c r="AA1032" s="382"/>
      <c r="AB1032" s="382"/>
      <c r="AC1032" s="382"/>
      <c r="AD1032" s="382"/>
      <c r="AE1032" s="382"/>
      <c r="AF1032" s="382"/>
      <c r="AG1032" s="382"/>
    </row>
    <row r="1033" spans="3:33" x14ac:dyDescent="0.25">
      <c r="C1033" s="382"/>
      <c r="D1033" s="382"/>
      <c r="E1033" s="382"/>
      <c r="F1033" s="382"/>
      <c r="G1033" s="382"/>
      <c r="H1033" s="382"/>
      <c r="I1033" s="382"/>
      <c r="J1033" s="382"/>
      <c r="K1033" s="382"/>
      <c r="L1033" s="382"/>
      <c r="M1033" s="382"/>
      <c r="N1033" s="382"/>
      <c r="O1033" s="382"/>
      <c r="P1033" s="382"/>
      <c r="Q1033" s="382"/>
      <c r="R1033" s="382"/>
      <c r="S1033" s="382"/>
      <c r="T1033" s="382"/>
      <c r="U1033" s="382"/>
      <c r="V1033" s="382"/>
      <c r="W1033" s="382"/>
      <c r="X1033" s="382"/>
      <c r="Y1033" s="382"/>
      <c r="Z1033" s="382"/>
      <c r="AA1033" s="382"/>
      <c r="AB1033" s="382"/>
      <c r="AC1033" s="382"/>
      <c r="AD1033" s="382"/>
      <c r="AE1033" s="382"/>
      <c r="AF1033" s="382"/>
      <c r="AG1033" s="382"/>
    </row>
    <row r="1034" spans="3:33" x14ac:dyDescent="0.25">
      <c r="C1034" s="382"/>
      <c r="D1034" s="382"/>
      <c r="E1034" s="382"/>
      <c r="F1034" s="382"/>
      <c r="G1034" s="382"/>
      <c r="H1034" s="382"/>
      <c r="I1034" s="382"/>
      <c r="J1034" s="382"/>
      <c r="K1034" s="382"/>
      <c r="L1034" s="382"/>
      <c r="M1034" s="382"/>
      <c r="N1034" s="382"/>
      <c r="O1034" s="382"/>
      <c r="P1034" s="382"/>
      <c r="Q1034" s="382"/>
      <c r="R1034" s="382"/>
      <c r="S1034" s="382"/>
      <c r="T1034" s="382"/>
      <c r="U1034" s="382"/>
      <c r="V1034" s="382"/>
      <c r="W1034" s="382"/>
      <c r="X1034" s="382"/>
      <c r="Y1034" s="382"/>
      <c r="Z1034" s="382"/>
      <c r="AA1034" s="382"/>
      <c r="AB1034" s="382"/>
      <c r="AC1034" s="382"/>
      <c r="AD1034" s="382"/>
      <c r="AE1034" s="382"/>
      <c r="AF1034" s="382"/>
      <c r="AG1034" s="382"/>
    </row>
    <row r="1035" spans="3:33" x14ac:dyDescent="0.25">
      <c r="C1035" s="382"/>
      <c r="D1035" s="382"/>
      <c r="E1035" s="382"/>
      <c r="F1035" s="382"/>
      <c r="G1035" s="382"/>
      <c r="H1035" s="382"/>
      <c r="I1035" s="382"/>
      <c r="J1035" s="382"/>
      <c r="K1035" s="382"/>
      <c r="L1035" s="382"/>
      <c r="M1035" s="382"/>
      <c r="N1035" s="382"/>
      <c r="O1035" s="382"/>
      <c r="P1035" s="382"/>
      <c r="Q1035" s="382"/>
      <c r="R1035" s="382"/>
      <c r="S1035" s="382"/>
      <c r="T1035" s="382"/>
      <c r="U1035" s="382"/>
      <c r="V1035" s="382"/>
      <c r="W1035" s="382"/>
      <c r="X1035" s="382"/>
      <c r="Y1035" s="382"/>
      <c r="Z1035" s="382"/>
      <c r="AA1035" s="382"/>
      <c r="AB1035" s="382"/>
      <c r="AC1035" s="382"/>
      <c r="AD1035" s="382"/>
      <c r="AE1035" s="382"/>
      <c r="AF1035" s="382"/>
      <c r="AG1035" s="382"/>
    </row>
    <row r="1036" spans="3:33" x14ac:dyDescent="0.25">
      <c r="C1036" s="382"/>
      <c r="D1036" s="382"/>
      <c r="E1036" s="382"/>
      <c r="F1036" s="382"/>
      <c r="G1036" s="382"/>
      <c r="H1036" s="382"/>
      <c r="I1036" s="382"/>
      <c r="J1036" s="382"/>
      <c r="K1036" s="382"/>
      <c r="L1036" s="382"/>
      <c r="M1036" s="382"/>
      <c r="N1036" s="382"/>
      <c r="O1036" s="382"/>
      <c r="P1036" s="382"/>
      <c r="Q1036" s="382"/>
      <c r="R1036" s="382"/>
      <c r="S1036" s="382"/>
      <c r="T1036" s="382"/>
      <c r="U1036" s="382"/>
      <c r="V1036" s="382"/>
      <c r="W1036" s="382"/>
      <c r="X1036" s="382"/>
      <c r="Y1036" s="382"/>
      <c r="Z1036" s="382"/>
      <c r="AA1036" s="382"/>
      <c r="AB1036" s="382"/>
      <c r="AC1036" s="382"/>
      <c r="AD1036" s="382"/>
      <c r="AE1036" s="382"/>
      <c r="AF1036" s="382"/>
      <c r="AG1036" s="382"/>
    </row>
    <row r="1037" spans="3:33" x14ac:dyDescent="0.25">
      <c r="C1037" s="382"/>
      <c r="D1037" s="382"/>
      <c r="E1037" s="382"/>
      <c r="F1037" s="382"/>
      <c r="G1037" s="382"/>
      <c r="H1037" s="382"/>
      <c r="I1037" s="382"/>
      <c r="J1037" s="382"/>
      <c r="K1037" s="382"/>
      <c r="L1037" s="382"/>
      <c r="M1037" s="382"/>
      <c r="N1037" s="382"/>
      <c r="O1037" s="382"/>
      <c r="P1037" s="382"/>
      <c r="Q1037" s="382"/>
      <c r="R1037" s="382"/>
      <c r="S1037" s="382"/>
      <c r="T1037" s="382"/>
      <c r="U1037" s="382"/>
      <c r="V1037" s="382"/>
      <c r="W1037" s="382"/>
      <c r="X1037" s="382"/>
      <c r="Y1037" s="382"/>
      <c r="Z1037" s="382"/>
      <c r="AA1037" s="382"/>
      <c r="AB1037" s="382"/>
      <c r="AC1037" s="382"/>
      <c r="AD1037" s="382"/>
      <c r="AE1037" s="382"/>
      <c r="AF1037" s="382"/>
      <c r="AG1037" s="382"/>
    </row>
    <row r="1038" spans="3:33" x14ac:dyDescent="0.25">
      <c r="C1038" s="382"/>
      <c r="D1038" s="382"/>
      <c r="E1038" s="382"/>
      <c r="F1038" s="382"/>
      <c r="G1038" s="382"/>
      <c r="H1038" s="382"/>
      <c r="I1038" s="382"/>
      <c r="J1038" s="382"/>
      <c r="K1038" s="382"/>
      <c r="L1038" s="382"/>
      <c r="M1038" s="382"/>
      <c r="N1038" s="382"/>
      <c r="O1038" s="382"/>
      <c r="P1038" s="382"/>
      <c r="Q1038" s="382"/>
      <c r="R1038" s="382"/>
      <c r="S1038" s="382"/>
      <c r="T1038" s="382"/>
      <c r="U1038" s="382"/>
      <c r="V1038" s="382"/>
      <c r="W1038" s="382"/>
      <c r="X1038" s="382"/>
      <c r="Y1038" s="382"/>
      <c r="Z1038" s="382"/>
      <c r="AA1038" s="382"/>
      <c r="AB1038" s="382"/>
      <c r="AC1038" s="382"/>
      <c r="AD1038" s="382"/>
      <c r="AE1038" s="382"/>
      <c r="AF1038" s="382"/>
      <c r="AG1038" s="382"/>
    </row>
    <row r="1039" spans="3:33" x14ac:dyDescent="0.25">
      <c r="C1039" s="382"/>
      <c r="D1039" s="382"/>
      <c r="E1039" s="382"/>
      <c r="F1039" s="382"/>
      <c r="G1039" s="382"/>
      <c r="H1039" s="382"/>
      <c r="I1039" s="382"/>
      <c r="J1039" s="382"/>
      <c r="K1039" s="382"/>
      <c r="L1039" s="382"/>
      <c r="M1039" s="382"/>
      <c r="N1039" s="382"/>
      <c r="O1039" s="382"/>
      <c r="P1039" s="382"/>
      <c r="Q1039" s="382"/>
      <c r="R1039" s="382"/>
      <c r="S1039" s="382"/>
      <c r="T1039" s="382"/>
      <c r="U1039" s="382"/>
      <c r="V1039" s="382"/>
      <c r="W1039" s="382"/>
      <c r="X1039" s="382"/>
      <c r="Y1039" s="382"/>
      <c r="Z1039" s="382"/>
      <c r="AA1039" s="382"/>
      <c r="AB1039" s="382"/>
      <c r="AC1039" s="382"/>
      <c r="AD1039" s="382"/>
      <c r="AE1039" s="382"/>
      <c r="AF1039" s="382"/>
      <c r="AG1039" s="382"/>
    </row>
    <row r="1040" spans="3:33" x14ac:dyDescent="0.25">
      <c r="C1040" s="382"/>
      <c r="D1040" s="382"/>
      <c r="E1040" s="382"/>
      <c r="F1040" s="382"/>
      <c r="G1040" s="382"/>
      <c r="H1040" s="382"/>
      <c r="I1040" s="382"/>
      <c r="J1040" s="382"/>
      <c r="K1040" s="382"/>
      <c r="L1040" s="382"/>
      <c r="M1040" s="382"/>
      <c r="N1040" s="382"/>
      <c r="O1040" s="382"/>
      <c r="P1040" s="382"/>
      <c r="Q1040" s="382"/>
      <c r="R1040" s="382"/>
      <c r="S1040" s="382"/>
      <c r="T1040" s="382"/>
      <c r="U1040" s="382"/>
      <c r="V1040" s="382"/>
      <c r="W1040" s="382"/>
      <c r="X1040" s="382"/>
      <c r="Y1040" s="382"/>
      <c r="Z1040" s="382"/>
      <c r="AA1040" s="382"/>
      <c r="AB1040" s="382"/>
      <c r="AC1040" s="382"/>
      <c r="AD1040" s="382"/>
      <c r="AE1040" s="382"/>
      <c r="AF1040" s="382"/>
      <c r="AG1040" s="382"/>
    </row>
    <row r="1041" spans="3:33" x14ac:dyDescent="0.25">
      <c r="C1041" s="382"/>
      <c r="D1041" s="382"/>
      <c r="E1041" s="382"/>
      <c r="F1041" s="382"/>
      <c r="G1041" s="382"/>
      <c r="H1041" s="382"/>
      <c r="I1041" s="382"/>
      <c r="J1041" s="382"/>
      <c r="K1041" s="382"/>
      <c r="L1041" s="382"/>
      <c r="M1041" s="382"/>
      <c r="N1041" s="382"/>
      <c r="O1041" s="382"/>
      <c r="P1041" s="382"/>
      <c r="Q1041" s="382"/>
      <c r="R1041" s="382"/>
      <c r="S1041" s="382"/>
      <c r="T1041" s="382"/>
      <c r="U1041" s="382"/>
      <c r="V1041" s="382"/>
      <c r="W1041" s="382"/>
      <c r="X1041" s="382"/>
      <c r="Y1041" s="382"/>
      <c r="Z1041" s="382"/>
      <c r="AA1041" s="382"/>
      <c r="AB1041" s="382"/>
      <c r="AC1041" s="382"/>
      <c r="AD1041" s="382"/>
      <c r="AE1041" s="382"/>
      <c r="AF1041" s="382"/>
      <c r="AG1041" s="382"/>
    </row>
    <row r="1042" spans="3:33" x14ac:dyDescent="0.25">
      <c r="C1042" s="382"/>
      <c r="D1042" s="382"/>
      <c r="E1042" s="382"/>
      <c r="F1042" s="382"/>
      <c r="G1042" s="382"/>
      <c r="H1042" s="382"/>
      <c r="I1042" s="382"/>
      <c r="J1042" s="382"/>
      <c r="K1042" s="382"/>
      <c r="L1042" s="382"/>
      <c r="M1042" s="382"/>
      <c r="N1042" s="382"/>
      <c r="O1042" s="382"/>
      <c r="P1042" s="382"/>
      <c r="Q1042" s="382"/>
      <c r="R1042" s="382"/>
      <c r="S1042" s="382"/>
      <c r="T1042" s="382"/>
      <c r="U1042" s="382"/>
      <c r="V1042" s="382"/>
      <c r="W1042" s="382"/>
      <c r="X1042" s="382"/>
      <c r="Y1042" s="382"/>
      <c r="Z1042" s="382"/>
      <c r="AA1042" s="382"/>
      <c r="AB1042" s="382"/>
      <c r="AC1042" s="382"/>
      <c r="AD1042" s="382"/>
      <c r="AE1042" s="382"/>
      <c r="AF1042" s="382"/>
      <c r="AG1042" s="382"/>
    </row>
    <row r="1043" spans="3:33" x14ac:dyDescent="0.25">
      <c r="C1043" s="382"/>
      <c r="D1043" s="382"/>
      <c r="E1043" s="382"/>
      <c r="F1043" s="382"/>
      <c r="G1043" s="382"/>
      <c r="H1043" s="382"/>
      <c r="I1043" s="382"/>
      <c r="J1043" s="382"/>
      <c r="K1043" s="382"/>
      <c r="L1043" s="382"/>
      <c r="M1043" s="382"/>
      <c r="N1043" s="382"/>
      <c r="O1043" s="382"/>
      <c r="P1043" s="382"/>
      <c r="Q1043" s="382"/>
      <c r="R1043" s="382"/>
      <c r="S1043" s="382"/>
      <c r="T1043" s="382"/>
      <c r="U1043" s="382"/>
      <c r="V1043" s="382"/>
      <c r="W1043" s="382"/>
      <c r="X1043" s="382"/>
      <c r="Y1043" s="382"/>
      <c r="Z1043" s="382"/>
      <c r="AA1043" s="382"/>
      <c r="AB1043" s="382"/>
      <c r="AC1043" s="382"/>
      <c r="AD1043" s="382"/>
      <c r="AE1043" s="382"/>
      <c r="AF1043" s="382"/>
      <c r="AG1043" s="382"/>
    </row>
    <row r="1044" spans="3:33" x14ac:dyDescent="0.25">
      <c r="C1044" s="382"/>
      <c r="D1044" s="382"/>
      <c r="E1044" s="382"/>
      <c r="F1044" s="382"/>
      <c r="G1044" s="382"/>
      <c r="H1044" s="382"/>
      <c r="I1044" s="382"/>
      <c r="J1044" s="382"/>
      <c r="K1044" s="382"/>
      <c r="L1044" s="382"/>
      <c r="M1044" s="382"/>
      <c r="N1044" s="382"/>
      <c r="O1044" s="382"/>
      <c r="P1044" s="382"/>
      <c r="Q1044" s="382"/>
      <c r="R1044" s="382"/>
      <c r="S1044" s="382"/>
      <c r="T1044" s="382"/>
      <c r="U1044" s="382"/>
      <c r="V1044" s="382"/>
      <c r="W1044" s="382"/>
      <c r="X1044" s="382"/>
      <c r="Y1044" s="382"/>
      <c r="Z1044" s="382"/>
      <c r="AA1044" s="382"/>
      <c r="AB1044" s="382"/>
      <c r="AC1044" s="382"/>
      <c r="AD1044" s="382"/>
      <c r="AE1044" s="382"/>
      <c r="AF1044" s="382"/>
      <c r="AG1044" s="382"/>
    </row>
    <row r="1045" spans="3:33" x14ac:dyDescent="0.25">
      <c r="C1045" s="382"/>
      <c r="D1045" s="382"/>
      <c r="E1045" s="382"/>
      <c r="F1045" s="382"/>
      <c r="G1045" s="382"/>
      <c r="H1045" s="382"/>
      <c r="I1045" s="382"/>
      <c r="J1045" s="382"/>
      <c r="K1045" s="382"/>
      <c r="L1045" s="382"/>
      <c r="M1045" s="382"/>
      <c r="N1045" s="382"/>
      <c r="O1045" s="382"/>
      <c r="P1045" s="382"/>
      <c r="Q1045" s="382"/>
      <c r="R1045" s="382"/>
      <c r="S1045" s="382"/>
      <c r="T1045" s="382"/>
      <c r="U1045" s="382"/>
      <c r="V1045" s="382"/>
      <c r="W1045" s="382"/>
      <c r="X1045" s="382"/>
      <c r="Y1045" s="382"/>
      <c r="Z1045" s="382"/>
      <c r="AA1045" s="382"/>
      <c r="AB1045" s="382"/>
      <c r="AC1045" s="382"/>
      <c r="AD1045" s="382"/>
      <c r="AE1045" s="382"/>
      <c r="AF1045" s="382"/>
      <c r="AG1045" s="382"/>
    </row>
    <row r="1046" spans="3:33" x14ac:dyDescent="0.25">
      <c r="C1046" s="382"/>
      <c r="D1046" s="382"/>
      <c r="E1046" s="382"/>
      <c r="F1046" s="382"/>
      <c r="G1046" s="382"/>
      <c r="H1046" s="382"/>
      <c r="I1046" s="382"/>
      <c r="J1046" s="382"/>
      <c r="K1046" s="382"/>
      <c r="L1046" s="382"/>
      <c r="M1046" s="382"/>
      <c r="N1046" s="382"/>
      <c r="O1046" s="382"/>
      <c r="P1046" s="382"/>
      <c r="Q1046" s="382"/>
      <c r="R1046" s="382"/>
      <c r="S1046" s="382"/>
      <c r="T1046" s="382"/>
      <c r="U1046" s="382"/>
      <c r="V1046" s="382"/>
      <c r="W1046" s="382"/>
      <c r="X1046" s="382"/>
      <c r="Y1046" s="382"/>
      <c r="Z1046" s="382"/>
      <c r="AA1046" s="382"/>
      <c r="AB1046" s="382"/>
      <c r="AC1046" s="382"/>
      <c r="AD1046" s="382"/>
      <c r="AE1046" s="382"/>
      <c r="AF1046" s="382"/>
      <c r="AG1046" s="382"/>
    </row>
    <row r="1047" spans="3:33" x14ac:dyDescent="0.25">
      <c r="C1047" s="382"/>
      <c r="D1047" s="382"/>
      <c r="E1047" s="382"/>
      <c r="F1047" s="382"/>
      <c r="G1047" s="382"/>
      <c r="H1047" s="382"/>
      <c r="I1047" s="382"/>
      <c r="J1047" s="382"/>
      <c r="K1047" s="382"/>
      <c r="L1047" s="382"/>
      <c r="M1047" s="382"/>
      <c r="N1047" s="382"/>
      <c r="O1047" s="382"/>
      <c r="P1047" s="382"/>
      <c r="Q1047" s="382"/>
      <c r="R1047" s="382"/>
      <c r="S1047" s="382"/>
      <c r="T1047" s="382"/>
      <c r="U1047" s="382"/>
      <c r="V1047" s="382"/>
      <c r="W1047" s="382"/>
      <c r="X1047" s="382"/>
      <c r="Y1047" s="382"/>
      <c r="Z1047" s="382"/>
      <c r="AA1047" s="382"/>
      <c r="AB1047" s="382"/>
      <c r="AC1047" s="382"/>
      <c r="AD1047" s="382"/>
      <c r="AE1047" s="382"/>
      <c r="AF1047" s="382"/>
      <c r="AG1047" s="382"/>
    </row>
    <row r="1048" spans="3:33" x14ac:dyDescent="0.25">
      <c r="C1048" s="382"/>
      <c r="D1048" s="382"/>
      <c r="E1048" s="382"/>
      <c r="F1048" s="382"/>
      <c r="G1048" s="382"/>
      <c r="H1048" s="382"/>
      <c r="I1048" s="382"/>
      <c r="J1048" s="382"/>
      <c r="K1048" s="382"/>
      <c r="L1048" s="382"/>
      <c r="M1048" s="382"/>
      <c r="N1048" s="382"/>
      <c r="O1048" s="382"/>
      <c r="P1048" s="382"/>
      <c r="Q1048" s="382"/>
      <c r="R1048" s="382"/>
      <c r="S1048" s="382"/>
      <c r="T1048" s="382"/>
      <c r="U1048" s="382"/>
      <c r="V1048" s="382"/>
      <c r="W1048" s="382"/>
      <c r="X1048" s="382"/>
      <c r="Y1048" s="382"/>
      <c r="Z1048" s="382"/>
      <c r="AA1048" s="382"/>
      <c r="AB1048" s="382"/>
      <c r="AC1048" s="382"/>
      <c r="AD1048" s="382"/>
      <c r="AE1048" s="382"/>
      <c r="AF1048" s="382"/>
      <c r="AG1048" s="382"/>
    </row>
    <row r="1049" spans="3:33" x14ac:dyDescent="0.25">
      <c r="C1049" s="382"/>
      <c r="D1049" s="382"/>
      <c r="E1049" s="382"/>
      <c r="F1049" s="382"/>
      <c r="G1049" s="382"/>
      <c r="H1049" s="382"/>
      <c r="I1049" s="382"/>
      <c r="J1049" s="382"/>
      <c r="K1049" s="382"/>
      <c r="L1049" s="382"/>
      <c r="M1049" s="382"/>
      <c r="N1049" s="382"/>
      <c r="O1049" s="382"/>
      <c r="P1049" s="382"/>
      <c r="Q1049" s="382"/>
      <c r="R1049" s="382"/>
      <c r="S1049" s="382"/>
      <c r="T1049" s="382"/>
      <c r="U1049" s="382"/>
      <c r="V1049" s="382"/>
      <c r="W1049" s="382"/>
      <c r="X1049" s="382"/>
      <c r="Y1049" s="382"/>
      <c r="Z1049" s="382"/>
      <c r="AA1049" s="382"/>
      <c r="AB1049" s="382"/>
      <c r="AC1049" s="382"/>
      <c r="AD1049" s="382"/>
      <c r="AE1049" s="382"/>
      <c r="AF1049" s="382"/>
      <c r="AG1049" s="382"/>
    </row>
    <row r="1050" spans="3:33" x14ac:dyDescent="0.25">
      <c r="C1050" s="382"/>
      <c r="D1050" s="382"/>
      <c r="E1050" s="382"/>
      <c r="F1050" s="382"/>
      <c r="G1050" s="382"/>
      <c r="H1050" s="382"/>
      <c r="I1050" s="382"/>
      <c r="J1050" s="382"/>
      <c r="K1050" s="382"/>
      <c r="L1050" s="382"/>
      <c r="M1050" s="382"/>
      <c r="N1050" s="382"/>
      <c r="O1050" s="382"/>
      <c r="P1050" s="382"/>
      <c r="Q1050" s="382"/>
      <c r="R1050" s="382"/>
      <c r="S1050" s="382"/>
      <c r="T1050" s="382"/>
      <c r="U1050" s="382"/>
      <c r="V1050" s="382"/>
      <c r="W1050" s="382"/>
      <c r="X1050" s="382"/>
      <c r="Y1050" s="382"/>
      <c r="Z1050" s="382"/>
      <c r="AA1050" s="382"/>
      <c r="AB1050" s="382"/>
      <c r="AC1050" s="382"/>
      <c r="AD1050" s="382"/>
      <c r="AE1050" s="382"/>
      <c r="AF1050" s="382"/>
      <c r="AG1050" s="382"/>
    </row>
    <row r="1051" spans="3:33" x14ac:dyDescent="0.25">
      <c r="C1051" s="382"/>
      <c r="D1051" s="382"/>
      <c r="E1051" s="382"/>
      <c r="F1051" s="382"/>
      <c r="G1051" s="382"/>
      <c r="H1051" s="382"/>
      <c r="I1051" s="382"/>
      <c r="J1051" s="382"/>
      <c r="K1051" s="382"/>
      <c r="L1051" s="382"/>
      <c r="M1051" s="382"/>
      <c r="N1051" s="382"/>
      <c r="O1051" s="382"/>
      <c r="P1051" s="382"/>
      <c r="Q1051" s="382"/>
      <c r="R1051" s="382"/>
      <c r="S1051" s="382"/>
      <c r="T1051" s="382"/>
      <c r="U1051" s="382"/>
      <c r="V1051" s="382"/>
      <c r="W1051" s="382"/>
      <c r="X1051" s="382"/>
      <c r="Y1051" s="382"/>
      <c r="Z1051" s="382"/>
      <c r="AA1051" s="382"/>
      <c r="AB1051" s="382"/>
      <c r="AC1051" s="382"/>
      <c r="AD1051" s="382"/>
      <c r="AE1051" s="382"/>
      <c r="AF1051" s="382"/>
      <c r="AG1051" s="382"/>
    </row>
    <row r="1052" spans="3:33" x14ac:dyDescent="0.25">
      <c r="C1052" s="382"/>
      <c r="D1052" s="382"/>
      <c r="E1052" s="382"/>
      <c r="F1052" s="382"/>
      <c r="G1052" s="382"/>
      <c r="H1052" s="382"/>
      <c r="I1052" s="382"/>
      <c r="J1052" s="382"/>
      <c r="K1052" s="382"/>
      <c r="L1052" s="382"/>
      <c r="M1052" s="382"/>
      <c r="N1052" s="382"/>
      <c r="O1052" s="382"/>
      <c r="P1052" s="382"/>
      <c r="Q1052" s="382"/>
      <c r="R1052" s="382"/>
      <c r="S1052" s="382"/>
      <c r="T1052" s="382"/>
      <c r="U1052" s="382"/>
      <c r="V1052" s="382"/>
      <c r="W1052" s="382"/>
      <c r="X1052" s="382"/>
      <c r="Y1052" s="382"/>
      <c r="Z1052" s="382"/>
      <c r="AA1052" s="382"/>
      <c r="AB1052" s="382"/>
      <c r="AC1052" s="382"/>
      <c r="AD1052" s="382"/>
      <c r="AE1052" s="382"/>
      <c r="AF1052" s="382"/>
      <c r="AG1052" s="382"/>
    </row>
    <row r="1053" spans="3:33" x14ac:dyDescent="0.25">
      <c r="C1053" s="382"/>
      <c r="D1053" s="382"/>
      <c r="E1053" s="382"/>
      <c r="F1053" s="382"/>
      <c r="G1053" s="382"/>
      <c r="H1053" s="382"/>
      <c r="I1053" s="382"/>
      <c r="J1053" s="382"/>
      <c r="K1053" s="382"/>
      <c r="L1053" s="382"/>
      <c r="M1053" s="382"/>
      <c r="N1053" s="382"/>
      <c r="O1053" s="382"/>
      <c r="P1053" s="382"/>
      <c r="Q1053" s="382"/>
      <c r="R1053" s="382"/>
      <c r="S1053" s="382"/>
      <c r="T1053" s="382"/>
      <c r="U1053" s="382"/>
      <c r="V1053" s="382"/>
      <c r="W1053" s="382"/>
      <c r="X1053" s="382"/>
      <c r="Y1053" s="382"/>
      <c r="Z1053" s="382"/>
      <c r="AA1053" s="382"/>
      <c r="AB1053" s="382"/>
      <c r="AC1053" s="382"/>
      <c r="AD1053" s="382"/>
      <c r="AE1053" s="382"/>
      <c r="AF1053" s="382"/>
      <c r="AG1053" s="382"/>
    </row>
    <row r="1054" spans="3:33" x14ac:dyDescent="0.25">
      <c r="C1054" s="382"/>
      <c r="D1054" s="382"/>
      <c r="E1054" s="382"/>
      <c r="F1054" s="382"/>
      <c r="G1054" s="382"/>
      <c r="H1054" s="382"/>
      <c r="I1054" s="382"/>
      <c r="J1054" s="382"/>
      <c r="K1054" s="382"/>
      <c r="L1054" s="382"/>
      <c r="M1054" s="382"/>
      <c r="N1054" s="382"/>
      <c r="O1054" s="382"/>
      <c r="P1054" s="382"/>
      <c r="Q1054" s="382"/>
      <c r="R1054" s="382"/>
      <c r="S1054" s="382"/>
      <c r="T1054" s="382"/>
      <c r="U1054" s="382"/>
      <c r="V1054" s="382"/>
      <c r="W1054" s="382"/>
      <c r="X1054" s="382"/>
      <c r="Y1054" s="382"/>
      <c r="Z1054" s="382"/>
      <c r="AA1054" s="382"/>
      <c r="AB1054" s="382"/>
      <c r="AC1054" s="382"/>
      <c r="AD1054" s="382"/>
      <c r="AE1054" s="382"/>
      <c r="AF1054" s="382"/>
      <c r="AG1054" s="382"/>
    </row>
    <row r="1055" spans="3:33" x14ac:dyDescent="0.25">
      <c r="C1055" s="382"/>
      <c r="D1055" s="382"/>
      <c r="E1055" s="382"/>
      <c r="F1055" s="382"/>
      <c r="G1055" s="382"/>
      <c r="H1055" s="382"/>
      <c r="I1055" s="382"/>
      <c r="J1055" s="382"/>
      <c r="K1055" s="382"/>
      <c r="L1055" s="382"/>
      <c r="M1055" s="382"/>
      <c r="N1055" s="382"/>
      <c r="O1055" s="382"/>
      <c r="P1055" s="382"/>
      <c r="Q1055" s="382"/>
      <c r="R1055" s="382"/>
      <c r="S1055" s="382"/>
      <c r="T1055" s="382"/>
      <c r="U1055" s="382"/>
      <c r="V1055" s="382"/>
      <c r="W1055" s="382"/>
      <c r="X1055" s="382"/>
      <c r="Y1055" s="382"/>
      <c r="Z1055" s="382"/>
      <c r="AA1055" s="382"/>
      <c r="AB1055" s="382"/>
      <c r="AC1055" s="382"/>
      <c r="AD1055" s="382"/>
      <c r="AE1055" s="382"/>
      <c r="AF1055" s="382"/>
      <c r="AG1055" s="382"/>
    </row>
    <row r="1056" spans="3:33" x14ac:dyDescent="0.25">
      <c r="C1056" s="382"/>
      <c r="D1056" s="382"/>
      <c r="E1056" s="382"/>
      <c r="F1056" s="382"/>
      <c r="G1056" s="382"/>
      <c r="H1056" s="382"/>
      <c r="I1056" s="382"/>
      <c r="J1056" s="382"/>
      <c r="K1056" s="382"/>
      <c r="L1056" s="382"/>
      <c r="M1056" s="382"/>
      <c r="N1056" s="382"/>
      <c r="O1056" s="382"/>
      <c r="P1056" s="382"/>
      <c r="Q1056" s="382"/>
      <c r="R1056" s="382"/>
      <c r="S1056" s="382"/>
      <c r="T1056" s="382"/>
      <c r="U1056" s="382"/>
      <c r="V1056" s="382"/>
      <c r="W1056" s="382"/>
      <c r="X1056" s="382"/>
      <c r="Y1056" s="382"/>
      <c r="Z1056" s="382"/>
      <c r="AA1056" s="382"/>
      <c r="AB1056" s="382"/>
      <c r="AC1056" s="382"/>
      <c r="AD1056" s="382"/>
      <c r="AE1056" s="382"/>
      <c r="AF1056" s="382"/>
      <c r="AG1056" s="382"/>
    </row>
    <row r="1057" spans="3:33" x14ac:dyDescent="0.25">
      <c r="C1057" s="382"/>
      <c r="D1057" s="382"/>
      <c r="E1057" s="382"/>
      <c r="F1057" s="382"/>
      <c r="G1057" s="382"/>
      <c r="H1057" s="382"/>
      <c r="I1057" s="382"/>
      <c r="J1057" s="382"/>
      <c r="K1057" s="382"/>
      <c r="L1057" s="382"/>
      <c r="M1057" s="382"/>
      <c r="N1057" s="382"/>
      <c r="O1057" s="382"/>
      <c r="P1057" s="382"/>
      <c r="Q1057" s="382"/>
      <c r="R1057" s="382"/>
      <c r="S1057" s="382"/>
      <c r="T1057" s="382"/>
      <c r="U1057" s="382"/>
      <c r="V1057" s="382"/>
      <c r="W1057" s="382"/>
      <c r="X1057" s="382"/>
      <c r="Y1057" s="382"/>
      <c r="Z1057" s="382"/>
      <c r="AA1057" s="382"/>
      <c r="AB1057" s="382"/>
      <c r="AC1057" s="382"/>
      <c r="AD1057" s="382"/>
      <c r="AE1057" s="382"/>
      <c r="AF1057" s="382"/>
      <c r="AG1057" s="382"/>
    </row>
    <row r="1058" spans="3:33" x14ac:dyDescent="0.25">
      <c r="C1058" s="382"/>
      <c r="D1058" s="382"/>
      <c r="E1058" s="382"/>
      <c r="F1058" s="382"/>
      <c r="G1058" s="382"/>
      <c r="H1058" s="382"/>
      <c r="I1058" s="382"/>
      <c r="J1058" s="382"/>
      <c r="K1058" s="382"/>
      <c r="L1058" s="382"/>
      <c r="M1058" s="382"/>
      <c r="N1058" s="382"/>
      <c r="O1058" s="382"/>
      <c r="P1058" s="382"/>
      <c r="Q1058" s="382"/>
      <c r="R1058" s="382"/>
      <c r="S1058" s="382"/>
      <c r="T1058" s="382"/>
      <c r="U1058" s="382"/>
      <c r="V1058" s="382"/>
      <c r="W1058" s="382"/>
      <c r="X1058" s="382"/>
      <c r="Y1058" s="382"/>
      <c r="Z1058" s="382"/>
      <c r="AA1058" s="382"/>
      <c r="AB1058" s="382"/>
      <c r="AC1058" s="382"/>
      <c r="AD1058" s="382"/>
      <c r="AE1058" s="382"/>
      <c r="AF1058" s="382"/>
      <c r="AG1058" s="382"/>
    </row>
    <row r="1059" spans="3:33" x14ac:dyDescent="0.25">
      <c r="C1059" s="382"/>
      <c r="D1059" s="382"/>
      <c r="E1059" s="382"/>
      <c r="F1059" s="382"/>
      <c r="G1059" s="382"/>
      <c r="H1059" s="382"/>
      <c r="I1059" s="382"/>
      <c r="J1059" s="382"/>
      <c r="K1059" s="382"/>
      <c r="L1059" s="382"/>
      <c r="M1059" s="382"/>
      <c r="N1059" s="382"/>
      <c r="O1059" s="382"/>
      <c r="P1059" s="382"/>
      <c r="Q1059" s="382"/>
      <c r="R1059" s="382"/>
      <c r="S1059" s="382"/>
      <c r="T1059" s="382"/>
      <c r="U1059" s="382"/>
      <c r="V1059" s="382"/>
      <c r="W1059" s="382"/>
      <c r="X1059" s="382"/>
      <c r="Y1059" s="382"/>
      <c r="Z1059" s="382"/>
      <c r="AA1059" s="382"/>
      <c r="AB1059" s="382"/>
      <c r="AC1059" s="382"/>
      <c r="AD1059" s="382"/>
      <c r="AE1059" s="382"/>
      <c r="AF1059" s="382"/>
      <c r="AG1059" s="382"/>
    </row>
    <row r="1060" spans="3:33" x14ac:dyDescent="0.25">
      <c r="C1060" s="382"/>
      <c r="D1060" s="382"/>
      <c r="E1060" s="382"/>
      <c r="F1060" s="382"/>
      <c r="G1060" s="382"/>
      <c r="H1060" s="382"/>
      <c r="I1060" s="382"/>
      <c r="J1060" s="382"/>
      <c r="K1060" s="382"/>
      <c r="L1060" s="382"/>
      <c r="M1060" s="382"/>
      <c r="N1060" s="382"/>
      <c r="O1060" s="382"/>
      <c r="P1060" s="382"/>
      <c r="Q1060" s="382"/>
      <c r="R1060" s="382"/>
      <c r="S1060" s="382"/>
      <c r="T1060" s="382"/>
      <c r="U1060" s="382"/>
      <c r="V1060" s="382"/>
      <c r="W1060" s="382"/>
      <c r="X1060" s="382"/>
      <c r="Y1060" s="382"/>
      <c r="Z1060" s="382"/>
      <c r="AA1060" s="382"/>
      <c r="AB1060" s="382"/>
      <c r="AC1060" s="382"/>
      <c r="AD1060" s="382"/>
      <c r="AE1060" s="382"/>
      <c r="AF1060" s="382"/>
      <c r="AG1060" s="382"/>
    </row>
    <row r="1061" spans="3:33" x14ac:dyDescent="0.25">
      <c r="C1061" s="382"/>
      <c r="D1061" s="382"/>
      <c r="E1061" s="382"/>
      <c r="F1061" s="382"/>
      <c r="G1061" s="382"/>
      <c r="H1061" s="382"/>
      <c r="I1061" s="382"/>
      <c r="J1061" s="382"/>
      <c r="K1061" s="382"/>
      <c r="L1061" s="382"/>
      <c r="M1061" s="382"/>
      <c r="N1061" s="382"/>
      <c r="O1061" s="382"/>
      <c r="P1061" s="382"/>
      <c r="Q1061" s="382"/>
      <c r="R1061" s="382"/>
      <c r="S1061" s="382"/>
      <c r="T1061" s="382"/>
      <c r="U1061" s="382"/>
      <c r="V1061" s="382"/>
      <c r="W1061" s="382"/>
      <c r="X1061" s="382"/>
      <c r="Y1061" s="382"/>
      <c r="Z1061" s="382"/>
      <c r="AA1061" s="382"/>
      <c r="AB1061" s="382"/>
      <c r="AC1061" s="382"/>
      <c r="AD1061" s="382"/>
      <c r="AE1061" s="382"/>
      <c r="AF1061" s="382"/>
      <c r="AG1061" s="382"/>
    </row>
    <row r="1062" spans="3:33" x14ac:dyDescent="0.25">
      <c r="C1062" s="382"/>
      <c r="D1062" s="382"/>
      <c r="E1062" s="382"/>
      <c r="F1062" s="382"/>
      <c r="G1062" s="382"/>
      <c r="H1062" s="382"/>
      <c r="I1062" s="382"/>
      <c r="J1062" s="382"/>
      <c r="K1062" s="382"/>
      <c r="L1062" s="382"/>
      <c r="M1062" s="382"/>
      <c r="N1062" s="382"/>
      <c r="O1062" s="382"/>
      <c r="P1062" s="382"/>
      <c r="Q1062" s="382"/>
      <c r="R1062" s="382"/>
      <c r="S1062" s="382"/>
      <c r="T1062" s="382"/>
      <c r="U1062" s="382"/>
      <c r="V1062" s="382"/>
      <c r="W1062" s="382"/>
      <c r="X1062" s="382"/>
      <c r="Y1062" s="382"/>
      <c r="Z1062" s="382"/>
      <c r="AA1062" s="382"/>
      <c r="AB1062" s="382"/>
      <c r="AC1062" s="382"/>
      <c r="AD1062" s="382"/>
      <c r="AE1062" s="382"/>
      <c r="AF1062" s="382"/>
      <c r="AG1062" s="382"/>
    </row>
    <row r="1063" spans="3:33" x14ac:dyDescent="0.25">
      <c r="C1063" s="382"/>
      <c r="D1063" s="382"/>
      <c r="E1063" s="382"/>
      <c r="F1063" s="382"/>
      <c r="G1063" s="382"/>
      <c r="H1063" s="382"/>
      <c r="I1063" s="382"/>
      <c r="J1063" s="382"/>
      <c r="K1063" s="382"/>
      <c r="L1063" s="382"/>
      <c r="M1063" s="382"/>
      <c r="N1063" s="382"/>
      <c r="O1063" s="382"/>
      <c r="P1063" s="382"/>
      <c r="Q1063" s="382"/>
      <c r="R1063" s="382"/>
      <c r="S1063" s="382"/>
      <c r="T1063" s="382"/>
      <c r="U1063" s="382"/>
      <c r="V1063" s="382"/>
      <c r="W1063" s="382"/>
      <c r="X1063" s="382"/>
      <c r="Y1063" s="382"/>
      <c r="Z1063" s="382"/>
      <c r="AA1063" s="382"/>
      <c r="AB1063" s="382"/>
      <c r="AC1063" s="382"/>
      <c r="AD1063" s="382"/>
      <c r="AE1063" s="382"/>
      <c r="AF1063" s="382"/>
      <c r="AG1063" s="382"/>
    </row>
    <row r="1064" spans="3:33" x14ac:dyDescent="0.25">
      <c r="C1064" s="382"/>
      <c r="D1064" s="382"/>
      <c r="E1064" s="382"/>
      <c r="F1064" s="382"/>
      <c r="G1064" s="382"/>
      <c r="H1064" s="382"/>
      <c r="I1064" s="382"/>
      <c r="J1064" s="382"/>
      <c r="K1064" s="382"/>
      <c r="L1064" s="382"/>
      <c r="M1064" s="382"/>
      <c r="N1064" s="382"/>
      <c r="O1064" s="382"/>
      <c r="P1064" s="382"/>
      <c r="Q1064" s="382"/>
      <c r="R1064" s="382"/>
      <c r="S1064" s="382"/>
      <c r="T1064" s="382"/>
      <c r="U1064" s="382"/>
      <c r="V1064" s="382"/>
      <c r="W1064" s="382"/>
      <c r="X1064" s="382"/>
      <c r="Y1064" s="382"/>
      <c r="Z1064" s="382"/>
      <c r="AA1064" s="382"/>
      <c r="AB1064" s="382"/>
      <c r="AC1064" s="382"/>
      <c r="AD1064" s="382"/>
      <c r="AE1064" s="382"/>
      <c r="AF1064" s="382"/>
      <c r="AG1064" s="382"/>
    </row>
    <row r="1065" spans="3:33" x14ac:dyDescent="0.25">
      <c r="C1065" s="382"/>
      <c r="D1065" s="382"/>
      <c r="E1065" s="382"/>
      <c r="F1065" s="382"/>
      <c r="G1065" s="382"/>
      <c r="H1065" s="382"/>
      <c r="I1065" s="382"/>
      <c r="J1065" s="382"/>
      <c r="K1065" s="382"/>
      <c r="L1065" s="382"/>
      <c r="M1065" s="382"/>
      <c r="N1065" s="382"/>
      <c r="O1065" s="382"/>
      <c r="P1065" s="382"/>
      <c r="Q1065" s="382"/>
      <c r="R1065" s="382"/>
      <c r="S1065" s="382"/>
      <c r="T1065" s="382"/>
      <c r="U1065" s="382"/>
      <c r="V1065" s="382"/>
      <c r="W1065" s="382"/>
      <c r="X1065" s="382"/>
      <c r="Y1065" s="382"/>
      <c r="Z1065" s="382"/>
      <c r="AA1065" s="382"/>
      <c r="AB1065" s="382"/>
      <c r="AC1065" s="382"/>
      <c r="AD1065" s="382"/>
      <c r="AE1065" s="382"/>
      <c r="AF1065" s="382"/>
      <c r="AG1065" s="382"/>
    </row>
    <row r="1066" spans="3:33" x14ac:dyDescent="0.25">
      <c r="C1066" s="382"/>
      <c r="D1066" s="382"/>
      <c r="E1066" s="382"/>
      <c r="F1066" s="382"/>
      <c r="G1066" s="382"/>
      <c r="H1066" s="382"/>
      <c r="I1066" s="382"/>
      <c r="J1066" s="382"/>
      <c r="K1066" s="382"/>
      <c r="L1066" s="382"/>
      <c r="M1066" s="382"/>
      <c r="N1066" s="382"/>
      <c r="O1066" s="382"/>
      <c r="P1066" s="382"/>
      <c r="Q1066" s="382"/>
      <c r="R1066" s="382"/>
      <c r="S1066" s="382"/>
      <c r="T1066" s="382"/>
      <c r="U1066" s="382"/>
      <c r="V1066" s="382"/>
      <c r="W1066" s="382"/>
      <c r="X1066" s="382"/>
      <c r="Y1066" s="382"/>
      <c r="Z1066" s="382"/>
      <c r="AA1066" s="382"/>
      <c r="AB1066" s="382"/>
      <c r="AC1066" s="382"/>
      <c r="AD1066" s="382"/>
      <c r="AE1066" s="382"/>
      <c r="AF1066" s="382"/>
      <c r="AG1066" s="382"/>
    </row>
    <row r="1067" spans="3:33" x14ac:dyDescent="0.25">
      <c r="C1067" s="382"/>
      <c r="D1067" s="382"/>
      <c r="E1067" s="382"/>
      <c r="F1067" s="382"/>
      <c r="G1067" s="382"/>
      <c r="H1067" s="382"/>
      <c r="I1067" s="382"/>
      <c r="J1067" s="382"/>
      <c r="K1067" s="382"/>
      <c r="L1067" s="382"/>
      <c r="M1067" s="382"/>
      <c r="N1067" s="382"/>
      <c r="O1067" s="382"/>
      <c r="P1067" s="382"/>
      <c r="Q1067" s="382"/>
      <c r="R1067" s="382"/>
      <c r="S1067" s="382"/>
      <c r="T1067" s="382"/>
      <c r="U1067" s="382"/>
      <c r="V1067" s="382"/>
      <c r="W1067" s="382"/>
      <c r="X1067" s="382"/>
      <c r="Y1067" s="382"/>
      <c r="Z1067" s="382"/>
      <c r="AA1067" s="382"/>
      <c r="AB1067" s="382"/>
      <c r="AC1067" s="382"/>
      <c r="AD1067" s="382"/>
      <c r="AE1067" s="382"/>
      <c r="AF1067" s="382"/>
      <c r="AG1067" s="382"/>
    </row>
    <row r="1068" spans="3:33" x14ac:dyDescent="0.25">
      <c r="C1068" s="382"/>
      <c r="D1068" s="382"/>
      <c r="E1068" s="382"/>
      <c r="F1068" s="382"/>
      <c r="G1068" s="382"/>
      <c r="H1068" s="382"/>
      <c r="I1068" s="382"/>
      <c r="J1068" s="382"/>
      <c r="K1068" s="382"/>
      <c r="L1068" s="382"/>
      <c r="M1068" s="382"/>
      <c r="N1068" s="382"/>
      <c r="O1068" s="382"/>
      <c r="P1068" s="382"/>
      <c r="Q1068" s="382"/>
      <c r="R1068" s="382"/>
      <c r="S1068" s="382"/>
      <c r="T1068" s="382"/>
      <c r="U1068" s="382"/>
      <c r="V1068" s="382"/>
      <c r="W1068" s="382"/>
      <c r="X1068" s="382"/>
      <c r="Y1068" s="382"/>
      <c r="Z1068" s="382"/>
      <c r="AA1068" s="382"/>
      <c r="AB1068" s="382"/>
      <c r="AC1068" s="382"/>
      <c r="AD1068" s="382"/>
      <c r="AE1068" s="382"/>
      <c r="AF1068" s="382"/>
      <c r="AG1068" s="382"/>
    </row>
    <row r="1069" spans="3:33" x14ac:dyDescent="0.25">
      <c r="C1069" s="382"/>
      <c r="D1069" s="382"/>
      <c r="E1069" s="382"/>
      <c r="F1069" s="382"/>
      <c r="G1069" s="382"/>
      <c r="H1069" s="382"/>
      <c r="I1069" s="382"/>
      <c r="J1069" s="382"/>
      <c r="K1069" s="382"/>
      <c r="L1069" s="382"/>
      <c r="M1069" s="382"/>
      <c r="N1069" s="382"/>
      <c r="O1069" s="382"/>
      <c r="P1069" s="382"/>
      <c r="Q1069" s="382"/>
      <c r="R1069" s="382"/>
      <c r="S1069" s="382"/>
      <c r="T1069" s="382"/>
      <c r="U1069" s="382"/>
      <c r="V1069" s="382"/>
      <c r="W1069" s="382"/>
      <c r="X1069" s="382"/>
      <c r="Y1069" s="382"/>
      <c r="Z1069" s="382"/>
      <c r="AA1069" s="382"/>
      <c r="AB1069" s="382"/>
      <c r="AC1069" s="382"/>
      <c r="AD1069" s="382"/>
      <c r="AE1069" s="382"/>
      <c r="AF1069" s="382"/>
      <c r="AG1069" s="382"/>
    </row>
    <row r="1070" spans="3:33" x14ac:dyDescent="0.25">
      <c r="C1070" s="382"/>
      <c r="D1070" s="382"/>
      <c r="E1070" s="382"/>
      <c r="F1070" s="382"/>
      <c r="G1070" s="382"/>
      <c r="H1070" s="382"/>
      <c r="I1070" s="382"/>
      <c r="J1070" s="382"/>
      <c r="K1070" s="382"/>
      <c r="L1070" s="382"/>
      <c r="M1070" s="382"/>
      <c r="N1070" s="382"/>
      <c r="O1070" s="382"/>
      <c r="P1070" s="382"/>
      <c r="Q1070" s="382"/>
      <c r="R1070" s="382"/>
      <c r="S1070" s="382"/>
      <c r="T1070" s="382"/>
      <c r="U1070" s="382"/>
      <c r="V1070" s="382"/>
      <c r="W1070" s="382"/>
      <c r="X1070" s="382"/>
      <c r="Y1070" s="382"/>
      <c r="Z1070" s="382"/>
      <c r="AA1070" s="382"/>
      <c r="AB1070" s="382"/>
      <c r="AC1070" s="382"/>
      <c r="AD1070" s="382"/>
      <c r="AE1070" s="382"/>
      <c r="AF1070" s="382"/>
      <c r="AG1070" s="382"/>
    </row>
    <row r="1071" spans="3:33" x14ac:dyDescent="0.25">
      <c r="C1071" s="382"/>
      <c r="D1071" s="382"/>
      <c r="E1071" s="382"/>
      <c r="F1071" s="382"/>
      <c r="G1071" s="382"/>
      <c r="H1071" s="382"/>
      <c r="I1071" s="382"/>
      <c r="J1071" s="382"/>
      <c r="K1071" s="382"/>
      <c r="L1071" s="382"/>
      <c r="M1071" s="382"/>
      <c r="N1071" s="382"/>
      <c r="O1071" s="382"/>
      <c r="P1071" s="382"/>
      <c r="Q1071" s="382"/>
      <c r="R1071" s="382"/>
      <c r="S1071" s="382"/>
      <c r="T1071" s="382"/>
      <c r="U1071" s="382"/>
      <c r="V1071" s="382"/>
      <c r="W1071" s="382"/>
      <c r="X1071" s="382"/>
      <c r="Y1071" s="382"/>
      <c r="Z1071" s="382"/>
      <c r="AA1071" s="382"/>
      <c r="AB1071" s="382"/>
      <c r="AC1071" s="382"/>
      <c r="AD1071" s="382"/>
      <c r="AE1071" s="382"/>
      <c r="AF1071" s="382"/>
      <c r="AG1071" s="382"/>
    </row>
    <row r="1072" spans="3:33" x14ac:dyDescent="0.25">
      <c r="C1072" s="382"/>
      <c r="D1072" s="382"/>
      <c r="E1072" s="382"/>
      <c r="F1072" s="382"/>
      <c r="G1072" s="382"/>
      <c r="H1072" s="382"/>
      <c r="I1072" s="382"/>
      <c r="J1072" s="382"/>
      <c r="K1072" s="382"/>
      <c r="L1072" s="382"/>
      <c r="M1072" s="382"/>
      <c r="N1072" s="382"/>
      <c r="O1072" s="382"/>
      <c r="P1072" s="382"/>
      <c r="Q1072" s="382"/>
      <c r="R1072" s="382"/>
      <c r="S1072" s="382"/>
      <c r="T1072" s="382"/>
      <c r="U1072" s="382"/>
      <c r="V1072" s="382"/>
      <c r="W1072" s="382"/>
      <c r="X1072" s="382"/>
      <c r="Y1072" s="382"/>
      <c r="Z1072" s="382"/>
      <c r="AA1072" s="382"/>
      <c r="AB1072" s="382"/>
      <c r="AC1072" s="382"/>
      <c r="AD1072" s="382"/>
      <c r="AE1072" s="382"/>
      <c r="AF1072" s="382"/>
      <c r="AG1072" s="382"/>
    </row>
    <row r="1073" spans="3:33" x14ac:dyDescent="0.25">
      <c r="C1073" s="382"/>
      <c r="D1073" s="382"/>
      <c r="E1073" s="382"/>
      <c r="F1073" s="382"/>
      <c r="G1073" s="382"/>
      <c r="H1073" s="382"/>
      <c r="I1073" s="382"/>
      <c r="J1073" s="382"/>
      <c r="K1073" s="382"/>
      <c r="L1073" s="382"/>
      <c r="M1073" s="382"/>
      <c r="N1073" s="382"/>
      <c r="O1073" s="382"/>
      <c r="P1073" s="382"/>
      <c r="Q1073" s="382"/>
      <c r="R1073" s="382"/>
      <c r="S1073" s="382"/>
      <c r="T1073" s="382"/>
      <c r="U1073" s="382"/>
      <c r="V1073" s="382"/>
      <c r="W1073" s="382"/>
      <c r="X1073" s="382"/>
      <c r="Y1073" s="382"/>
      <c r="Z1073" s="382"/>
      <c r="AA1073" s="382"/>
      <c r="AB1073" s="382"/>
      <c r="AC1073" s="382"/>
      <c r="AD1073" s="382"/>
      <c r="AE1073" s="382"/>
      <c r="AF1073" s="382"/>
      <c r="AG1073" s="382"/>
    </row>
    <row r="1074" spans="3:33" x14ac:dyDescent="0.25">
      <c r="C1074" s="382"/>
      <c r="D1074" s="382"/>
      <c r="E1074" s="382"/>
      <c r="F1074" s="382"/>
      <c r="G1074" s="382"/>
      <c r="H1074" s="382"/>
      <c r="I1074" s="382"/>
      <c r="J1074" s="382"/>
      <c r="K1074" s="382"/>
      <c r="L1074" s="382"/>
      <c r="M1074" s="382"/>
      <c r="N1074" s="382"/>
      <c r="O1074" s="382"/>
      <c r="P1074" s="382"/>
      <c r="Q1074" s="382"/>
      <c r="R1074" s="382"/>
      <c r="S1074" s="382"/>
      <c r="T1074" s="382"/>
      <c r="U1074" s="382"/>
      <c r="V1074" s="382"/>
      <c r="W1074" s="382"/>
      <c r="X1074" s="382"/>
      <c r="Y1074" s="382"/>
      <c r="Z1074" s="382"/>
      <c r="AA1074" s="382"/>
      <c r="AB1074" s="382"/>
      <c r="AC1074" s="382"/>
      <c r="AD1074" s="382"/>
      <c r="AE1074" s="382"/>
      <c r="AF1074" s="382"/>
      <c r="AG1074" s="382"/>
    </row>
    <row r="1075" spans="3:33" x14ac:dyDescent="0.25">
      <c r="C1075" s="382"/>
      <c r="D1075" s="382"/>
      <c r="E1075" s="382"/>
      <c r="F1075" s="382"/>
      <c r="G1075" s="382"/>
      <c r="H1075" s="382"/>
      <c r="I1075" s="382"/>
      <c r="J1075" s="382"/>
      <c r="K1075" s="382"/>
      <c r="L1075" s="382"/>
      <c r="M1075" s="382"/>
      <c r="N1075" s="382"/>
      <c r="O1075" s="382"/>
      <c r="P1075" s="382"/>
      <c r="Q1075" s="382"/>
      <c r="R1075" s="382"/>
      <c r="S1075" s="382"/>
      <c r="T1075" s="382"/>
      <c r="U1075" s="382"/>
      <c r="V1075" s="382"/>
      <c r="W1075" s="382"/>
      <c r="X1075" s="382"/>
      <c r="Y1075" s="382"/>
      <c r="Z1075" s="382"/>
      <c r="AA1075" s="382"/>
      <c r="AB1075" s="382"/>
      <c r="AC1075" s="382"/>
      <c r="AD1075" s="382"/>
      <c r="AE1075" s="382"/>
      <c r="AF1075" s="382"/>
      <c r="AG1075" s="382"/>
    </row>
    <row r="1076" spans="3:33" x14ac:dyDescent="0.25">
      <c r="C1076" s="382"/>
      <c r="D1076" s="382"/>
      <c r="E1076" s="382"/>
      <c r="F1076" s="382"/>
      <c r="G1076" s="382"/>
      <c r="H1076" s="382"/>
      <c r="I1076" s="382"/>
      <c r="J1076" s="382"/>
      <c r="K1076" s="382"/>
      <c r="L1076" s="382"/>
      <c r="M1076" s="382"/>
      <c r="N1076" s="382"/>
      <c r="O1076" s="382"/>
      <c r="P1076" s="382"/>
      <c r="Q1076" s="382"/>
      <c r="R1076" s="382"/>
      <c r="S1076" s="382"/>
      <c r="T1076" s="382"/>
      <c r="U1076" s="382"/>
      <c r="V1076" s="382"/>
      <c r="W1076" s="382"/>
      <c r="X1076" s="382"/>
      <c r="Y1076" s="382"/>
      <c r="Z1076" s="382"/>
      <c r="AA1076" s="382"/>
      <c r="AB1076" s="382"/>
      <c r="AC1076" s="382"/>
      <c r="AD1076" s="382"/>
      <c r="AE1076" s="382"/>
      <c r="AF1076" s="382"/>
      <c r="AG1076" s="382"/>
    </row>
    <row r="1077" spans="3:33" x14ac:dyDescent="0.25">
      <c r="C1077" s="382"/>
      <c r="D1077" s="382"/>
      <c r="E1077" s="382"/>
      <c r="F1077" s="382"/>
      <c r="G1077" s="382"/>
      <c r="H1077" s="382"/>
      <c r="I1077" s="382"/>
      <c r="J1077" s="382"/>
      <c r="K1077" s="382"/>
      <c r="L1077" s="382"/>
      <c r="M1077" s="382"/>
      <c r="N1077" s="382"/>
      <c r="O1077" s="382"/>
      <c r="P1077" s="382"/>
      <c r="Q1077" s="382"/>
      <c r="R1077" s="382"/>
      <c r="S1077" s="382"/>
      <c r="T1077" s="382"/>
      <c r="U1077" s="382"/>
      <c r="V1077" s="382"/>
      <c r="W1077" s="382"/>
      <c r="X1077" s="382"/>
      <c r="Y1077" s="382"/>
      <c r="Z1077" s="382"/>
      <c r="AA1077" s="382"/>
      <c r="AB1077" s="382"/>
      <c r="AC1077" s="382"/>
      <c r="AD1077" s="382"/>
      <c r="AE1077" s="382"/>
      <c r="AF1077" s="382"/>
      <c r="AG1077" s="382"/>
    </row>
    <row r="1078" spans="3:33" x14ac:dyDescent="0.25">
      <c r="C1078" s="382"/>
      <c r="D1078" s="382"/>
      <c r="E1078" s="382"/>
      <c r="F1078" s="382"/>
      <c r="G1078" s="382"/>
      <c r="H1078" s="382"/>
      <c r="I1078" s="382"/>
      <c r="J1078" s="382"/>
      <c r="K1078" s="382"/>
      <c r="L1078" s="382"/>
      <c r="M1078" s="382"/>
      <c r="N1078" s="382"/>
      <c r="O1078" s="382"/>
      <c r="P1078" s="382"/>
      <c r="Q1078" s="382"/>
      <c r="R1078" s="382"/>
      <c r="S1078" s="382"/>
      <c r="T1078" s="382"/>
      <c r="U1078" s="382"/>
      <c r="V1078" s="382"/>
      <c r="W1078" s="382"/>
      <c r="X1078" s="382"/>
      <c r="Y1078" s="382"/>
      <c r="Z1078" s="382"/>
      <c r="AA1078" s="382"/>
      <c r="AB1078" s="382"/>
      <c r="AC1078" s="382"/>
      <c r="AD1078" s="382"/>
      <c r="AE1078" s="382"/>
      <c r="AF1078" s="382"/>
      <c r="AG1078" s="382"/>
    </row>
    <row r="1079" spans="3:33" x14ac:dyDescent="0.25">
      <c r="C1079" s="382"/>
      <c r="D1079" s="382"/>
      <c r="E1079" s="382"/>
      <c r="F1079" s="382"/>
      <c r="G1079" s="382"/>
      <c r="H1079" s="382"/>
      <c r="I1079" s="382"/>
      <c r="J1079" s="382"/>
      <c r="K1079" s="382"/>
      <c r="L1079" s="382"/>
      <c r="M1079" s="382"/>
      <c r="N1079" s="382"/>
      <c r="O1079" s="382"/>
      <c r="P1079" s="382"/>
      <c r="Q1079" s="382"/>
      <c r="R1079" s="382"/>
      <c r="S1079" s="382"/>
      <c r="T1079" s="382"/>
      <c r="U1079" s="382"/>
      <c r="V1079" s="382"/>
      <c r="W1079" s="382"/>
      <c r="X1079" s="382"/>
      <c r="Y1079" s="382"/>
      <c r="Z1079" s="382"/>
      <c r="AA1079" s="382"/>
      <c r="AB1079" s="382"/>
      <c r="AC1079" s="382"/>
      <c r="AD1079" s="382"/>
      <c r="AE1079" s="382"/>
      <c r="AF1079" s="382"/>
      <c r="AG1079" s="382"/>
    </row>
    <row r="1080" spans="3:33" x14ac:dyDescent="0.25">
      <c r="C1080" s="382"/>
      <c r="D1080" s="382"/>
      <c r="E1080" s="382"/>
      <c r="F1080" s="382"/>
      <c r="G1080" s="382"/>
      <c r="H1080" s="382"/>
      <c r="I1080" s="382"/>
      <c r="J1080" s="382"/>
      <c r="K1080" s="382"/>
      <c r="L1080" s="382"/>
      <c r="M1080" s="382"/>
      <c r="N1080" s="382"/>
      <c r="O1080" s="382"/>
      <c r="P1080" s="382"/>
      <c r="Q1080" s="382"/>
      <c r="R1080" s="382"/>
      <c r="S1080" s="382"/>
      <c r="T1080" s="382"/>
      <c r="U1080" s="382"/>
      <c r="V1080" s="382"/>
      <c r="W1080" s="382"/>
      <c r="X1080" s="382"/>
      <c r="Y1080" s="382"/>
      <c r="Z1080" s="382"/>
      <c r="AA1080" s="382"/>
      <c r="AB1080" s="382"/>
      <c r="AC1080" s="382"/>
      <c r="AD1080" s="382"/>
      <c r="AE1080" s="382"/>
      <c r="AF1080" s="382"/>
      <c r="AG1080" s="382"/>
    </row>
    <row r="1081" spans="3:33" x14ac:dyDescent="0.25">
      <c r="C1081" s="382"/>
      <c r="D1081" s="382"/>
      <c r="E1081" s="382"/>
      <c r="F1081" s="382"/>
      <c r="G1081" s="382"/>
      <c r="H1081" s="382"/>
      <c r="I1081" s="382"/>
      <c r="J1081" s="382"/>
      <c r="K1081" s="382"/>
      <c r="L1081" s="382"/>
      <c r="M1081" s="382"/>
      <c r="N1081" s="382"/>
      <c r="O1081" s="382"/>
      <c r="P1081" s="382"/>
      <c r="Q1081" s="382"/>
      <c r="R1081" s="382"/>
      <c r="S1081" s="382"/>
      <c r="T1081" s="382"/>
      <c r="U1081" s="382"/>
      <c r="V1081" s="382"/>
      <c r="W1081" s="382"/>
      <c r="X1081" s="382"/>
      <c r="Y1081" s="382"/>
      <c r="Z1081" s="382"/>
      <c r="AA1081" s="382"/>
      <c r="AB1081" s="382"/>
      <c r="AC1081" s="382"/>
      <c r="AD1081" s="382"/>
      <c r="AE1081" s="382"/>
      <c r="AF1081" s="382"/>
      <c r="AG1081" s="382"/>
    </row>
    <row r="1082" spans="3:33" x14ac:dyDescent="0.25">
      <c r="C1082" s="382"/>
      <c r="D1082" s="382"/>
      <c r="E1082" s="382"/>
      <c r="F1082" s="382"/>
      <c r="G1082" s="382"/>
      <c r="H1082" s="382"/>
      <c r="I1082" s="382"/>
      <c r="J1082" s="382"/>
      <c r="K1082" s="382"/>
      <c r="L1082" s="382"/>
      <c r="M1082" s="382"/>
      <c r="N1082" s="382"/>
      <c r="O1082" s="382"/>
      <c r="P1082" s="382"/>
      <c r="Q1082" s="382"/>
      <c r="R1082" s="382"/>
      <c r="S1082" s="382"/>
      <c r="T1082" s="382"/>
      <c r="U1082" s="382"/>
      <c r="V1082" s="382"/>
      <c r="W1082" s="382"/>
      <c r="X1082" s="382"/>
      <c r="Y1082" s="382"/>
      <c r="Z1082" s="382"/>
      <c r="AA1082" s="382"/>
      <c r="AB1082" s="382"/>
      <c r="AC1082" s="382"/>
      <c r="AD1082" s="382"/>
      <c r="AE1082" s="382"/>
      <c r="AF1082" s="382"/>
      <c r="AG1082" s="382"/>
    </row>
    <row r="1083" spans="3:33" x14ac:dyDescent="0.25">
      <c r="C1083" s="382"/>
      <c r="D1083" s="382"/>
      <c r="E1083" s="382"/>
      <c r="F1083" s="382"/>
      <c r="G1083" s="382"/>
      <c r="H1083" s="382"/>
      <c r="I1083" s="382"/>
      <c r="J1083" s="382"/>
      <c r="K1083" s="382"/>
      <c r="L1083" s="382"/>
      <c r="M1083" s="382"/>
      <c r="N1083" s="382"/>
      <c r="O1083" s="382"/>
      <c r="P1083" s="382"/>
      <c r="Q1083" s="382"/>
      <c r="R1083" s="382"/>
      <c r="S1083" s="382"/>
      <c r="T1083" s="382"/>
      <c r="U1083" s="382"/>
      <c r="V1083" s="382"/>
      <c r="W1083" s="382"/>
      <c r="X1083" s="382"/>
      <c r="Y1083" s="382"/>
      <c r="Z1083" s="382"/>
      <c r="AA1083" s="382"/>
      <c r="AB1083" s="382"/>
      <c r="AC1083" s="382"/>
      <c r="AD1083" s="382"/>
      <c r="AE1083" s="382"/>
      <c r="AF1083" s="382"/>
      <c r="AG1083" s="382"/>
    </row>
    <row r="1084" spans="3:33" x14ac:dyDescent="0.25">
      <c r="C1084" s="382"/>
      <c r="D1084" s="382"/>
      <c r="E1084" s="382"/>
      <c r="F1084" s="382"/>
      <c r="G1084" s="382"/>
      <c r="H1084" s="382"/>
      <c r="I1084" s="382"/>
      <c r="J1084" s="382"/>
      <c r="K1084" s="382"/>
      <c r="L1084" s="382"/>
      <c r="M1084" s="382"/>
      <c r="N1084" s="382"/>
      <c r="O1084" s="382"/>
      <c r="P1084" s="382"/>
      <c r="Q1084" s="382"/>
      <c r="R1084" s="382"/>
      <c r="S1084" s="382"/>
      <c r="T1084" s="382"/>
      <c r="U1084" s="382"/>
      <c r="V1084" s="382"/>
      <c r="W1084" s="382"/>
      <c r="X1084" s="382"/>
      <c r="Y1084" s="382"/>
      <c r="Z1084" s="382"/>
      <c r="AA1084" s="382"/>
      <c r="AB1084" s="382"/>
      <c r="AC1084" s="382"/>
      <c r="AD1084" s="382"/>
      <c r="AE1084" s="382"/>
      <c r="AF1084" s="382"/>
      <c r="AG1084" s="382"/>
    </row>
    <row r="1085" spans="3:33" x14ac:dyDescent="0.25">
      <c r="C1085" s="382"/>
      <c r="D1085" s="382"/>
      <c r="E1085" s="382"/>
      <c r="F1085" s="382"/>
      <c r="G1085" s="382"/>
      <c r="H1085" s="382"/>
      <c r="I1085" s="382"/>
      <c r="J1085" s="382"/>
      <c r="K1085" s="382"/>
      <c r="L1085" s="382"/>
      <c r="M1085" s="382"/>
      <c r="N1085" s="382"/>
      <c r="O1085" s="382"/>
      <c r="P1085" s="382"/>
      <c r="Q1085" s="382"/>
      <c r="R1085" s="382"/>
      <c r="S1085" s="382"/>
      <c r="T1085" s="382"/>
      <c r="U1085" s="382"/>
      <c r="V1085" s="382"/>
      <c r="W1085" s="382"/>
      <c r="X1085" s="382"/>
      <c r="Y1085" s="382"/>
      <c r="Z1085" s="382"/>
      <c r="AA1085" s="382"/>
      <c r="AB1085" s="382"/>
      <c r="AC1085" s="382"/>
      <c r="AD1085" s="382"/>
      <c r="AE1085" s="382"/>
      <c r="AF1085" s="382"/>
      <c r="AG1085" s="382"/>
    </row>
    <row r="1086" spans="3:33" x14ac:dyDescent="0.25">
      <c r="C1086" s="382"/>
      <c r="D1086" s="382"/>
      <c r="E1086" s="382"/>
      <c r="F1086" s="382"/>
      <c r="G1086" s="382"/>
      <c r="H1086" s="382"/>
      <c r="I1086" s="382"/>
      <c r="J1086" s="382"/>
      <c r="K1086" s="382"/>
      <c r="L1086" s="382"/>
      <c r="M1086" s="382"/>
      <c r="N1086" s="382"/>
      <c r="O1086" s="382"/>
      <c r="P1086" s="382"/>
      <c r="Q1086" s="382"/>
      <c r="R1086" s="382"/>
      <c r="S1086" s="382"/>
      <c r="T1086" s="382"/>
      <c r="U1086" s="382"/>
      <c r="V1086" s="382"/>
      <c r="W1086" s="382"/>
      <c r="X1086" s="382"/>
      <c r="Y1086" s="382"/>
      <c r="Z1086" s="382"/>
      <c r="AA1086" s="382"/>
      <c r="AB1086" s="382"/>
      <c r="AC1086" s="382"/>
      <c r="AD1086" s="382"/>
      <c r="AE1086" s="382"/>
      <c r="AF1086" s="382"/>
      <c r="AG1086" s="382"/>
    </row>
    <row r="1087" spans="3:33" x14ac:dyDescent="0.25">
      <c r="C1087" s="382"/>
      <c r="D1087" s="382"/>
      <c r="E1087" s="382"/>
      <c r="F1087" s="382"/>
      <c r="G1087" s="382"/>
      <c r="H1087" s="382"/>
      <c r="I1087" s="382"/>
      <c r="J1087" s="382"/>
      <c r="K1087" s="382"/>
      <c r="L1087" s="382"/>
      <c r="M1087" s="382"/>
      <c r="N1087" s="382"/>
      <c r="O1087" s="382"/>
      <c r="P1087" s="382"/>
      <c r="Q1087" s="382"/>
      <c r="R1087" s="382"/>
      <c r="S1087" s="382"/>
      <c r="T1087" s="382"/>
      <c r="U1087" s="382"/>
      <c r="V1087" s="382"/>
      <c r="W1087" s="382"/>
      <c r="X1087" s="382"/>
      <c r="Y1087" s="382"/>
      <c r="Z1087" s="382"/>
      <c r="AA1087" s="382"/>
      <c r="AB1087" s="382"/>
      <c r="AC1087" s="382"/>
      <c r="AD1087" s="382"/>
      <c r="AE1087" s="382"/>
      <c r="AF1087" s="382"/>
      <c r="AG1087" s="382"/>
    </row>
    <row r="1088" spans="3:33" x14ac:dyDescent="0.25">
      <c r="C1088" s="382"/>
      <c r="D1088" s="382"/>
      <c r="E1088" s="382"/>
      <c r="F1088" s="382"/>
      <c r="G1088" s="382"/>
      <c r="H1088" s="382"/>
      <c r="I1088" s="382"/>
      <c r="J1088" s="382"/>
      <c r="K1088" s="382"/>
      <c r="L1088" s="382"/>
      <c r="M1088" s="382"/>
      <c r="N1088" s="382"/>
      <c r="O1088" s="382"/>
      <c r="P1088" s="382"/>
      <c r="Q1088" s="382"/>
      <c r="R1088" s="382"/>
      <c r="S1088" s="382"/>
      <c r="T1088" s="382"/>
      <c r="U1088" s="382"/>
      <c r="V1088" s="382"/>
      <c r="W1088" s="382"/>
      <c r="X1088" s="382"/>
      <c r="Y1088" s="382"/>
      <c r="Z1088" s="382"/>
      <c r="AA1088" s="382"/>
      <c r="AB1088" s="382"/>
      <c r="AC1088" s="382"/>
      <c r="AD1088" s="382"/>
      <c r="AE1088" s="382"/>
      <c r="AF1088" s="382"/>
      <c r="AG1088" s="382"/>
    </row>
    <row r="1089" spans="3:33" x14ac:dyDescent="0.25">
      <c r="C1089" s="382"/>
      <c r="D1089" s="382"/>
      <c r="E1089" s="382"/>
      <c r="F1089" s="382"/>
      <c r="G1089" s="382"/>
      <c r="H1089" s="382"/>
      <c r="I1089" s="382"/>
      <c r="J1089" s="382"/>
      <c r="K1089" s="382"/>
      <c r="L1089" s="382"/>
      <c r="M1089" s="382"/>
      <c r="N1089" s="382"/>
      <c r="O1089" s="382"/>
      <c r="P1089" s="382"/>
      <c r="Q1089" s="382"/>
      <c r="R1089" s="382"/>
      <c r="S1089" s="382"/>
      <c r="T1089" s="382"/>
      <c r="U1089" s="382"/>
      <c r="V1089" s="382"/>
      <c r="W1089" s="382"/>
      <c r="X1089" s="382"/>
      <c r="Y1089" s="382"/>
      <c r="Z1089" s="382"/>
      <c r="AA1089" s="382"/>
      <c r="AB1089" s="382"/>
      <c r="AC1089" s="382"/>
      <c r="AD1089" s="382"/>
      <c r="AE1089" s="382"/>
      <c r="AF1089" s="382"/>
      <c r="AG1089" s="382"/>
    </row>
    <row r="1090" spans="3:33" x14ac:dyDescent="0.25">
      <c r="C1090" s="382"/>
      <c r="D1090" s="382"/>
      <c r="E1090" s="382"/>
      <c r="F1090" s="382"/>
      <c r="G1090" s="382"/>
      <c r="H1090" s="382"/>
      <c r="I1090" s="382"/>
      <c r="J1090" s="382"/>
      <c r="K1090" s="382"/>
      <c r="L1090" s="382"/>
      <c r="M1090" s="382"/>
      <c r="N1090" s="382"/>
      <c r="O1090" s="382"/>
      <c r="P1090" s="382"/>
      <c r="Q1090" s="382"/>
      <c r="R1090" s="382"/>
      <c r="S1090" s="382"/>
      <c r="T1090" s="382"/>
      <c r="U1090" s="382"/>
      <c r="V1090" s="382"/>
      <c r="W1090" s="382"/>
      <c r="X1090" s="382"/>
      <c r="Y1090" s="382"/>
      <c r="Z1090" s="382"/>
      <c r="AA1090" s="382"/>
      <c r="AB1090" s="382"/>
      <c r="AC1090" s="382"/>
      <c r="AD1090" s="382"/>
      <c r="AE1090" s="382"/>
      <c r="AF1090" s="382"/>
      <c r="AG1090" s="382"/>
    </row>
    <row r="1091" spans="3:33" x14ac:dyDescent="0.25">
      <c r="C1091" s="382"/>
      <c r="D1091" s="382"/>
      <c r="E1091" s="382"/>
      <c r="F1091" s="382"/>
      <c r="G1091" s="382"/>
      <c r="H1091" s="382"/>
      <c r="I1091" s="382"/>
      <c r="J1091" s="382"/>
      <c r="K1091" s="382"/>
      <c r="L1091" s="382"/>
      <c r="M1091" s="382"/>
      <c r="N1091" s="382"/>
      <c r="O1091" s="382"/>
      <c r="P1091" s="382"/>
      <c r="Q1091" s="382"/>
      <c r="R1091" s="382"/>
      <c r="S1091" s="382"/>
      <c r="T1091" s="382"/>
      <c r="U1091" s="382"/>
      <c r="V1091" s="382"/>
      <c r="W1091" s="382"/>
      <c r="X1091" s="382"/>
      <c r="Y1091" s="382"/>
      <c r="Z1091" s="382"/>
      <c r="AA1091" s="382"/>
      <c r="AB1091" s="382"/>
      <c r="AC1091" s="382"/>
      <c r="AD1091" s="382"/>
      <c r="AE1091" s="382"/>
      <c r="AF1091" s="382"/>
      <c r="AG1091" s="382"/>
    </row>
    <row r="1092" spans="3:33" x14ac:dyDescent="0.25">
      <c r="C1092" s="382"/>
      <c r="D1092" s="382"/>
      <c r="E1092" s="382"/>
      <c r="F1092" s="382"/>
      <c r="G1092" s="382"/>
      <c r="H1092" s="382"/>
      <c r="I1092" s="382"/>
      <c r="J1092" s="382"/>
      <c r="K1092" s="382"/>
      <c r="L1092" s="382"/>
      <c r="M1092" s="382"/>
      <c r="N1092" s="382"/>
      <c r="O1092" s="382"/>
      <c r="P1092" s="382"/>
      <c r="Q1092" s="382"/>
      <c r="R1092" s="382"/>
      <c r="S1092" s="382"/>
      <c r="T1092" s="382"/>
      <c r="U1092" s="382"/>
      <c r="V1092" s="382"/>
      <c r="W1092" s="382"/>
      <c r="X1092" s="382"/>
      <c r="Y1092" s="382"/>
      <c r="Z1092" s="382"/>
      <c r="AA1092" s="382"/>
      <c r="AB1092" s="382"/>
      <c r="AC1092" s="382"/>
      <c r="AD1092" s="382"/>
      <c r="AE1092" s="382"/>
      <c r="AF1092" s="382"/>
      <c r="AG1092" s="382"/>
    </row>
    <row r="1093" spans="3:33" x14ac:dyDescent="0.25">
      <c r="C1093" s="382"/>
      <c r="D1093" s="382"/>
      <c r="E1093" s="382"/>
      <c r="F1093" s="382"/>
      <c r="G1093" s="382"/>
      <c r="H1093" s="382"/>
      <c r="I1093" s="382"/>
      <c r="J1093" s="382"/>
      <c r="K1093" s="382"/>
      <c r="L1093" s="382"/>
      <c r="M1093" s="382"/>
      <c r="N1093" s="382"/>
      <c r="O1093" s="382"/>
      <c r="P1093" s="382"/>
      <c r="Q1093" s="382"/>
      <c r="R1093" s="382"/>
      <c r="S1093" s="382"/>
      <c r="T1093" s="382"/>
      <c r="U1093" s="382"/>
      <c r="V1093" s="382"/>
      <c r="W1093" s="382"/>
      <c r="X1093" s="382"/>
      <c r="Y1093" s="382"/>
      <c r="Z1093" s="382"/>
      <c r="AA1093" s="382"/>
      <c r="AB1093" s="382"/>
      <c r="AC1093" s="382"/>
      <c r="AD1093" s="382"/>
      <c r="AE1093" s="382"/>
      <c r="AF1093" s="382"/>
      <c r="AG1093" s="382"/>
    </row>
    <row r="1094" spans="3:33" x14ac:dyDescent="0.25">
      <c r="C1094" s="382"/>
      <c r="D1094" s="382"/>
      <c r="E1094" s="382"/>
      <c r="F1094" s="382"/>
      <c r="G1094" s="382"/>
      <c r="H1094" s="382"/>
      <c r="I1094" s="382"/>
      <c r="J1094" s="382"/>
      <c r="K1094" s="382"/>
      <c r="L1094" s="382"/>
      <c r="M1094" s="382"/>
      <c r="N1094" s="382"/>
      <c r="O1094" s="382"/>
      <c r="P1094" s="382"/>
      <c r="Q1094" s="382"/>
      <c r="R1094" s="382"/>
      <c r="S1094" s="382"/>
      <c r="T1094" s="382"/>
      <c r="U1094" s="382"/>
      <c r="V1094" s="382"/>
      <c r="W1094" s="382"/>
      <c r="X1094" s="382"/>
      <c r="Y1094" s="382"/>
      <c r="Z1094" s="382"/>
      <c r="AA1094" s="382"/>
      <c r="AB1094" s="382"/>
      <c r="AC1094" s="382"/>
      <c r="AD1094" s="382"/>
      <c r="AE1094" s="382"/>
      <c r="AF1094" s="382"/>
      <c r="AG1094" s="382"/>
    </row>
    <row r="1095" spans="3:33" x14ac:dyDescent="0.25">
      <c r="C1095" s="382"/>
      <c r="D1095" s="382"/>
      <c r="E1095" s="382"/>
      <c r="F1095" s="382"/>
      <c r="G1095" s="382"/>
      <c r="H1095" s="382"/>
      <c r="I1095" s="382"/>
      <c r="J1095" s="382"/>
      <c r="K1095" s="382"/>
      <c r="L1095" s="382"/>
      <c r="M1095" s="382"/>
      <c r="N1095" s="382"/>
      <c r="O1095" s="382"/>
      <c r="P1095" s="382"/>
      <c r="Q1095" s="382"/>
      <c r="R1095" s="382"/>
      <c r="S1095" s="382"/>
      <c r="T1095" s="382"/>
      <c r="U1095" s="382"/>
      <c r="V1095" s="382"/>
      <c r="W1095" s="382"/>
      <c r="X1095" s="382"/>
      <c r="Y1095" s="382"/>
      <c r="Z1095" s="382"/>
      <c r="AA1095" s="382"/>
      <c r="AB1095" s="382"/>
      <c r="AC1095" s="382"/>
      <c r="AD1095" s="382"/>
      <c r="AE1095" s="382"/>
      <c r="AF1095" s="382"/>
      <c r="AG1095" s="382"/>
    </row>
    <row r="1096" spans="3:33" x14ac:dyDescent="0.25">
      <c r="C1096" s="382"/>
      <c r="D1096" s="382"/>
      <c r="E1096" s="382"/>
      <c r="F1096" s="382"/>
      <c r="G1096" s="382"/>
      <c r="H1096" s="382"/>
      <c r="I1096" s="382"/>
      <c r="J1096" s="382"/>
      <c r="K1096" s="382"/>
      <c r="L1096" s="382"/>
      <c r="M1096" s="382"/>
      <c r="N1096" s="382"/>
      <c r="O1096" s="382"/>
      <c r="P1096" s="382"/>
      <c r="Q1096" s="382"/>
      <c r="R1096" s="382"/>
      <c r="S1096" s="382"/>
      <c r="T1096" s="382"/>
      <c r="U1096" s="382"/>
      <c r="V1096" s="382"/>
      <c r="W1096" s="382"/>
      <c r="X1096" s="382"/>
      <c r="Y1096" s="382"/>
      <c r="Z1096" s="382"/>
      <c r="AA1096" s="382"/>
      <c r="AB1096" s="382"/>
      <c r="AC1096" s="382"/>
      <c r="AD1096" s="382"/>
      <c r="AE1096" s="382"/>
      <c r="AF1096" s="382"/>
      <c r="AG1096" s="382"/>
    </row>
    <row r="1097" spans="3:33" x14ac:dyDescent="0.25">
      <c r="C1097" s="382"/>
      <c r="D1097" s="382"/>
      <c r="E1097" s="382"/>
      <c r="F1097" s="382"/>
      <c r="G1097" s="382"/>
      <c r="H1097" s="382"/>
      <c r="I1097" s="382"/>
      <c r="J1097" s="382"/>
      <c r="K1097" s="382"/>
      <c r="L1097" s="382"/>
      <c r="M1097" s="382"/>
      <c r="N1097" s="382"/>
      <c r="O1097" s="382"/>
      <c r="P1097" s="382"/>
      <c r="Q1097" s="382"/>
      <c r="R1097" s="382"/>
      <c r="S1097" s="382"/>
      <c r="T1097" s="382"/>
      <c r="U1097" s="382"/>
      <c r="V1097" s="382"/>
      <c r="W1097" s="382"/>
      <c r="X1097" s="382"/>
      <c r="Y1097" s="382"/>
      <c r="Z1097" s="382"/>
      <c r="AA1097" s="382"/>
      <c r="AB1097" s="382"/>
      <c r="AC1097" s="382"/>
      <c r="AD1097" s="382"/>
      <c r="AE1097" s="382"/>
      <c r="AF1097" s="382"/>
      <c r="AG1097" s="382"/>
    </row>
    <row r="1098" spans="3:33" x14ac:dyDescent="0.25">
      <c r="C1098" s="382"/>
      <c r="D1098" s="382"/>
      <c r="E1098" s="382"/>
      <c r="F1098" s="382"/>
      <c r="G1098" s="382"/>
      <c r="H1098" s="382"/>
      <c r="I1098" s="382"/>
      <c r="J1098" s="382"/>
      <c r="K1098" s="382"/>
      <c r="L1098" s="382"/>
      <c r="M1098" s="382"/>
      <c r="N1098" s="382"/>
      <c r="O1098" s="382"/>
      <c r="P1098" s="382"/>
      <c r="Q1098" s="382"/>
      <c r="R1098" s="382"/>
      <c r="S1098" s="382"/>
      <c r="T1098" s="382"/>
      <c r="U1098" s="382"/>
      <c r="V1098" s="382"/>
      <c r="W1098" s="382"/>
      <c r="X1098" s="382"/>
      <c r="Y1098" s="382"/>
      <c r="Z1098" s="382"/>
      <c r="AA1098" s="382"/>
      <c r="AB1098" s="382"/>
      <c r="AC1098" s="382"/>
      <c r="AD1098" s="382"/>
      <c r="AE1098" s="382"/>
      <c r="AF1098" s="382"/>
      <c r="AG1098" s="382"/>
    </row>
    <row r="1099" spans="3:33" x14ac:dyDescent="0.25">
      <c r="C1099" s="382"/>
      <c r="D1099" s="382"/>
      <c r="E1099" s="382"/>
      <c r="F1099" s="382"/>
      <c r="G1099" s="382"/>
      <c r="H1099" s="382"/>
      <c r="I1099" s="382"/>
      <c r="J1099" s="382"/>
      <c r="K1099" s="382"/>
      <c r="L1099" s="382"/>
      <c r="M1099" s="382"/>
      <c r="N1099" s="382"/>
      <c r="O1099" s="382"/>
      <c r="P1099" s="382"/>
      <c r="Q1099" s="382"/>
      <c r="R1099" s="382"/>
      <c r="S1099" s="382"/>
      <c r="T1099" s="382"/>
      <c r="U1099" s="382"/>
      <c r="V1099" s="382"/>
      <c r="W1099" s="382"/>
      <c r="X1099" s="382"/>
      <c r="Y1099" s="382"/>
      <c r="Z1099" s="382"/>
      <c r="AA1099" s="382"/>
      <c r="AB1099" s="382"/>
      <c r="AC1099" s="382"/>
      <c r="AD1099" s="382"/>
      <c r="AE1099" s="382"/>
      <c r="AF1099" s="382"/>
      <c r="AG1099" s="382"/>
    </row>
    <row r="1100" spans="3:33" x14ac:dyDescent="0.25">
      <c r="C1100" s="382"/>
      <c r="D1100" s="382"/>
      <c r="E1100" s="382"/>
      <c r="F1100" s="382"/>
      <c r="G1100" s="382"/>
      <c r="H1100" s="382"/>
      <c r="I1100" s="382"/>
      <c r="J1100" s="382"/>
      <c r="K1100" s="382"/>
      <c r="L1100" s="382"/>
      <c r="M1100" s="382"/>
      <c r="N1100" s="382"/>
      <c r="O1100" s="382"/>
      <c r="P1100" s="382"/>
      <c r="Q1100" s="382"/>
      <c r="R1100" s="382"/>
      <c r="S1100" s="382"/>
      <c r="T1100" s="382"/>
      <c r="U1100" s="382"/>
      <c r="V1100" s="382"/>
      <c r="W1100" s="382"/>
      <c r="X1100" s="382"/>
      <c r="Y1100" s="382"/>
      <c r="Z1100" s="382"/>
      <c r="AA1100" s="382"/>
      <c r="AB1100" s="382"/>
      <c r="AC1100" s="382"/>
      <c r="AD1100" s="382"/>
      <c r="AE1100" s="382"/>
      <c r="AF1100" s="382"/>
      <c r="AG1100" s="382"/>
    </row>
    <row r="1101" spans="3:33" x14ac:dyDescent="0.25">
      <c r="C1101" s="382"/>
      <c r="D1101" s="382"/>
      <c r="E1101" s="382"/>
      <c r="F1101" s="382"/>
      <c r="G1101" s="382"/>
      <c r="H1101" s="382"/>
      <c r="I1101" s="382"/>
      <c r="J1101" s="382"/>
      <c r="K1101" s="382"/>
      <c r="L1101" s="382"/>
      <c r="M1101" s="382"/>
      <c r="N1101" s="382"/>
      <c r="O1101" s="382"/>
      <c r="P1101" s="382"/>
      <c r="Q1101" s="382"/>
      <c r="R1101" s="382"/>
      <c r="S1101" s="382"/>
      <c r="T1101" s="382"/>
      <c r="U1101" s="382"/>
      <c r="V1101" s="382"/>
      <c r="W1101" s="382"/>
      <c r="X1101" s="382"/>
      <c r="Y1101" s="382"/>
      <c r="Z1101" s="382"/>
      <c r="AA1101" s="382"/>
      <c r="AB1101" s="382"/>
      <c r="AC1101" s="382"/>
      <c r="AD1101" s="382"/>
      <c r="AE1101" s="382"/>
      <c r="AF1101" s="382"/>
      <c r="AG1101" s="382"/>
    </row>
    <row r="1102" spans="3:33" x14ac:dyDescent="0.25">
      <c r="C1102" s="382"/>
      <c r="D1102" s="382"/>
      <c r="E1102" s="382"/>
      <c r="F1102" s="382"/>
      <c r="G1102" s="382"/>
      <c r="H1102" s="382"/>
      <c r="I1102" s="382"/>
      <c r="J1102" s="382"/>
      <c r="K1102" s="382"/>
      <c r="L1102" s="382"/>
      <c r="M1102" s="382"/>
      <c r="N1102" s="382"/>
      <c r="O1102" s="382"/>
      <c r="P1102" s="382"/>
      <c r="Q1102" s="382"/>
      <c r="R1102" s="382"/>
      <c r="S1102" s="382"/>
      <c r="T1102" s="382"/>
      <c r="U1102" s="382"/>
      <c r="V1102" s="382"/>
      <c r="W1102" s="382"/>
      <c r="X1102" s="382"/>
      <c r="Y1102" s="382"/>
      <c r="Z1102" s="382"/>
      <c r="AA1102" s="382"/>
      <c r="AB1102" s="382"/>
      <c r="AC1102" s="382"/>
      <c r="AD1102" s="382"/>
      <c r="AE1102" s="382"/>
      <c r="AF1102" s="382"/>
      <c r="AG1102" s="382"/>
    </row>
    <row r="1103" spans="3:33" x14ac:dyDescent="0.25">
      <c r="C1103" s="382"/>
      <c r="D1103" s="382"/>
      <c r="E1103" s="382"/>
      <c r="F1103" s="382"/>
      <c r="G1103" s="382"/>
      <c r="H1103" s="382"/>
      <c r="I1103" s="382"/>
      <c r="J1103" s="382"/>
      <c r="K1103" s="382"/>
      <c r="L1103" s="382"/>
      <c r="M1103" s="382"/>
      <c r="N1103" s="382"/>
      <c r="O1103" s="382"/>
      <c r="P1103" s="382"/>
      <c r="Q1103" s="382"/>
      <c r="R1103" s="382"/>
      <c r="S1103" s="382"/>
      <c r="T1103" s="382"/>
      <c r="U1103" s="382"/>
      <c r="V1103" s="382"/>
      <c r="W1103" s="382"/>
      <c r="X1103" s="382"/>
      <c r="Y1103" s="382"/>
      <c r="Z1103" s="382"/>
      <c r="AA1103" s="382"/>
      <c r="AB1103" s="382"/>
      <c r="AC1103" s="382"/>
      <c r="AD1103" s="382"/>
      <c r="AE1103" s="382"/>
      <c r="AF1103" s="382"/>
      <c r="AG1103" s="382"/>
    </row>
    <row r="1104" spans="3:33" x14ac:dyDescent="0.25">
      <c r="C1104" s="382"/>
      <c r="D1104" s="382"/>
      <c r="E1104" s="382"/>
      <c r="F1104" s="382"/>
      <c r="G1104" s="382"/>
      <c r="H1104" s="382"/>
      <c r="I1104" s="382"/>
      <c r="J1104" s="382"/>
      <c r="K1104" s="382"/>
      <c r="L1104" s="382"/>
      <c r="M1104" s="382"/>
      <c r="N1104" s="382"/>
      <c r="O1104" s="382"/>
      <c r="P1104" s="382"/>
      <c r="Q1104" s="382"/>
      <c r="R1104" s="382"/>
      <c r="S1104" s="382"/>
      <c r="T1104" s="382"/>
      <c r="U1104" s="382"/>
      <c r="V1104" s="382"/>
      <c r="W1104" s="382"/>
      <c r="X1104" s="382"/>
      <c r="Y1104" s="382"/>
      <c r="Z1104" s="382"/>
      <c r="AA1104" s="382"/>
      <c r="AB1104" s="382"/>
      <c r="AC1104" s="382"/>
      <c r="AD1104" s="382"/>
      <c r="AE1104" s="382"/>
      <c r="AF1104" s="382"/>
      <c r="AG1104" s="382"/>
    </row>
    <row r="1105" spans="3:33" x14ac:dyDescent="0.25">
      <c r="C1105" s="382"/>
      <c r="D1105" s="382"/>
      <c r="E1105" s="382"/>
      <c r="F1105" s="382"/>
      <c r="G1105" s="382"/>
      <c r="H1105" s="382"/>
      <c r="I1105" s="382"/>
      <c r="J1105" s="382"/>
      <c r="K1105" s="382"/>
      <c r="L1105" s="382"/>
      <c r="M1105" s="382"/>
      <c r="N1105" s="382"/>
      <c r="O1105" s="382"/>
      <c r="P1105" s="382"/>
      <c r="Q1105" s="382"/>
      <c r="R1105" s="382"/>
      <c r="S1105" s="382"/>
      <c r="T1105" s="382"/>
      <c r="U1105" s="382"/>
      <c r="V1105" s="382"/>
      <c r="W1105" s="382"/>
      <c r="X1105" s="382"/>
      <c r="Y1105" s="382"/>
      <c r="Z1105" s="382"/>
      <c r="AA1105" s="382"/>
      <c r="AB1105" s="382"/>
      <c r="AC1105" s="382"/>
      <c r="AD1105" s="382"/>
      <c r="AE1105" s="382"/>
      <c r="AF1105" s="382"/>
      <c r="AG1105" s="382"/>
    </row>
    <row r="1106" spans="3:33" x14ac:dyDescent="0.25">
      <c r="C1106" s="382"/>
      <c r="D1106" s="382"/>
      <c r="E1106" s="382"/>
      <c r="F1106" s="382"/>
      <c r="G1106" s="382"/>
      <c r="H1106" s="382"/>
      <c r="I1106" s="382"/>
      <c r="J1106" s="382"/>
      <c r="K1106" s="382"/>
      <c r="L1106" s="382"/>
      <c r="M1106" s="382"/>
      <c r="N1106" s="382"/>
      <c r="O1106" s="382"/>
      <c r="P1106" s="382"/>
      <c r="Q1106" s="382"/>
      <c r="R1106" s="382"/>
      <c r="S1106" s="382"/>
      <c r="T1106" s="382"/>
      <c r="U1106" s="382"/>
      <c r="V1106" s="382"/>
      <c r="W1106" s="382"/>
      <c r="X1106" s="382"/>
      <c r="Y1106" s="382"/>
      <c r="Z1106" s="382"/>
      <c r="AA1106" s="382"/>
      <c r="AB1106" s="382"/>
      <c r="AC1106" s="382"/>
      <c r="AD1106" s="382"/>
      <c r="AE1106" s="382"/>
      <c r="AF1106" s="382"/>
      <c r="AG1106" s="382"/>
    </row>
    <row r="1107" spans="3:33" x14ac:dyDescent="0.25">
      <c r="C1107" s="382"/>
      <c r="D1107" s="382"/>
      <c r="E1107" s="382"/>
      <c r="F1107" s="382"/>
      <c r="G1107" s="382"/>
      <c r="H1107" s="382"/>
      <c r="I1107" s="382"/>
      <c r="J1107" s="382"/>
      <c r="K1107" s="382"/>
      <c r="L1107" s="382"/>
      <c r="M1107" s="382"/>
      <c r="N1107" s="382"/>
      <c r="O1107" s="382"/>
      <c r="P1107" s="382"/>
      <c r="Q1107" s="382"/>
      <c r="R1107" s="382"/>
      <c r="S1107" s="382"/>
      <c r="T1107" s="382"/>
      <c r="U1107" s="382"/>
      <c r="V1107" s="382"/>
      <c r="W1107" s="382"/>
      <c r="X1107" s="382"/>
      <c r="Y1107" s="382"/>
      <c r="Z1107" s="382"/>
      <c r="AA1107" s="382"/>
      <c r="AB1107" s="382"/>
      <c r="AC1107" s="382"/>
      <c r="AD1107" s="382"/>
      <c r="AE1107" s="382"/>
      <c r="AF1107" s="382"/>
      <c r="AG1107" s="382"/>
    </row>
    <row r="1108" spans="3:33" x14ac:dyDescent="0.25">
      <c r="C1108" s="382"/>
      <c r="D1108" s="382"/>
      <c r="E1108" s="382"/>
      <c r="F1108" s="382"/>
      <c r="G1108" s="382"/>
      <c r="H1108" s="382"/>
      <c r="I1108" s="382"/>
      <c r="J1108" s="382"/>
      <c r="K1108" s="382"/>
      <c r="L1108" s="382"/>
      <c r="M1108" s="382"/>
      <c r="N1108" s="382"/>
      <c r="O1108" s="382"/>
      <c r="P1108" s="382"/>
      <c r="Q1108" s="382"/>
      <c r="R1108" s="382"/>
      <c r="S1108" s="382"/>
      <c r="T1108" s="382"/>
      <c r="U1108" s="382"/>
      <c r="V1108" s="382"/>
      <c r="W1108" s="382"/>
      <c r="X1108" s="382"/>
      <c r="Y1108" s="382"/>
      <c r="Z1108" s="382"/>
      <c r="AA1108" s="382"/>
      <c r="AB1108" s="382"/>
      <c r="AC1108" s="382"/>
      <c r="AD1108" s="382"/>
      <c r="AE1108" s="382"/>
      <c r="AF1108" s="382"/>
      <c r="AG1108" s="382"/>
    </row>
    <row r="1109" spans="3:33" x14ac:dyDescent="0.25">
      <c r="C1109" s="382"/>
      <c r="D1109" s="382"/>
      <c r="E1109" s="382"/>
      <c r="F1109" s="382"/>
      <c r="G1109" s="382"/>
      <c r="H1109" s="382"/>
      <c r="I1109" s="382"/>
      <c r="J1109" s="382"/>
      <c r="K1109" s="382"/>
      <c r="L1109" s="382"/>
      <c r="M1109" s="382"/>
      <c r="N1109" s="382"/>
      <c r="O1109" s="382"/>
      <c r="P1109" s="382"/>
      <c r="Q1109" s="382"/>
      <c r="R1109" s="382"/>
      <c r="S1109" s="382"/>
      <c r="T1109" s="382"/>
      <c r="U1109" s="382"/>
      <c r="V1109" s="382"/>
      <c r="W1109" s="382"/>
      <c r="X1109" s="382"/>
      <c r="Y1109" s="382"/>
      <c r="Z1109" s="382"/>
      <c r="AA1109" s="382"/>
      <c r="AB1109" s="382"/>
      <c r="AC1109" s="382"/>
      <c r="AD1109" s="382"/>
      <c r="AE1109" s="382"/>
      <c r="AF1109" s="382"/>
      <c r="AG1109" s="382"/>
    </row>
    <row r="1110" spans="3:33" x14ac:dyDescent="0.25">
      <c r="C1110" s="382"/>
      <c r="D1110" s="382"/>
      <c r="E1110" s="382"/>
      <c r="F1110" s="382"/>
      <c r="G1110" s="382"/>
      <c r="H1110" s="382"/>
      <c r="I1110" s="382"/>
      <c r="J1110" s="382"/>
      <c r="K1110" s="382"/>
      <c r="L1110" s="382"/>
      <c r="M1110" s="382"/>
      <c r="N1110" s="382"/>
      <c r="O1110" s="382"/>
      <c r="P1110" s="382"/>
      <c r="Q1110" s="382"/>
      <c r="R1110" s="382"/>
      <c r="S1110" s="382"/>
      <c r="T1110" s="382"/>
      <c r="U1110" s="382"/>
      <c r="V1110" s="382"/>
      <c r="W1110" s="382"/>
      <c r="X1110" s="382"/>
      <c r="Y1110" s="382"/>
      <c r="Z1110" s="382"/>
      <c r="AA1110" s="382"/>
      <c r="AB1110" s="382"/>
      <c r="AC1110" s="382"/>
      <c r="AD1110" s="382"/>
      <c r="AE1110" s="382"/>
      <c r="AF1110" s="382"/>
      <c r="AG1110" s="382"/>
    </row>
    <row r="1111" spans="3:33" x14ac:dyDescent="0.25">
      <c r="C1111" s="382"/>
      <c r="D1111" s="382"/>
      <c r="E1111" s="382"/>
      <c r="F1111" s="382"/>
      <c r="G1111" s="382"/>
      <c r="H1111" s="382"/>
      <c r="I1111" s="382"/>
      <c r="J1111" s="382"/>
      <c r="K1111" s="382"/>
      <c r="L1111" s="382"/>
      <c r="M1111" s="382"/>
      <c r="N1111" s="382"/>
      <c r="O1111" s="382"/>
      <c r="P1111" s="382"/>
      <c r="Q1111" s="382"/>
      <c r="R1111" s="382"/>
      <c r="S1111" s="382"/>
      <c r="T1111" s="382"/>
      <c r="U1111" s="382"/>
      <c r="V1111" s="382"/>
      <c r="W1111" s="382"/>
      <c r="X1111" s="382"/>
      <c r="Y1111" s="382"/>
      <c r="Z1111" s="382"/>
      <c r="AA1111" s="382"/>
      <c r="AB1111" s="382"/>
      <c r="AC1111" s="382"/>
      <c r="AD1111" s="382"/>
      <c r="AE1111" s="382"/>
      <c r="AF1111" s="382"/>
      <c r="AG1111" s="382"/>
    </row>
    <row r="1112" spans="3:33" x14ac:dyDescent="0.25">
      <c r="C1112" s="382"/>
      <c r="D1112" s="382"/>
      <c r="E1112" s="382"/>
      <c r="F1112" s="382"/>
      <c r="G1112" s="382"/>
      <c r="H1112" s="382"/>
      <c r="I1112" s="382"/>
      <c r="J1112" s="382"/>
      <c r="K1112" s="382"/>
      <c r="L1112" s="382"/>
      <c r="M1112" s="382"/>
      <c r="N1112" s="382"/>
      <c r="O1112" s="382"/>
      <c r="P1112" s="382"/>
      <c r="Q1112" s="382"/>
      <c r="R1112" s="382"/>
      <c r="S1112" s="382"/>
      <c r="T1112" s="382"/>
      <c r="U1112" s="382"/>
      <c r="V1112" s="382"/>
      <c r="W1112" s="382"/>
      <c r="X1112" s="382"/>
      <c r="Y1112" s="382"/>
      <c r="Z1112" s="382"/>
      <c r="AA1112" s="382"/>
      <c r="AB1112" s="382"/>
      <c r="AC1112" s="382"/>
      <c r="AD1112" s="382"/>
      <c r="AE1112" s="382"/>
      <c r="AF1112" s="382"/>
      <c r="AG1112" s="382"/>
    </row>
    <row r="1113" spans="3:33" x14ac:dyDescent="0.25">
      <c r="C1113" s="382"/>
      <c r="D1113" s="382"/>
      <c r="E1113" s="382"/>
      <c r="F1113" s="382"/>
      <c r="G1113" s="382"/>
      <c r="H1113" s="382"/>
      <c r="I1113" s="382"/>
      <c r="J1113" s="382"/>
      <c r="K1113" s="382"/>
      <c r="L1113" s="382"/>
      <c r="M1113" s="382"/>
      <c r="N1113" s="382"/>
      <c r="O1113" s="382"/>
      <c r="P1113" s="382"/>
      <c r="Q1113" s="382"/>
      <c r="R1113" s="382"/>
      <c r="S1113" s="382"/>
      <c r="T1113" s="382"/>
      <c r="U1113" s="382"/>
      <c r="V1113" s="382"/>
      <c r="W1113" s="382"/>
      <c r="X1113" s="382"/>
      <c r="Y1113" s="382"/>
      <c r="Z1113" s="382"/>
      <c r="AA1113" s="382"/>
      <c r="AB1113" s="382"/>
      <c r="AC1113" s="382"/>
      <c r="AD1113" s="382"/>
      <c r="AE1113" s="382"/>
      <c r="AF1113" s="382"/>
      <c r="AG1113" s="382"/>
    </row>
    <row r="1114" spans="3:33" x14ac:dyDescent="0.25">
      <c r="C1114" s="382"/>
      <c r="D1114" s="382"/>
      <c r="E1114" s="382"/>
      <c r="F1114" s="382"/>
      <c r="G1114" s="382"/>
      <c r="H1114" s="382"/>
      <c r="I1114" s="382"/>
      <c r="J1114" s="382"/>
      <c r="K1114" s="382"/>
      <c r="L1114" s="382"/>
      <c r="M1114" s="382"/>
      <c r="N1114" s="382"/>
      <c r="O1114" s="382"/>
      <c r="P1114" s="382"/>
      <c r="Q1114" s="382"/>
      <c r="R1114" s="382"/>
      <c r="S1114" s="382"/>
      <c r="T1114" s="382"/>
      <c r="U1114" s="382"/>
      <c r="V1114" s="382"/>
      <c r="W1114" s="382"/>
      <c r="X1114" s="382"/>
      <c r="Y1114" s="382"/>
      <c r="Z1114" s="382"/>
      <c r="AA1114" s="382"/>
      <c r="AB1114" s="382"/>
      <c r="AC1114" s="382"/>
      <c r="AD1114" s="382"/>
      <c r="AE1114" s="382"/>
      <c r="AF1114" s="382"/>
      <c r="AG1114" s="382"/>
    </row>
    <row r="1115" spans="3:33" x14ac:dyDescent="0.25">
      <c r="C1115" s="382"/>
      <c r="D1115" s="382"/>
      <c r="E1115" s="382"/>
      <c r="F1115" s="382"/>
      <c r="G1115" s="382"/>
      <c r="H1115" s="382"/>
      <c r="I1115" s="382"/>
      <c r="J1115" s="382"/>
      <c r="K1115" s="382"/>
      <c r="L1115" s="382"/>
      <c r="M1115" s="382"/>
      <c r="N1115" s="382"/>
      <c r="O1115" s="382"/>
      <c r="P1115" s="382"/>
      <c r="Q1115" s="382"/>
      <c r="R1115" s="382"/>
      <c r="S1115" s="382"/>
      <c r="T1115" s="382"/>
      <c r="U1115" s="382"/>
      <c r="V1115" s="382"/>
      <c r="W1115" s="382"/>
      <c r="X1115" s="382"/>
      <c r="Y1115" s="382"/>
      <c r="Z1115" s="382"/>
      <c r="AA1115" s="382"/>
      <c r="AB1115" s="382"/>
      <c r="AC1115" s="382"/>
      <c r="AD1115" s="382"/>
      <c r="AE1115" s="382"/>
      <c r="AF1115" s="382"/>
      <c r="AG1115" s="382"/>
    </row>
    <row r="1116" spans="3:33" x14ac:dyDescent="0.25">
      <c r="C1116" s="382"/>
      <c r="D1116" s="382"/>
      <c r="E1116" s="382"/>
      <c r="F1116" s="382"/>
      <c r="G1116" s="382"/>
      <c r="H1116" s="382"/>
      <c r="I1116" s="382"/>
      <c r="J1116" s="382"/>
      <c r="K1116" s="382"/>
      <c r="L1116" s="382"/>
      <c r="M1116" s="382"/>
      <c r="N1116" s="382"/>
      <c r="O1116" s="382"/>
      <c r="P1116" s="382"/>
      <c r="Q1116" s="382"/>
      <c r="R1116" s="382"/>
      <c r="S1116" s="382"/>
      <c r="T1116" s="382"/>
      <c r="U1116" s="382"/>
      <c r="V1116" s="382"/>
      <c r="W1116" s="382"/>
      <c r="X1116" s="382"/>
      <c r="Y1116" s="382"/>
      <c r="Z1116" s="382"/>
      <c r="AA1116" s="382"/>
      <c r="AB1116" s="382"/>
      <c r="AC1116" s="382"/>
      <c r="AD1116" s="382"/>
      <c r="AE1116" s="382"/>
      <c r="AF1116" s="382"/>
      <c r="AG1116" s="382"/>
    </row>
    <row r="1117" spans="3:33" x14ac:dyDescent="0.25">
      <c r="C1117" s="382"/>
      <c r="D1117" s="382"/>
      <c r="E1117" s="382"/>
      <c r="F1117" s="382"/>
      <c r="G1117" s="382"/>
      <c r="H1117" s="382"/>
      <c r="I1117" s="382"/>
      <c r="J1117" s="382"/>
      <c r="K1117" s="382"/>
      <c r="L1117" s="382"/>
      <c r="M1117" s="382"/>
      <c r="N1117" s="382"/>
      <c r="O1117" s="382"/>
      <c r="P1117" s="382"/>
      <c r="Q1117" s="382"/>
      <c r="R1117" s="382"/>
      <c r="S1117" s="382"/>
      <c r="T1117" s="382"/>
      <c r="U1117" s="382"/>
      <c r="V1117" s="382"/>
      <c r="W1117" s="382"/>
      <c r="X1117" s="382"/>
      <c r="Y1117" s="382"/>
      <c r="Z1117" s="382"/>
      <c r="AA1117" s="382"/>
      <c r="AB1117" s="382"/>
      <c r="AC1117" s="382"/>
      <c r="AD1117" s="382"/>
      <c r="AE1117" s="382"/>
      <c r="AF1117" s="382"/>
      <c r="AG1117" s="382"/>
    </row>
    <row r="1118" spans="3:33" x14ac:dyDescent="0.25">
      <c r="C1118" s="382"/>
      <c r="D1118" s="382"/>
      <c r="E1118" s="382"/>
      <c r="F1118" s="382"/>
      <c r="G1118" s="382"/>
      <c r="H1118" s="382"/>
      <c r="I1118" s="382"/>
      <c r="J1118" s="382"/>
      <c r="K1118" s="382"/>
      <c r="L1118" s="382"/>
      <c r="M1118" s="382"/>
      <c r="N1118" s="382"/>
      <c r="O1118" s="382"/>
      <c r="P1118" s="382"/>
      <c r="Q1118" s="382"/>
      <c r="R1118" s="382"/>
      <c r="S1118" s="382"/>
      <c r="T1118" s="382"/>
      <c r="U1118" s="382"/>
      <c r="V1118" s="382"/>
      <c r="W1118" s="382"/>
      <c r="X1118" s="382"/>
      <c r="Y1118" s="382"/>
      <c r="Z1118" s="382"/>
      <c r="AA1118" s="382"/>
      <c r="AB1118" s="382"/>
      <c r="AC1118" s="382"/>
      <c r="AD1118" s="382"/>
      <c r="AE1118" s="382"/>
      <c r="AF1118" s="382"/>
      <c r="AG1118" s="382"/>
    </row>
    <row r="1119" spans="3:33" x14ac:dyDescent="0.25">
      <c r="C1119" s="382"/>
      <c r="D1119" s="382"/>
      <c r="E1119" s="382"/>
      <c r="F1119" s="382"/>
      <c r="G1119" s="382"/>
      <c r="H1119" s="382"/>
      <c r="I1119" s="382"/>
      <c r="J1119" s="382"/>
      <c r="K1119" s="382"/>
      <c r="L1119" s="382"/>
      <c r="M1119" s="382"/>
      <c r="N1119" s="382"/>
      <c r="O1119" s="382"/>
      <c r="P1119" s="382"/>
      <c r="Q1119" s="382"/>
      <c r="R1119" s="382"/>
      <c r="S1119" s="382"/>
      <c r="T1119" s="382"/>
      <c r="U1119" s="382"/>
      <c r="V1119" s="382"/>
      <c r="W1119" s="382"/>
      <c r="X1119" s="382"/>
      <c r="Y1119" s="382"/>
      <c r="Z1119" s="382"/>
      <c r="AA1119" s="382"/>
      <c r="AB1119" s="382"/>
      <c r="AC1119" s="382"/>
      <c r="AD1119" s="382"/>
      <c r="AE1119" s="382"/>
      <c r="AF1119" s="382"/>
      <c r="AG1119" s="382"/>
    </row>
    <row r="1120" spans="3:33" x14ac:dyDescent="0.25">
      <c r="C1120" s="382"/>
      <c r="D1120" s="382"/>
      <c r="E1120" s="382"/>
      <c r="F1120" s="382"/>
      <c r="G1120" s="382"/>
      <c r="H1120" s="382"/>
      <c r="I1120" s="382"/>
      <c r="J1120" s="382"/>
      <c r="K1120" s="382"/>
      <c r="L1120" s="382"/>
      <c r="M1120" s="382"/>
      <c r="N1120" s="382"/>
      <c r="O1120" s="382"/>
      <c r="P1120" s="382"/>
      <c r="Q1120" s="382"/>
      <c r="R1120" s="382"/>
      <c r="S1120" s="382"/>
      <c r="T1120" s="382"/>
      <c r="U1120" s="382"/>
      <c r="V1120" s="382"/>
      <c r="W1120" s="382"/>
      <c r="X1120" s="382"/>
      <c r="Y1120" s="382"/>
      <c r="Z1120" s="382"/>
      <c r="AA1120" s="382"/>
      <c r="AB1120" s="382"/>
      <c r="AC1120" s="382"/>
      <c r="AD1120" s="382"/>
      <c r="AE1120" s="382"/>
      <c r="AF1120" s="382"/>
      <c r="AG1120" s="382"/>
    </row>
    <row r="1121" spans="3:33" x14ac:dyDescent="0.25">
      <c r="C1121" s="382"/>
      <c r="D1121" s="382"/>
      <c r="E1121" s="382"/>
      <c r="F1121" s="382"/>
      <c r="G1121" s="382"/>
      <c r="H1121" s="382"/>
      <c r="I1121" s="382"/>
      <c r="J1121" s="382"/>
      <c r="K1121" s="382"/>
      <c r="L1121" s="382"/>
      <c r="M1121" s="382"/>
      <c r="N1121" s="382"/>
      <c r="O1121" s="382"/>
      <c r="P1121" s="382"/>
      <c r="Q1121" s="382"/>
      <c r="R1121" s="382"/>
      <c r="S1121" s="382"/>
      <c r="T1121" s="382"/>
      <c r="U1121" s="382"/>
      <c r="V1121" s="382"/>
      <c r="W1121" s="382"/>
      <c r="X1121" s="382"/>
      <c r="Y1121" s="382"/>
      <c r="Z1121" s="382"/>
      <c r="AA1121" s="382"/>
      <c r="AB1121" s="382"/>
      <c r="AC1121" s="382"/>
      <c r="AD1121" s="382"/>
      <c r="AE1121" s="382"/>
      <c r="AF1121" s="382"/>
      <c r="AG1121" s="382"/>
    </row>
    <row r="1122" spans="3:33" x14ac:dyDescent="0.25">
      <c r="C1122" s="382"/>
      <c r="D1122" s="382"/>
      <c r="E1122" s="382"/>
      <c r="F1122" s="382"/>
      <c r="G1122" s="382"/>
      <c r="H1122" s="382"/>
      <c r="I1122" s="382"/>
      <c r="J1122" s="382"/>
      <c r="K1122" s="382"/>
      <c r="L1122" s="382"/>
      <c r="M1122" s="382"/>
      <c r="N1122" s="382"/>
      <c r="O1122" s="382"/>
      <c r="P1122" s="382"/>
      <c r="Q1122" s="382"/>
      <c r="R1122" s="382"/>
      <c r="S1122" s="382"/>
      <c r="T1122" s="382"/>
      <c r="U1122" s="382"/>
      <c r="V1122" s="382"/>
      <c r="W1122" s="382"/>
      <c r="X1122" s="382"/>
      <c r="Y1122" s="382"/>
      <c r="Z1122" s="382"/>
      <c r="AA1122" s="382"/>
      <c r="AB1122" s="382"/>
      <c r="AC1122" s="382"/>
      <c r="AD1122" s="382"/>
      <c r="AE1122" s="382"/>
      <c r="AF1122" s="382"/>
      <c r="AG1122" s="382"/>
    </row>
    <row r="1123" spans="3:33" x14ac:dyDescent="0.25">
      <c r="C1123" s="382"/>
      <c r="D1123" s="382"/>
      <c r="E1123" s="382"/>
      <c r="F1123" s="382"/>
      <c r="G1123" s="382"/>
      <c r="H1123" s="382"/>
      <c r="I1123" s="382"/>
      <c r="J1123" s="382"/>
      <c r="K1123" s="382"/>
      <c r="L1123" s="382"/>
      <c r="M1123" s="382"/>
      <c r="N1123" s="382"/>
      <c r="O1123" s="382"/>
      <c r="P1123" s="382"/>
      <c r="Q1123" s="382"/>
      <c r="R1123" s="382"/>
      <c r="S1123" s="382"/>
      <c r="T1123" s="382"/>
      <c r="U1123" s="382"/>
      <c r="V1123" s="382"/>
      <c r="W1123" s="382"/>
      <c r="X1123" s="382"/>
      <c r="Y1123" s="382"/>
      <c r="Z1123" s="382"/>
      <c r="AA1123" s="382"/>
      <c r="AB1123" s="382"/>
      <c r="AC1123" s="382"/>
      <c r="AD1123" s="382"/>
      <c r="AE1123" s="382"/>
      <c r="AF1123" s="382"/>
      <c r="AG1123" s="382"/>
    </row>
    <row r="1124" spans="3:33" x14ac:dyDescent="0.25">
      <c r="C1124" s="382"/>
      <c r="D1124" s="382"/>
      <c r="E1124" s="382"/>
      <c r="F1124" s="382"/>
      <c r="G1124" s="382"/>
      <c r="H1124" s="382"/>
      <c r="I1124" s="382"/>
      <c r="J1124" s="382"/>
      <c r="K1124" s="382"/>
      <c r="L1124" s="382"/>
      <c r="M1124" s="382"/>
      <c r="N1124" s="382"/>
      <c r="O1124" s="382"/>
      <c r="P1124" s="382"/>
      <c r="Q1124" s="382"/>
      <c r="R1124" s="382"/>
      <c r="S1124" s="382"/>
      <c r="T1124" s="382"/>
      <c r="U1124" s="382"/>
      <c r="V1124" s="382"/>
      <c r="W1124" s="382"/>
      <c r="X1124" s="382"/>
      <c r="Y1124" s="382"/>
      <c r="Z1124" s="382"/>
      <c r="AA1124" s="382"/>
      <c r="AB1124" s="382"/>
      <c r="AC1124" s="382"/>
      <c r="AD1124" s="382"/>
      <c r="AE1124" s="382"/>
      <c r="AF1124" s="382"/>
      <c r="AG1124" s="382"/>
    </row>
    <row r="1125" spans="3:33" x14ac:dyDescent="0.25">
      <c r="C1125" s="382"/>
      <c r="D1125" s="382"/>
      <c r="E1125" s="382"/>
      <c r="F1125" s="382"/>
      <c r="G1125" s="382"/>
      <c r="H1125" s="382"/>
      <c r="I1125" s="382"/>
      <c r="J1125" s="382"/>
      <c r="K1125" s="382"/>
      <c r="L1125" s="382"/>
      <c r="M1125" s="382"/>
      <c r="N1125" s="382"/>
      <c r="O1125" s="382"/>
      <c r="P1125" s="382"/>
      <c r="Q1125" s="382"/>
      <c r="R1125" s="382"/>
      <c r="S1125" s="382"/>
      <c r="T1125" s="382"/>
      <c r="U1125" s="382"/>
      <c r="V1125" s="382"/>
      <c r="W1125" s="382"/>
      <c r="X1125" s="382"/>
      <c r="Y1125" s="382"/>
      <c r="Z1125" s="382"/>
      <c r="AA1125" s="382"/>
      <c r="AB1125" s="382"/>
      <c r="AC1125" s="382"/>
      <c r="AD1125" s="382"/>
      <c r="AE1125" s="382"/>
      <c r="AF1125" s="382"/>
      <c r="AG1125" s="382"/>
    </row>
    <row r="1126" spans="3:33" x14ac:dyDescent="0.25">
      <c r="C1126" s="382"/>
      <c r="D1126" s="382"/>
      <c r="E1126" s="382"/>
      <c r="F1126" s="382"/>
      <c r="G1126" s="382"/>
      <c r="H1126" s="382"/>
      <c r="I1126" s="382"/>
      <c r="J1126" s="382"/>
      <c r="K1126" s="382"/>
      <c r="L1126" s="382"/>
      <c r="M1126" s="382"/>
      <c r="N1126" s="382"/>
      <c r="O1126" s="382"/>
      <c r="P1126" s="382"/>
      <c r="Q1126" s="382"/>
      <c r="R1126" s="382"/>
      <c r="S1126" s="382"/>
      <c r="T1126" s="382"/>
      <c r="U1126" s="382"/>
      <c r="V1126" s="382"/>
      <c r="W1126" s="382"/>
      <c r="X1126" s="382"/>
      <c r="Y1126" s="382"/>
      <c r="Z1126" s="382"/>
      <c r="AA1126" s="382"/>
      <c r="AB1126" s="382"/>
      <c r="AC1126" s="382"/>
      <c r="AD1126" s="382"/>
      <c r="AE1126" s="382"/>
      <c r="AF1126" s="382"/>
      <c r="AG1126" s="382"/>
    </row>
    <row r="1127" spans="3:33" x14ac:dyDescent="0.25">
      <c r="C1127" s="382"/>
      <c r="D1127" s="382"/>
      <c r="E1127" s="382"/>
      <c r="F1127" s="382"/>
      <c r="G1127" s="382"/>
      <c r="H1127" s="382"/>
      <c r="I1127" s="382"/>
      <c r="J1127" s="382"/>
      <c r="K1127" s="382"/>
      <c r="L1127" s="382"/>
      <c r="M1127" s="382"/>
      <c r="N1127" s="382"/>
      <c r="O1127" s="382"/>
      <c r="P1127" s="382"/>
      <c r="Q1127" s="382"/>
      <c r="R1127" s="382"/>
      <c r="S1127" s="382"/>
      <c r="T1127" s="382"/>
      <c r="U1127" s="382"/>
      <c r="V1127" s="382"/>
      <c r="W1127" s="382"/>
      <c r="X1127" s="382"/>
      <c r="Y1127" s="382"/>
      <c r="Z1127" s="382"/>
      <c r="AA1127" s="382"/>
      <c r="AB1127" s="382"/>
      <c r="AC1127" s="382"/>
      <c r="AD1127" s="382"/>
      <c r="AE1127" s="382"/>
      <c r="AF1127" s="382"/>
      <c r="AG1127" s="382"/>
    </row>
    <row r="1128" spans="3:33" x14ac:dyDescent="0.25">
      <c r="C1128" s="382"/>
      <c r="D1128" s="382"/>
      <c r="E1128" s="382"/>
      <c r="F1128" s="382"/>
      <c r="G1128" s="382"/>
      <c r="H1128" s="382"/>
      <c r="I1128" s="382"/>
      <c r="J1128" s="382"/>
      <c r="K1128" s="382"/>
      <c r="L1128" s="382"/>
      <c r="M1128" s="382"/>
      <c r="N1128" s="382"/>
      <c r="O1128" s="382"/>
      <c r="P1128" s="382"/>
      <c r="Q1128" s="382"/>
      <c r="R1128" s="382"/>
      <c r="S1128" s="382"/>
      <c r="T1128" s="382"/>
      <c r="U1128" s="382"/>
      <c r="V1128" s="382"/>
      <c r="W1128" s="382"/>
      <c r="X1128" s="382"/>
      <c r="Y1128" s="382"/>
      <c r="Z1128" s="382"/>
      <c r="AA1128" s="382"/>
      <c r="AB1128" s="382"/>
      <c r="AC1128" s="382"/>
      <c r="AD1128" s="382"/>
      <c r="AE1128" s="382"/>
      <c r="AF1128" s="382"/>
      <c r="AG1128" s="382"/>
    </row>
    <row r="1129" spans="3:33" x14ac:dyDescent="0.25">
      <c r="C1129" s="382"/>
      <c r="D1129" s="382"/>
      <c r="E1129" s="382"/>
      <c r="F1129" s="382"/>
      <c r="G1129" s="382"/>
      <c r="H1129" s="382"/>
      <c r="I1129" s="382"/>
      <c r="J1129" s="382"/>
      <c r="K1129" s="382"/>
      <c r="L1129" s="382"/>
      <c r="M1129" s="382"/>
      <c r="N1129" s="382"/>
      <c r="O1129" s="382"/>
      <c r="P1129" s="382"/>
      <c r="Q1129" s="382"/>
      <c r="R1129" s="382"/>
      <c r="S1129" s="382"/>
      <c r="T1129" s="382"/>
      <c r="U1129" s="382"/>
      <c r="V1129" s="382"/>
      <c r="W1129" s="382"/>
      <c r="X1129" s="382"/>
      <c r="Y1129" s="382"/>
      <c r="Z1129" s="382"/>
      <c r="AA1129" s="382"/>
      <c r="AB1129" s="382"/>
      <c r="AC1129" s="382"/>
      <c r="AD1129" s="382"/>
      <c r="AE1129" s="382"/>
      <c r="AF1129" s="382"/>
      <c r="AG1129" s="382"/>
    </row>
    <row r="1130" spans="3:33" x14ac:dyDescent="0.25">
      <c r="C1130" s="382"/>
      <c r="D1130" s="382"/>
      <c r="E1130" s="382"/>
      <c r="F1130" s="382"/>
      <c r="G1130" s="382"/>
      <c r="H1130" s="382"/>
      <c r="I1130" s="382"/>
      <c r="J1130" s="382"/>
      <c r="K1130" s="382"/>
      <c r="L1130" s="382"/>
      <c r="M1130" s="382"/>
      <c r="N1130" s="382"/>
      <c r="O1130" s="382"/>
      <c r="P1130" s="382"/>
      <c r="Q1130" s="382"/>
      <c r="R1130" s="382"/>
      <c r="S1130" s="382"/>
      <c r="T1130" s="382"/>
      <c r="U1130" s="382"/>
      <c r="V1130" s="382"/>
      <c r="W1130" s="382"/>
      <c r="X1130" s="382"/>
      <c r="Y1130" s="382"/>
      <c r="Z1130" s="382"/>
      <c r="AA1130" s="382"/>
      <c r="AB1130" s="382"/>
      <c r="AC1130" s="382"/>
      <c r="AD1130" s="382"/>
      <c r="AE1130" s="382"/>
      <c r="AF1130" s="382"/>
      <c r="AG1130" s="382"/>
    </row>
    <row r="1131" spans="3:33" x14ac:dyDescent="0.25">
      <c r="C1131" s="382"/>
      <c r="D1131" s="382"/>
      <c r="E1131" s="382"/>
      <c r="F1131" s="382"/>
      <c r="G1131" s="382"/>
      <c r="H1131" s="382"/>
      <c r="I1131" s="382"/>
      <c r="J1131" s="382"/>
      <c r="K1131" s="382"/>
      <c r="L1131" s="382"/>
      <c r="M1131" s="382"/>
      <c r="N1131" s="382"/>
      <c r="O1131" s="382"/>
      <c r="P1131" s="382"/>
      <c r="Q1131" s="382"/>
      <c r="R1131" s="382"/>
      <c r="S1131" s="382"/>
      <c r="T1131" s="382"/>
      <c r="U1131" s="382"/>
      <c r="V1131" s="382"/>
      <c r="W1131" s="382"/>
      <c r="X1131" s="382"/>
      <c r="Y1131" s="382"/>
      <c r="Z1131" s="382"/>
      <c r="AA1131" s="382"/>
      <c r="AB1131" s="382"/>
      <c r="AC1131" s="382"/>
      <c r="AD1131" s="382"/>
      <c r="AE1131" s="382"/>
      <c r="AF1131" s="382"/>
      <c r="AG1131" s="382"/>
    </row>
    <row r="1132" spans="3:33" x14ac:dyDescent="0.25">
      <c r="C1132" s="382"/>
      <c r="D1132" s="382"/>
      <c r="E1132" s="382"/>
      <c r="F1132" s="382"/>
      <c r="G1132" s="382"/>
      <c r="H1132" s="382"/>
      <c r="I1132" s="382"/>
      <c r="J1132" s="382"/>
      <c r="K1132" s="382"/>
      <c r="L1132" s="382"/>
      <c r="M1132" s="382"/>
      <c r="N1132" s="382"/>
      <c r="O1132" s="382"/>
      <c r="P1132" s="382"/>
      <c r="Q1132" s="382"/>
      <c r="R1132" s="382"/>
      <c r="S1132" s="382"/>
      <c r="T1132" s="382"/>
      <c r="U1132" s="382"/>
      <c r="V1132" s="382"/>
      <c r="W1132" s="382"/>
      <c r="X1132" s="382"/>
      <c r="Y1132" s="382"/>
      <c r="Z1132" s="382"/>
      <c r="AA1132" s="382"/>
      <c r="AB1132" s="382"/>
      <c r="AC1132" s="382"/>
      <c r="AD1132" s="382"/>
      <c r="AE1132" s="382"/>
      <c r="AF1132" s="382"/>
      <c r="AG1132" s="382"/>
    </row>
    <row r="1133" spans="3:33" x14ac:dyDescent="0.25">
      <c r="C1133" s="382"/>
      <c r="D1133" s="382"/>
      <c r="E1133" s="382"/>
      <c r="F1133" s="382"/>
      <c r="G1133" s="382"/>
      <c r="H1133" s="382"/>
      <c r="I1133" s="382"/>
      <c r="J1133" s="382"/>
      <c r="K1133" s="382"/>
      <c r="L1133" s="382"/>
      <c r="M1133" s="382"/>
      <c r="N1133" s="382"/>
      <c r="O1133" s="382"/>
      <c r="P1133" s="382"/>
      <c r="Q1133" s="382"/>
      <c r="R1133" s="382"/>
      <c r="S1133" s="382"/>
      <c r="T1133" s="382"/>
      <c r="U1133" s="382"/>
      <c r="V1133" s="382"/>
      <c r="W1133" s="382"/>
      <c r="X1133" s="382"/>
      <c r="Y1133" s="382"/>
      <c r="Z1133" s="382"/>
      <c r="AA1133" s="382"/>
      <c r="AB1133" s="382"/>
      <c r="AC1133" s="382"/>
      <c r="AD1133" s="382"/>
      <c r="AE1133" s="382"/>
      <c r="AF1133" s="382"/>
      <c r="AG1133" s="382"/>
    </row>
    <row r="1134" spans="3:33" x14ac:dyDescent="0.25">
      <c r="C1134" s="382"/>
      <c r="D1134" s="382"/>
      <c r="E1134" s="382"/>
      <c r="F1134" s="382"/>
      <c r="G1134" s="382"/>
      <c r="H1134" s="382"/>
      <c r="I1134" s="382"/>
      <c r="J1134" s="382"/>
      <c r="K1134" s="382"/>
      <c r="L1134" s="382"/>
      <c r="M1134" s="382"/>
      <c r="N1134" s="382"/>
      <c r="O1134" s="382"/>
      <c r="P1134" s="382"/>
      <c r="Q1134" s="382"/>
      <c r="R1134" s="382"/>
      <c r="S1134" s="382"/>
      <c r="T1134" s="382"/>
      <c r="U1134" s="382"/>
      <c r="V1134" s="382"/>
      <c r="W1134" s="382"/>
      <c r="X1134" s="382"/>
      <c r="Y1134" s="382"/>
      <c r="Z1134" s="382"/>
      <c r="AA1134" s="382"/>
      <c r="AB1134" s="382"/>
      <c r="AC1134" s="382"/>
      <c r="AD1134" s="382"/>
      <c r="AE1134" s="382"/>
      <c r="AF1134" s="382"/>
      <c r="AG1134" s="382"/>
    </row>
    <row r="1135" spans="3:33" x14ac:dyDescent="0.25">
      <c r="C1135" s="382"/>
      <c r="D1135" s="382"/>
      <c r="E1135" s="382"/>
      <c r="F1135" s="382"/>
      <c r="G1135" s="382"/>
      <c r="H1135" s="382"/>
      <c r="I1135" s="382"/>
      <c r="J1135" s="382"/>
      <c r="K1135" s="382"/>
      <c r="L1135" s="382"/>
      <c r="M1135" s="382"/>
      <c r="N1135" s="382"/>
      <c r="O1135" s="382"/>
      <c r="P1135" s="382"/>
      <c r="Q1135" s="382"/>
      <c r="R1135" s="382"/>
      <c r="S1135" s="382"/>
      <c r="T1135" s="382"/>
      <c r="U1135" s="382"/>
      <c r="V1135" s="382"/>
      <c r="W1135" s="382"/>
      <c r="X1135" s="382"/>
      <c r="Y1135" s="382"/>
      <c r="Z1135" s="382"/>
      <c r="AA1135" s="382"/>
      <c r="AB1135" s="382"/>
      <c r="AC1135" s="382"/>
      <c r="AD1135" s="382"/>
      <c r="AE1135" s="382"/>
      <c r="AF1135" s="382"/>
      <c r="AG1135" s="382"/>
    </row>
    <row r="1136" spans="3:33" x14ac:dyDescent="0.25">
      <c r="C1136" s="382"/>
      <c r="D1136" s="382"/>
      <c r="E1136" s="382"/>
      <c r="F1136" s="382"/>
      <c r="G1136" s="382"/>
      <c r="H1136" s="382"/>
      <c r="I1136" s="382"/>
      <c r="J1136" s="382"/>
      <c r="K1136" s="382"/>
      <c r="L1136" s="382"/>
      <c r="M1136" s="382"/>
      <c r="N1136" s="382"/>
      <c r="O1136" s="382"/>
      <c r="P1136" s="382"/>
      <c r="Q1136" s="382"/>
      <c r="R1136" s="382"/>
      <c r="S1136" s="382"/>
      <c r="T1136" s="382"/>
      <c r="U1136" s="382"/>
      <c r="V1136" s="382"/>
      <c r="W1136" s="382"/>
      <c r="X1136" s="382"/>
      <c r="Y1136" s="382"/>
      <c r="Z1136" s="382"/>
      <c r="AA1136" s="382"/>
      <c r="AB1136" s="382"/>
      <c r="AC1136" s="382"/>
      <c r="AD1136" s="382"/>
      <c r="AE1136" s="382"/>
      <c r="AF1136" s="382"/>
      <c r="AG1136" s="382"/>
    </row>
    <row r="1137" spans="3:33" x14ac:dyDescent="0.25">
      <c r="C1137" s="382"/>
      <c r="D1137" s="382"/>
      <c r="E1137" s="382"/>
      <c r="F1137" s="382"/>
      <c r="G1137" s="382"/>
      <c r="H1137" s="382"/>
      <c r="I1137" s="382"/>
      <c r="J1137" s="382"/>
      <c r="K1137" s="382"/>
      <c r="L1137" s="382"/>
      <c r="M1137" s="382"/>
      <c r="N1137" s="382"/>
      <c r="O1137" s="382"/>
      <c r="P1137" s="382"/>
      <c r="Q1137" s="382"/>
      <c r="R1137" s="382"/>
      <c r="S1137" s="382"/>
      <c r="T1137" s="382"/>
      <c r="U1137" s="382"/>
      <c r="V1137" s="382"/>
      <c r="W1137" s="382"/>
      <c r="X1137" s="382"/>
      <c r="Y1137" s="382"/>
      <c r="Z1137" s="382"/>
      <c r="AA1137" s="382"/>
      <c r="AB1137" s="382"/>
      <c r="AC1137" s="382"/>
      <c r="AD1137" s="382"/>
      <c r="AE1137" s="382"/>
      <c r="AF1137" s="382"/>
      <c r="AG1137" s="382"/>
    </row>
    <row r="1138" spans="3:33" x14ac:dyDescent="0.25">
      <c r="C1138" s="382"/>
      <c r="D1138" s="382"/>
      <c r="E1138" s="382"/>
      <c r="F1138" s="382"/>
      <c r="G1138" s="382"/>
      <c r="H1138" s="382"/>
      <c r="I1138" s="382"/>
      <c r="J1138" s="382"/>
      <c r="K1138" s="382"/>
      <c r="L1138" s="382"/>
      <c r="M1138" s="382"/>
      <c r="N1138" s="382"/>
      <c r="O1138" s="382"/>
      <c r="P1138" s="382"/>
      <c r="Q1138" s="382"/>
      <c r="R1138" s="382"/>
      <c r="S1138" s="382"/>
      <c r="T1138" s="382"/>
      <c r="U1138" s="382"/>
      <c r="V1138" s="382"/>
      <c r="W1138" s="382"/>
      <c r="X1138" s="382"/>
      <c r="Y1138" s="382"/>
      <c r="Z1138" s="382"/>
      <c r="AA1138" s="382"/>
      <c r="AB1138" s="382"/>
      <c r="AC1138" s="382"/>
      <c r="AD1138" s="382"/>
      <c r="AE1138" s="382"/>
      <c r="AF1138" s="382"/>
      <c r="AG1138" s="382"/>
    </row>
    <row r="1139" spans="3:33" x14ac:dyDescent="0.25">
      <c r="C1139" s="382"/>
      <c r="D1139" s="382"/>
      <c r="E1139" s="382"/>
      <c r="F1139" s="382"/>
      <c r="G1139" s="382"/>
      <c r="H1139" s="382"/>
      <c r="I1139" s="382"/>
      <c r="J1139" s="382"/>
      <c r="K1139" s="382"/>
      <c r="L1139" s="382"/>
      <c r="M1139" s="382"/>
      <c r="N1139" s="382"/>
      <c r="O1139" s="382"/>
      <c r="P1139" s="382"/>
      <c r="Q1139" s="382"/>
      <c r="R1139" s="382"/>
      <c r="S1139" s="382"/>
      <c r="T1139" s="382"/>
      <c r="U1139" s="382"/>
      <c r="V1139" s="382"/>
      <c r="W1139" s="382"/>
      <c r="X1139" s="382"/>
      <c r="Y1139" s="382"/>
      <c r="Z1139" s="382"/>
      <c r="AA1139" s="382"/>
      <c r="AB1139" s="382"/>
      <c r="AC1139" s="382"/>
      <c r="AD1139" s="382"/>
      <c r="AE1139" s="382"/>
      <c r="AF1139" s="382"/>
      <c r="AG1139" s="382"/>
    </row>
    <row r="1140" spans="3:33" x14ac:dyDescent="0.25">
      <c r="C1140" s="382"/>
      <c r="D1140" s="382"/>
      <c r="E1140" s="382"/>
      <c r="F1140" s="382"/>
      <c r="G1140" s="382"/>
      <c r="H1140" s="382"/>
      <c r="I1140" s="382"/>
      <c r="J1140" s="382"/>
      <c r="K1140" s="382"/>
      <c r="L1140" s="382"/>
      <c r="M1140" s="382"/>
      <c r="N1140" s="382"/>
      <c r="O1140" s="382"/>
      <c r="P1140" s="382"/>
      <c r="Q1140" s="382"/>
      <c r="R1140" s="382"/>
      <c r="S1140" s="382"/>
      <c r="T1140" s="382"/>
      <c r="U1140" s="382"/>
      <c r="V1140" s="382"/>
      <c r="W1140" s="382"/>
      <c r="X1140" s="382"/>
      <c r="Y1140" s="382"/>
      <c r="Z1140" s="382"/>
      <c r="AA1140" s="382"/>
      <c r="AB1140" s="382"/>
      <c r="AC1140" s="382"/>
      <c r="AD1140" s="382"/>
      <c r="AE1140" s="382"/>
      <c r="AF1140" s="382"/>
      <c r="AG1140" s="382"/>
    </row>
    <row r="1141" spans="3:33" x14ac:dyDescent="0.25">
      <c r="C1141" s="382"/>
      <c r="D1141" s="382"/>
      <c r="E1141" s="382"/>
      <c r="F1141" s="382"/>
      <c r="G1141" s="382"/>
      <c r="H1141" s="382"/>
      <c r="I1141" s="382"/>
      <c r="J1141" s="382"/>
      <c r="K1141" s="382"/>
      <c r="L1141" s="382"/>
      <c r="M1141" s="382"/>
      <c r="N1141" s="382"/>
      <c r="O1141" s="382"/>
      <c r="P1141" s="382"/>
      <c r="Q1141" s="382"/>
      <c r="R1141" s="382"/>
      <c r="S1141" s="382"/>
      <c r="T1141" s="382"/>
      <c r="U1141" s="382"/>
      <c r="V1141" s="382"/>
      <c r="W1141" s="382"/>
      <c r="X1141" s="382"/>
      <c r="Y1141" s="382"/>
      <c r="Z1141" s="382"/>
      <c r="AA1141" s="382"/>
      <c r="AB1141" s="382"/>
      <c r="AC1141" s="382"/>
      <c r="AD1141" s="382"/>
      <c r="AE1141" s="382"/>
      <c r="AF1141" s="382"/>
      <c r="AG1141" s="382"/>
    </row>
    <row r="1142" spans="3:33" x14ac:dyDescent="0.25">
      <c r="C1142" s="382"/>
      <c r="D1142" s="382"/>
      <c r="E1142" s="382"/>
      <c r="F1142" s="382"/>
      <c r="G1142" s="382"/>
      <c r="H1142" s="382"/>
      <c r="I1142" s="382"/>
      <c r="J1142" s="382"/>
      <c r="K1142" s="382"/>
      <c r="L1142" s="382"/>
      <c r="M1142" s="382"/>
      <c r="N1142" s="382"/>
      <c r="O1142" s="382"/>
      <c r="P1142" s="382"/>
      <c r="Q1142" s="382"/>
      <c r="R1142" s="382"/>
      <c r="S1142" s="382"/>
      <c r="T1142" s="382"/>
      <c r="U1142" s="382"/>
      <c r="V1142" s="382"/>
      <c r="W1142" s="382"/>
      <c r="X1142" s="382"/>
      <c r="Y1142" s="382"/>
      <c r="Z1142" s="382"/>
      <c r="AA1142" s="382"/>
      <c r="AB1142" s="382"/>
      <c r="AC1142" s="382"/>
      <c r="AD1142" s="382"/>
      <c r="AE1142" s="382"/>
      <c r="AF1142" s="382"/>
      <c r="AG1142" s="382"/>
    </row>
    <row r="1143" spans="3:33" x14ac:dyDescent="0.25">
      <c r="C1143" s="382"/>
      <c r="D1143" s="382"/>
      <c r="E1143" s="382"/>
      <c r="F1143" s="382"/>
      <c r="G1143" s="382"/>
      <c r="H1143" s="382"/>
      <c r="I1143" s="382"/>
      <c r="J1143" s="382"/>
      <c r="K1143" s="382"/>
      <c r="L1143" s="382"/>
      <c r="M1143" s="382"/>
      <c r="N1143" s="382"/>
      <c r="O1143" s="382"/>
      <c r="P1143" s="382"/>
      <c r="Q1143" s="382"/>
      <c r="R1143" s="382"/>
      <c r="S1143" s="382"/>
      <c r="T1143" s="382"/>
      <c r="U1143" s="382"/>
      <c r="V1143" s="382"/>
      <c r="W1143" s="382"/>
      <c r="X1143" s="382"/>
      <c r="Y1143" s="382"/>
      <c r="Z1143" s="382"/>
      <c r="AA1143" s="382"/>
      <c r="AB1143" s="382"/>
      <c r="AC1143" s="382"/>
      <c r="AD1143" s="382"/>
      <c r="AE1143" s="382"/>
      <c r="AF1143" s="382"/>
      <c r="AG1143" s="382"/>
    </row>
    <row r="1144" spans="3:33" x14ac:dyDescent="0.25">
      <c r="C1144" s="382"/>
      <c r="D1144" s="382"/>
      <c r="E1144" s="382"/>
      <c r="F1144" s="382"/>
      <c r="G1144" s="382"/>
      <c r="H1144" s="382"/>
      <c r="I1144" s="382"/>
      <c r="J1144" s="382"/>
      <c r="K1144" s="382"/>
      <c r="L1144" s="382"/>
      <c r="M1144" s="382"/>
      <c r="N1144" s="382"/>
      <c r="O1144" s="382"/>
      <c r="P1144" s="382"/>
      <c r="Q1144" s="382"/>
      <c r="R1144" s="382"/>
      <c r="S1144" s="382"/>
      <c r="T1144" s="382"/>
      <c r="U1144" s="382"/>
      <c r="V1144" s="382"/>
      <c r="W1144" s="382"/>
      <c r="X1144" s="382"/>
      <c r="Y1144" s="382"/>
      <c r="Z1144" s="382"/>
      <c r="AA1144" s="382"/>
      <c r="AB1144" s="382"/>
      <c r="AC1144" s="382"/>
      <c r="AD1144" s="382"/>
      <c r="AE1144" s="382"/>
      <c r="AF1144" s="382"/>
      <c r="AG1144" s="382"/>
    </row>
    <row r="1145" spans="3:33" x14ac:dyDescent="0.25">
      <c r="C1145" s="382"/>
      <c r="D1145" s="382"/>
      <c r="E1145" s="382"/>
      <c r="F1145" s="382"/>
      <c r="G1145" s="382"/>
      <c r="H1145" s="382"/>
      <c r="I1145" s="382"/>
      <c r="J1145" s="382"/>
      <c r="K1145" s="382"/>
      <c r="L1145" s="382"/>
      <c r="M1145" s="382"/>
      <c r="N1145" s="382"/>
      <c r="O1145" s="382"/>
      <c r="P1145" s="382"/>
      <c r="Q1145" s="382"/>
      <c r="R1145" s="382"/>
      <c r="S1145" s="382"/>
      <c r="T1145" s="382"/>
      <c r="U1145" s="382"/>
      <c r="V1145" s="382"/>
      <c r="W1145" s="382"/>
      <c r="X1145" s="382"/>
      <c r="Y1145" s="382"/>
      <c r="Z1145" s="382"/>
      <c r="AA1145" s="382"/>
      <c r="AB1145" s="382"/>
      <c r="AC1145" s="382"/>
      <c r="AD1145" s="382"/>
      <c r="AE1145" s="382"/>
      <c r="AF1145" s="382"/>
      <c r="AG1145" s="382"/>
    </row>
    <row r="1146" spans="3:33" x14ac:dyDescent="0.25">
      <c r="C1146" s="382"/>
      <c r="D1146" s="382"/>
      <c r="E1146" s="382"/>
      <c r="F1146" s="382"/>
      <c r="G1146" s="382"/>
      <c r="H1146" s="382"/>
      <c r="I1146" s="382"/>
      <c r="J1146" s="382"/>
      <c r="K1146" s="382"/>
      <c r="L1146" s="382"/>
      <c r="M1146" s="382"/>
      <c r="N1146" s="382"/>
      <c r="O1146" s="382"/>
      <c r="P1146" s="382"/>
      <c r="Q1146" s="382"/>
      <c r="R1146" s="382"/>
      <c r="S1146" s="382"/>
      <c r="T1146" s="382"/>
      <c r="U1146" s="382"/>
      <c r="V1146" s="382"/>
      <c r="W1146" s="382"/>
      <c r="X1146" s="382"/>
      <c r="Y1146" s="382"/>
      <c r="Z1146" s="382"/>
      <c r="AA1146" s="382"/>
      <c r="AB1146" s="382"/>
      <c r="AC1146" s="382"/>
      <c r="AD1146" s="382"/>
      <c r="AE1146" s="382"/>
      <c r="AF1146" s="382"/>
      <c r="AG1146" s="382"/>
    </row>
    <row r="1147" spans="3:33" x14ac:dyDescent="0.25">
      <c r="C1147" s="382"/>
      <c r="D1147" s="382"/>
      <c r="E1147" s="382"/>
      <c r="F1147" s="382"/>
      <c r="G1147" s="382"/>
      <c r="H1147" s="382"/>
      <c r="I1147" s="382"/>
      <c r="J1147" s="382"/>
      <c r="K1147" s="382"/>
      <c r="L1147" s="382"/>
      <c r="M1147" s="382"/>
      <c r="N1147" s="382"/>
      <c r="O1147" s="382"/>
      <c r="P1147" s="382"/>
      <c r="Q1147" s="382"/>
      <c r="R1147" s="382"/>
      <c r="S1147" s="382"/>
      <c r="T1147" s="382"/>
      <c r="U1147" s="382"/>
      <c r="V1147" s="382"/>
      <c r="W1147" s="382"/>
      <c r="X1147" s="382"/>
      <c r="Y1147" s="382"/>
      <c r="Z1147" s="382"/>
      <c r="AA1147" s="382"/>
      <c r="AB1147" s="382"/>
      <c r="AC1147" s="382"/>
      <c r="AD1147" s="382"/>
      <c r="AE1147" s="382"/>
      <c r="AF1147" s="382"/>
      <c r="AG1147" s="382"/>
    </row>
    <row r="1148" spans="3:33" x14ac:dyDescent="0.25">
      <c r="C1148" s="382"/>
      <c r="D1148" s="382"/>
      <c r="E1148" s="382"/>
      <c r="F1148" s="382"/>
      <c r="G1148" s="382"/>
      <c r="H1148" s="382"/>
      <c r="I1148" s="382"/>
      <c r="J1148" s="382"/>
      <c r="K1148" s="382"/>
      <c r="L1148" s="382"/>
      <c r="M1148" s="382"/>
      <c r="N1148" s="382"/>
      <c r="O1148" s="382"/>
      <c r="P1148" s="382"/>
      <c r="Q1148" s="382"/>
      <c r="R1148" s="382"/>
      <c r="S1148" s="382"/>
      <c r="T1148" s="382"/>
      <c r="U1148" s="382"/>
      <c r="V1148" s="382"/>
      <c r="W1148" s="382"/>
      <c r="X1148" s="382"/>
      <c r="Y1148" s="382"/>
      <c r="Z1148" s="382"/>
      <c r="AA1148" s="382"/>
      <c r="AB1148" s="382"/>
      <c r="AC1148" s="382"/>
      <c r="AD1148" s="382"/>
      <c r="AE1148" s="382"/>
      <c r="AF1148" s="382"/>
      <c r="AG1148" s="382"/>
    </row>
    <row r="1149" spans="3:33" x14ac:dyDescent="0.25">
      <c r="C1149" s="382"/>
      <c r="D1149" s="382"/>
      <c r="E1149" s="382"/>
      <c r="F1149" s="382"/>
      <c r="G1149" s="382"/>
      <c r="H1149" s="382"/>
      <c r="I1149" s="382"/>
      <c r="J1149" s="382"/>
      <c r="K1149" s="382"/>
      <c r="L1149" s="382"/>
      <c r="M1149" s="382"/>
      <c r="N1149" s="382"/>
      <c r="O1149" s="382"/>
      <c r="P1149" s="382"/>
      <c r="Q1149" s="382"/>
      <c r="R1149" s="382"/>
      <c r="S1149" s="382"/>
      <c r="T1149" s="382"/>
      <c r="U1149" s="382"/>
      <c r="V1149" s="382"/>
      <c r="W1149" s="382"/>
      <c r="X1149" s="382"/>
      <c r="Y1149" s="382"/>
      <c r="Z1149" s="382"/>
      <c r="AA1149" s="382"/>
      <c r="AB1149" s="382"/>
      <c r="AC1149" s="382"/>
      <c r="AD1149" s="382"/>
      <c r="AE1149" s="382"/>
      <c r="AF1149" s="382"/>
      <c r="AG1149" s="382"/>
    </row>
    <row r="1150" spans="3:33" x14ac:dyDescent="0.25">
      <c r="C1150" s="382"/>
      <c r="D1150" s="382"/>
      <c r="E1150" s="382"/>
      <c r="F1150" s="382"/>
      <c r="G1150" s="382"/>
      <c r="H1150" s="382"/>
      <c r="I1150" s="382"/>
      <c r="J1150" s="382"/>
      <c r="K1150" s="382"/>
      <c r="L1150" s="382"/>
      <c r="M1150" s="382"/>
      <c r="N1150" s="382"/>
      <c r="O1150" s="382"/>
      <c r="P1150" s="382"/>
      <c r="Q1150" s="382"/>
      <c r="R1150" s="382"/>
      <c r="S1150" s="382"/>
      <c r="T1150" s="382"/>
      <c r="U1150" s="382"/>
      <c r="V1150" s="382"/>
      <c r="W1150" s="382"/>
      <c r="X1150" s="382"/>
      <c r="Y1150" s="382"/>
      <c r="Z1150" s="382"/>
      <c r="AA1150" s="382"/>
      <c r="AB1150" s="382"/>
      <c r="AC1150" s="382"/>
      <c r="AD1150" s="382"/>
      <c r="AE1150" s="382"/>
      <c r="AF1150" s="382"/>
      <c r="AG1150" s="382"/>
    </row>
    <row r="1151" spans="3:33" x14ac:dyDescent="0.25">
      <c r="C1151" s="382"/>
      <c r="D1151" s="382"/>
      <c r="E1151" s="382"/>
      <c r="F1151" s="382"/>
      <c r="G1151" s="382"/>
      <c r="H1151" s="382"/>
      <c r="I1151" s="382"/>
      <c r="J1151" s="382"/>
      <c r="K1151" s="382"/>
      <c r="L1151" s="382"/>
      <c r="M1151" s="382"/>
      <c r="N1151" s="382"/>
      <c r="O1151" s="382"/>
      <c r="P1151" s="382"/>
      <c r="Q1151" s="382"/>
      <c r="R1151" s="382"/>
      <c r="S1151" s="382"/>
      <c r="T1151" s="382"/>
      <c r="U1151" s="382"/>
      <c r="V1151" s="382"/>
      <c r="W1151" s="382"/>
      <c r="X1151" s="382"/>
      <c r="Y1151" s="382"/>
      <c r="Z1151" s="382"/>
      <c r="AA1151" s="382"/>
      <c r="AB1151" s="382"/>
      <c r="AC1151" s="382"/>
      <c r="AD1151" s="382"/>
      <c r="AE1151" s="382"/>
      <c r="AF1151" s="382"/>
      <c r="AG1151" s="382"/>
    </row>
    <row r="1152" spans="3:33" x14ac:dyDescent="0.25">
      <c r="C1152" s="382"/>
      <c r="D1152" s="382"/>
      <c r="E1152" s="382"/>
      <c r="F1152" s="382"/>
      <c r="G1152" s="382"/>
      <c r="H1152" s="382"/>
      <c r="I1152" s="382"/>
      <c r="J1152" s="382"/>
      <c r="K1152" s="382"/>
      <c r="L1152" s="382"/>
      <c r="M1152" s="382"/>
      <c r="N1152" s="382"/>
      <c r="O1152" s="382"/>
      <c r="P1152" s="382"/>
      <c r="Q1152" s="382"/>
      <c r="R1152" s="382"/>
      <c r="S1152" s="382"/>
      <c r="T1152" s="382"/>
      <c r="U1152" s="382"/>
      <c r="V1152" s="382"/>
      <c r="W1152" s="382"/>
      <c r="X1152" s="382"/>
      <c r="Y1152" s="382"/>
      <c r="Z1152" s="382"/>
      <c r="AA1152" s="382"/>
      <c r="AB1152" s="382"/>
      <c r="AC1152" s="382"/>
      <c r="AD1152" s="382"/>
      <c r="AE1152" s="382"/>
      <c r="AF1152" s="382"/>
      <c r="AG1152" s="382"/>
    </row>
    <row r="1153" spans="3:33" x14ac:dyDescent="0.25">
      <c r="C1153" s="382"/>
      <c r="D1153" s="382"/>
      <c r="E1153" s="382"/>
      <c r="F1153" s="382"/>
      <c r="G1153" s="382"/>
      <c r="H1153" s="382"/>
      <c r="I1153" s="382"/>
      <c r="J1153" s="382"/>
      <c r="K1153" s="382"/>
      <c r="L1153" s="382"/>
      <c r="M1153" s="382"/>
      <c r="N1153" s="382"/>
      <c r="O1153" s="382"/>
      <c r="P1153" s="382"/>
      <c r="Q1153" s="382"/>
      <c r="R1153" s="382"/>
      <c r="S1153" s="382"/>
      <c r="T1153" s="382"/>
      <c r="U1153" s="382"/>
      <c r="V1153" s="382"/>
      <c r="W1153" s="382"/>
      <c r="X1153" s="382"/>
      <c r="Y1153" s="382"/>
      <c r="Z1153" s="382"/>
      <c r="AA1153" s="382"/>
      <c r="AB1153" s="382"/>
      <c r="AC1153" s="382"/>
      <c r="AD1153" s="382"/>
      <c r="AE1153" s="382"/>
      <c r="AF1153" s="382"/>
      <c r="AG1153" s="382"/>
    </row>
    <row r="1154" spans="3:33" x14ac:dyDescent="0.25">
      <c r="C1154" s="382"/>
      <c r="D1154" s="382"/>
      <c r="E1154" s="382"/>
      <c r="F1154" s="382"/>
      <c r="G1154" s="382"/>
      <c r="H1154" s="382"/>
      <c r="I1154" s="382"/>
      <c r="J1154" s="382"/>
      <c r="K1154" s="382"/>
      <c r="L1154" s="382"/>
      <c r="M1154" s="382"/>
      <c r="N1154" s="382"/>
      <c r="O1154" s="382"/>
      <c r="P1154" s="382"/>
      <c r="Q1154" s="382"/>
      <c r="R1154" s="382"/>
      <c r="S1154" s="382"/>
      <c r="T1154" s="382"/>
      <c r="U1154" s="382"/>
      <c r="V1154" s="382"/>
      <c r="W1154" s="382"/>
      <c r="X1154" s="382"/>
      <c r="Y1154" s="382"/>
      <c r="Z1154" s="382"/>
      <c r="AA1154" s="382"/>
      <c r="AB1154" s="382"/>
      <c r="AC1154" s="382"/>
      <c r="AD1154" s="382"/>
      <c r="AE1154" s="382"/>
      <c r="AF1154" s="382"/>
      <c r="AG1154" s="382"/>
    </row>
    <row r="1155" spans="3:33" x14ac:dyDescent="0.25">
      <c r="C1155" s="382"/>
      <c r="D1155" s="382"/>
      <c r="E1155" s="382"/>
      <c r="F1155" s="382"/>
      <c r="G1155" s="382"/>
      <c r="H1155" s="382"/>
      <c r="I1155" s="382"/>
      <c r="J1155" s="382"/>
      <c r="K1155" s="382"/>
      <c r="L1155" s="382"/>
      <c r="M1155" s="382"/>
      <c r="N1155" s="382"/>
      <c r="O1155" s="382"/>
      <c r="P1155" s="382"/>
      <c r="Q1155" s="382"/>
      <c r="R1155" s="382"/>
      <c r="S1155" s="382"/>
      <c r="T1155" s="382"/>
      <c r="U1155" s="382"/>
      <c r="V1155" s="382"/>
      <c r="W1155" s="382"/>
      <c r="X1155" s="382"/>
      <c r="Y1155" s="382"/>
      <c r="Z1155" s="382"/>
      <c r="AA1155" s="382"/>
      <c r="AB1155" s="382"/>
      <c r="AC1155" s="382"/>
      <c r="AD1155" s="382"/>
      <c r="AE1155" s="382"/>
      <c r="AF1155" s="382"/>
      <c r="AG1155" s="382"/>
    </row>
    <row r="1156" spans="3:33" x14ac:dyDescent="0.25">
      <c r="C1156" s="382"/>
      <c r="D1156" s="382"/>
      <c r="E1156" s="382"/>
      <c r="F1156" s="382"/>
      <c r="G1156" s="382"/>
      <c r="H1156" s="382"/>
      <c r="I1156" s="382"/>
      <c r="J1156" s="382"/>
      <c r="K1156" s="382"/>
      <c r="L1156" s="382"/>
      <c r="M1156" s="382"/>
      <c r="N1156" s="382"/>
      <c r="O1156" s="382"/>
      <c r="P1156" s="382"/>
      <c r="Q1156" s="382"/>
      <c r="R1156" s="382"/>
      <c r="S1156" s="382"/>
      <c r="T1156" s="382"/>
      <c r="U1156" s="382"/>
      <c r="V1156" s="382"/>
      <c r="W1156" s="382"/>
      <c r="X1156" s="382"/>
      <c r="Y1156" s="382"/>
      <c r="Z1156" s="382"/>
      <c r="AA1156" s="382"/>
      <c r="AB1156" s="382"/>
      <c r="AC1156" s="382"/>
      <c r="AD1156" s="382"/>
      <c r="AE1156" s="382"/>
      <c r="AF1156" s="382"/>
      <c r="AG1156" s="382"/>
    </row>
    <row r="1157" spans="3:33" x14ac:dyDescent="0.25">
      <c r="C1157" s="382"/>
      <c r="D1157" s="382"/>
      <c r="E1157" s="382"/>
      <c r="F1157" s="382"/>
      <c r="G1157" s="382"/>
      <c r="H1157" s="382"/>
      <c r="I1157" s="382"/>
      <c r="J1157" s="382"/>
      <c r="K1157" s="382"/>
      <c r="L1157" s="382"/>
      <c r="M1157" s="382"/>
      <c r="N1157" s="382"/>
      <c r="O1157" s="382"/>
      <c r="P1157" s="382"/>
      <c r="Q1157" s="382"/>
      <c r="R1157" s="382"/>
      <c r="S1157" s="382"/>
      <c r="T1157" s="382"/>
      <c r="U1157" s="382"/>
      <c r="V1157" s="382"/>
      <c r="W1157" s="382"/>
      <c r="X1157" s="382"/>
      <c r="Y1157" s="382"/>
      <c r="Z1157" s="382"/>
      <c r="AA1157" s="382"/>
      <c r="AB1157" s="382"/>
      <c r="AC1157" s="382"/>
      <c r="AD1157" s="382"/>
      <c r="AE1157" s="382"/>
      <c r="AF1157" s="382"/>
      <c r="AG1157" s="382"/>
    </row>
    <row r="1158" spans="3:33" x14ac:dyDescent="0.25">
      <c r="C1158" s="382"/>
      <c r="D1158" s="382"/>
      <c r="E1158" s="382"/>
      <c r="F1158" s="382"/>
      <c r="G1158" s="382"/>
      <c r="H1158" s="382"/>
      <c r="I1158" s="382"/>
      <c r="J1158" s="382"/>
      <c r="K1158" s="382"/>
      <c r="L1158" s="382"/>
      <c r="M1158" s="382"/>
      <c r="N1158" s="382"/>
      <c r="O1158" s="382"/>
      <c r="P1158" s="382"/>
      <c r="Q1158" s="382"/>
      <c r="R1158" s="382"/>
      <c r="S1158" s="382"/>
      <c r="T1158" s="382"/>
      <c r="U1158" s="382"/>
      <c r="V1158" s="382"/>
      <c r="W1158" s="382"/>
      <c r="X1158" s="382"/>
      <c r="Y1158" s="382"/>
      <c r="Z1158" s="382"/>
      <c r="AA1158" s="382"/>
      <c r="AB1158" s="382"/>
      <c r="AC1158" s="382"/>
      <c r="AD1158" s="382"/>
      <c r="AE1158" s="382"/>
      <c r="AF1158" s="382"/>
      <c r="AG1158" s="382"/>
    </row>
    <row r="1159" spans="3:33" x14ac:dyDescent="0.25">
      <c r="C1159" s="382"/>
      <c r="D1159" s="382"/>
      <c r="E1159" s="382"/>
      <c r="F1159" s="382"/>
      <c r="G1159" s="382"/>
      <c r="H1159" s="382"/>
      <c r="I1159" s="382"/>
      <c r="J1159" s="382"/>
      <c r="K1159" s="382"/>
      <c r="L1159" s="382"/>
      <c r="M1159" s="382"/>
      <c r="N1159" s="382"/>
      <c r="O1159" s="382"/>
      <c r="P1159" s="382"/>
      <c r="Q1159" s="382"/>
      <c r="R1159" s="382"/>
      <c r="S1159" s="382"/>
      <c r="T1159" s="382"/>
      <c r="U1159" s="382"/>
      <c r="V1159" s="382"/>
      <c r="W1159" s="382"/>
      <c r="X1159" s="382"/>
      <c r="Y1159" s="382"/>
      <c r="Z1159" s="382"/>
      <c r="AA1159" s="382"/>
      <c r="AB1159" s="382"/>
      <c r="AC1159" s="382"/>
      <c r="AD1159" s="382"/>
      <c r="AE1159" s="382"/>
      <c r="AF1159" s="382"/>
      <c r="AG1159" s="382"/>
    </row>
    <row r="1160" spans="3:33" x14ac:dyDescent="0.25">
      <c r="C1160" s="382"/>
      <c r="D1160" s="382"/>
      <c r="E1160" s="382"/>
      <c r="F1160" s="382"/>
      <c r="G1160" s="382"/>
      <c r="H1160" s="382"/>
      <c r="I1160" s="382"/>
      <c r="J1160" s="382"/>
      <c r="K1160" s="382"/>
      <c r="L1160" s="382"/>
      <c r="M1160" s="382"/>
      <c r="N1160" s="382"/>
      <c r="O1160" s="382"/>
      <c r="P1160" s="382"/>
      <c r="Q1160" s="382"/>
      <c r="R1160" s="382"/>
      <c r="S1160" s="382"/>
      <c r="T1160" s="382"/>
      <c r="U1160" s="382"/>
      <c r="V1160" s="382"/>
      <c r="W1160" s="382"/>
      <c r="X1160" s="382"/>
      <c r="Y1160" s="382"/>
      <c r="Z1160" s="382"/>
      <c r="AA1160" s="382"/>
      <c r="AB1160" s="382"/>
      <c r="AC1160" s="382"/>
      <c r="AD1160" s="382"/>
      <c r="AE1160" s="382"/>
      <c r="AF1160" s="382"/>
      <c r="AG1160" s="382"/>
    </row>
    <row r="1161" spans="3:33" x14ac:dyDescent="0.25">
      <c r="C1161" s="382"/>
      <c r="D1161" s="382"/>
      <c r="E1161" s="382"/>
      <c r="F1161" s="382"/>
      <c r="G1161" s="382"/>
      <c r="H1161" s="382"/>
      <c r="I1161" s="382"/>
      <c r="J1161" s="382"/>
      <c r="K1161" s="382"/>
      <c r="L1161" s="382"/>
      <c r="M1161" s="382"/>
      <c r="N1161" s="382"/>
      <c r="O1161" s="382"/>
      <c r="P1161" s="382"/>
      <c r="Q1161" s="382"/>
      <c r="R1161" s="382"/>
      <c r="S1161" s="382"/>
      <c r="T1161" s="382"/>
      <c r="U1161" s="382"/>
      <c r="V1161" s="382"/>
      <c r="W1161" s="382"/>
      <c r="X1161" s="382"/>
      <c r="Y1161" s="382"/>
      <c r="Z1161" s="382"/>
      <c r="AA1161" s="382"/>
      <c r="AB1161" s="382"/>
      <c r="AC1161" s="382"/>
      <c r="AD1161" s="382"/>
      <c r="AE1161" s="382"/>
      <c r="AF1161" s="382"/>
      <c r="AG1161" s="382"/>
    </row>
    <row r="1162" spans="3:33" x14ac:dyDescent="0.25">
      <c r="C1162" s="382"/>
      <c r="D1162" s="382"/>
      <c r="E1162" s="382"/>
      <c r="F1162" s="382"/>
      <c r="G1162" s="382"/>
      <c r="H1162" s="382"/>
      <c r="I1162" s="382"/>
      <c r="J1162" s="382"/>
      <c r="K1162" s="382"/>
      <c r="L1162" s="382"/>
      <c r="M1162" s="382"/>
      <c r="N1162" s="382"/>
      <c r="O1162" s="382"/>
      <c r="P1162" s="382"/>
      <c r="Q1162" s="382"/>
      <c r="R1162" s="382"/>
      <c r="S1162" s="382"/>
      <c r="T1162" s="382"/>
      <c r="U1162" s="382"/>
      <c r="V1162" s="382"/>
      <c r="W1162" s="382"/>
      <c r="X1162" s="382"/>
      <c r="Y1162" s="382"/>
      <c r="Z1162" s="382"/>
      <c r="AA1162" s="382"/>
      <c r="AB1162" s="382"/>
      <c r="AC1162" s="382"/>
      <c r="AD1162" s="382"/>
      <c r="AE1162" s="382"/>
      <c r="AF1162" s="382"/>
      <c r="AG1162" s="382"/>
    </row>
    <row r="1163" spans="3:33" x14ac:dyDescent="0.25">
      <c r="C1163" s="382"/>
      <c r="D1163" s="382"/>
      <c r="E1163" s="382"/>
      <c r="F1163" s="382"/>
      <c r="G1163" s="382"/>
      <c r="H1163" s="382"/>
      <c r="I1163" s="382"/>
      <c r="J1163" s="382"/>
      <c r="K1163" s="382"/>
      <c r="L1163" s="382"/>
      <c r="M1163" s="382"/>
      <c r="N1163" s="382"/>
      <c r="O1163" s="382"/>
      <c r="P1163" s="382"/>
      <c r="Q1163" s="382"/>
      <c r="R1163" s="382"/>
      <c r="S1163" s="382"/>
      <c r="T1163" s="382"/>
      <c r="U1163" s="382"/>
      <c r="V1163" s="382"/>
      <c r="W1163" s="382"/>
      <c r="X1163" s="382"/>
      <c r="Y1163" s="382"/>
      <c r="Z1163" s="382"/>
      <c r="AA1163" s="382"/>
      <c r="AB1163" s="382"/>
      <c r="AC1163" s="382"/>
      <c r="AD1163" s="382"/>
      <c r="AE1163" s="382"/>
      <c r="AF1163" s="382"/>
      <c r="AG1163" s="382"/>
    </row>
    <row r="1164" spans="3:33" x14ac:dyDescent="0.25">
      <c r="C1164" s="382"/>
      <c r="D1164" s="382"/>
      <c r="E1164" s="382"/>
      <c r="F1164" s="382"/>
      <c r="G1164" s="382"/>
      <c r="H1164" s="382"/>
      <c r="I1164" s="382"/>
      <c r="J1164" s="382"/>
      <c r="K1164" s="382"/>
      <c r="L1164" s="382"/>
      <c r="M1164" s="382"/>
      <c r="N1164" s="382"/>
      <c r="O1164" s="382"/>
      <c r="P1164" s="382"/>
      <c r="Q1164" s="382"/>
      <c r="R1164" s="382"/>
      <c r="S1164" s="382"/>
      <c r="T1164" s="382"/>
      <c r="U1164" s="382"/>
      <c r="V1164" s="382"/>
      <c r="W1164" s="382"/>
      <c r="X1164" s="382"/>
      <c r="Y1164" s="382"/>
      <c r="Z1164" s="382"/>
      <c r="AA1164" s="382"/>
      <c r="AB1164" s="382"/>
      <c r="AC1164" s="382"/>
      <c r="AD1164" s="382"/>
      <c r="AE1164" s="382"/>
      <c r="AF1164" s="382"/>
      <c r="AG1164" s="382"/>
    </row>
    <row r="1165" spans="3:33" x14ac:dyDescent="0.25">
      <c r="C1165" s="382"/>
      <c r="D1165" s="382"/>
      <c r="E1165" s="382"/>
      <c r="F1165" s="382"/>
      <c r="G1165" s="382"/>
      <c r="H1165" s="382"/>
      <c r="I1165" s="382"/>
      <c r="J1165" s="382"/>
      <c r="K1165" s="382"/>
      <c r="L1165" s="382"/>
      <c r="M1165" s="382"/>
      <c r="N1165" s="382"/>
      <c r="O1165" s="382"/>
      <c r="P1165" s="382"/>
      <c r="Q1165" s="382"/>
      <c r="R1165" s="382"/>
      <c r="S1165" s="382"/>
      <c r="T1165" s="382"/>
      <c r="U1165" s="382"/>
      <c r="V1165" s="382"/>
      <c r="W1165" s="382"/>
      <c r="X1165" s="382"/>
      <c r="Y1165" s="382"/>
      <c r="Z1165" s="382"/>
      <c r="AA1165" s="382"/>
      <c r="AB1165" s="382"/>
      <c r="AC1165" s="382"/>
      <c r="AD1165" s="382"/>
      <c r="AE1165" s="382"/>
      <c r="AF1165" s="382"/>
      <c r="AG1165" s="382"/>
    </row>
    <row r="1166" spans="3:33" x14ac:dyDescent="0.25">
      <c r="C1166" s="382"/>
      <c r="D1166" s="382"/>
      <c r="E1166" s="382"/>
      <c r="F1166" s="382"/>
      <c r="G1166" s="382"/>
      <c r="H1166" s="382"/>
      <c r="I1166" s="382"/>
      <c r="J1166" s="382"/>
      <c r="K1166" s="382"/>
      <c r="L1166" s="382"/>
      <c r="M1166" s="382"/>
      <c r="N1166" s="382"/>
      <c r="O1166" s="382"/>
      <c r="P1166" s="382"/>
      <c r="Q1166" s="382"/>
      <c r="R1166" s="382"/>
      <c r="S1166" s="382"/>
      <c r="T1166" s="382"/>
      <c r="U1166" s="382"/>
      <c r="V1166" s="382"/>
      <c r="W1166" s="382"/>
      <c r="X1166" s="382"/>
      <c r="Y1166" s="382"/>
      <c r="Z1166" s="382"/>
      <c r="AA1166" s="382"/>
      <c r="AB1166" s="382"/>
      <c r="AC1166" s="382"/>
      <c r="AD1166" s="382"/>
      <c r="AE1166" s="382"/>
      <c r="AF1166" s="382"/>
      <c r="AG1166" s="382"/>
    </row>
    <row r="1167" spans="3:33" x14ac:dyDescent="0.25">
      <c r="C1167" s="382"/>
      <c r="D1167" s="382"/>
      <c r="E1167" s="382"/>
      <c r="F1167" s="382"/>
      <c r="G1167" s="382"/>
      <c r="H1167" s="382"/>
      <c r="I1167" s="382"/>
      <c r="J1167" s="382"/>
      <c r="K1167" s="382"/>
      <c r="L1167" s="382"/>
      <c r="M1167" s="382"/>
      <c r="N1167" s="382"/>
      <c r="O1167" s="382"/>
      <c r="P1167" s="382"/>
      <c r="Q1167" s="382"/>
      <c r="R1167" s="382"/>
      <c r="S1167" s="382"/>
      <c r="T1167" s="382"/>
      <c r="U1167" s="382"/>
      <c r="V1167" s="382"/>
      <c r="W1167" s="382"/>
      <c r="X1167" s="382"/>
      <c r="Y1167" s="382"/>
      <c r="Z1167" s="382"/>
      <c r="AA1167" s="382"/>
      <c r="AB1167" s="382"/>
      <c r="AC1167" s="382"/>
      <c r="AD1167" s="382"/>
      <c r="AE1167" s="382"/>
      <c r="AF1167" s="382"/>
      <c r="AG1167" s="382"/>
    </row>
    <row r="1168" spans="3:33" x14ac:dyDescent="0.25">
      <c r="C1168" s="382"/>
      <c r="D1168" s="382"/>
      <c r="E1168" s="382"/>
      <c r="F1168" s="382"/>
      <c r="G1168" s="382"/>
      <c r="H1168" s="382"/>
      <c r="I1168" s="382"/>
      <c r="J1168" s="382"/>
      <c r="K1168" s="382"/>
      <c r="L1168" s="382"/>
      <c r="M1168" s="382"/>
      <c r="N1168" s="382"/>
      <c r="O1168" s="382"/>
      <c r="P1168" s="382"/>
      <c r="Q1168" s="382"/>
      <c r="R1168" s="382"/>
      <c r="S1168" s="382"/>
      <c r="T1168" s="382"/>
      <c r="U1168" s="382"/>
      <c r="V1168" s="382"/>
      <c r="W1168" s="382"/>
      <c r="X1168" s="382"/>
      <c r="Y1168" s="382"/>
      <c r="Z1168" s="382"/>
      <c r="AA1168" s="382"/>
      <c r="AB1168" s="382"/>
      <c r="AC1168" s="382"/>
      <c r="AD1168" s="382"/>
      <c r="AE1168" s="382"/>
      <c r="AF1168" s="382"/>
      <c r="AG1168" s="382"/>
    </row>
    <row r="1169" spans="3:33" x14ac:dyDescent="0.25">
      <c r="C1169" s="382"/>
      <c r="D1169" s="382"/>
      <c r="E1169" s="382"/>
      <c r="F1169" s="382"/>
      <c r="G1169" s="382"/>
      <c r="H1169" s="382"/>
      <c r="I1169" s="382"/>
      <c r="J1169" s="382"/>
      <c r="K1169" s="382"/>
      <c r="L1169" s="382"/>
      <c r="M1169" s="382"/>
      <c r="N1169" s="382"/>
      <c r="O1169" s="382"/>
      <c r="P1169" s="382"/>
      <c r="Q1169" s="382"/>
      <c r="R1169" s="382"/>
      <c r="S1169" s="382"/>
      <c r="T1169" s="382"/>
      <c r="U1169" s="382"/>
      <c r="V1169" s="382"/>
      <c r="W1169" s="382"/>
      <c r="X1169" s="382"/>
      <c r="Y1169" s="382"/>
      <c r="Z1169" s="382"/>
      <c r="AA1169" s="382"/>
      <c r="AB1169" s="382"/>
      <c r="AC1169" s="382"/>
      <c r="AD1169" s="382"/>
      <c r="AE1169" s="382"/>
      <c r="AF1169" s="382"/>
      <c r="AG1169" s="382"/>
    </row>
    <row r="1170" spans="3:33" x14ac:dyDescent="0.25">
      <c r="C1170" s="382"/>
      <c r="D1170" s="382"/>
      <c r="E1170" s="382"/>
      <c r="F1170" s="382"/>
      <c r="G1170" s="382"/>
      <c r="H1170" s="382"/>
      <c r="I1170" s="382"/>
      <c r="J1170" s="382"/>
      <c r="K1170" s="382"/>
      <c r="L1170" s="382"/>
      <c r="M1170" s="382"/>
      <c r="N1170" s="382"/>
      <c r="O1170" s="382"/>
      <c r="P1170" s="382"/>
      <c r="Q1170" s="382"/>
      <c r="R1170" s="382"/>
      <c r="S1170" s="382"/>
      <c r="T1170" s="382"/>
      <c r="U1170" s="382"/>
      <c r="V1170" s="382"/>
      <c r="W1170" s="382"/>
      <c r="X1170" s="382"/>
      <c r="Y1170" s="382"/>
      <c r="Z1170" s="382"/>
      <c r="AA1170" s="382"/>
      <c r="AB1170" s="382"/>
      <c r="AC1170" s="382"/>
      <c r="AD1170" s="382"/>
      <c r="AE1170" s="382"/>
      <c r="AF1170" s="382"/>
      <c r="AG1170" s="382"/>
    </row>
    <row r="1171" spans="3:33" x14ac:dyDescent="0.25">
      <c r="C1171" s="382"/>
      <c r="D1171" s="382"/>
      <c r="E1171" s="382"/>
      <c r="F1171" s="382"/>
      <c r="G1171" s="382"/>
      <c r="H1171" s="382"/>
      <c r="I1171" s="382"/>
      <c r="J1171" s="382"/>
      <c r="K1171" s="382"/>
      <c r="L1171" s="382"/>
      <c r="M1171" s="382"/>
      <c r="N1171" s="382"/>
      <c r="O1171" s="382"/>
      <c r="P1171" s="382"/>
      <c r="Q1171" s="382"/>
      <c r="R1171" s="382"/>
      <c r="S1171" s="382"/>
      <c r="T1171" s="382"/>
      <c r="U1171" s="382"/>
      <c r="V1171" s="382"/>
      <c r="W1171" s="382"/>
      <c r="X1171" s="382"/>
      <c r="Y1171" s="382"/>
      <c r="Z1171" s="382"/>
      <c r="AA1171" s="382"/>
      <c r="AB1171" s="382"/>
      <c r="AC1171" s="382"/>
      <c r="AD1171" s="382"/>
      <c r="AE1171" s="382"/>
      <c r="AF1171" s="382"/>
      <c r="AG1171" s="382"/>
    </row>
    <row r="1172" spans="3:33" x14ac:dyDescent="0.25">
      <c r="C1172" s="382"/>
      <c r="D1172" s="382"/>
      <c r="E1172" s="382"/>
      <c r="F1172" s="382"/>
      <c r="G1172" s="382"/>
      <c r="H1172" s="382"/>
      <c r="I1172" s="382"/>
      <c r="J1172" s="382"/>
      <c r="K1172" s="382"/>
      <c r="L1172" s="382"/>
      <c r="M1172" s="382"/>
      <c r="N1172" s="382"/>
      <c r="O1172" s="382"/>
      <c r="P1172" s="382"/>
      <c r="Q1172" s="382"/>
      <c r="R1172" s="382"/>
      <c r="S1172" s="382"/>
      <c r="T1172" s="382"/>
      <c r="U1172" s="382"/>
      <c r="V1172" s="382"/>
      <c r="W1172" s="382"/>
      <c r="X1172" s="382"/>
      <c r="Y1172" s="382"/>
      <c r="Z1172" s="382"/>
      <c r="AA1172" s="382"/>
      <c r="AB1172" s="382"/>
      <c r="AC1172" s="382"/>
      <c r="AD1172" s="382"/>
      <c r="AE1172" s="382"/>
      <c r="AF1172" s="382"/>
      <c r="AG1172" s="382"/>
    </row>
    <row r="1173" spans="3:33" x14ac:dyDescent="0.25">
      <c r="C1173" s="382"/>
      <c r="D1173" s="382"/>
      <c r="E1173" s="382"/>
      <c r="F1173" s="382"/>
      <c r="G1173" s="382"/>
      <c r="H1173" s="382"/>
      <c r="I1173" s="382"/>
      <c r="J1173" s="382"/>
      <c r="K1173" s="382"/>
      <c r="L1173" s="382"/>
      <c r="M1173" s="382"/>
      <c r="N1173" s="382"/>
      <c r="O1173" s="382"/>
      <c r="P1173" s="382"/>
      <c r="Q1173" s="382"/>
      <c r="R1173" s="382"/>
      <c r="S1173" s="382"/>
      <c r="T1173" s="382"/>
      <c r="U1173" s="382"/>
      <c r="V1173" s="382"/>
      <c r="W1173" s="382"/>
      <c r="X1173" s="382"/>
      <c r="Y1173" s="382"/>
      <c r="Z1173" s="382"/>
      <c r="AA1173" s="382"/>
      <c r="AB1173" s="382"/>
      <c r="AC1173" s="382"/>
      <c r="AD1173" s="382"/>
      <c r="AE1173" s="382"/>
      <c r="AF1173" s="382"/>
      <c r="AG1173" s="382"/>
    </row>
    <row r="1174" spans="3:33" x14ac:dyDescent="0.25">
      <c r="C1174" s="382"/>
      <c r="D1174" s="382"/>
      <c r="E1174" s="382"/>
      <c r="F1174" s="382"/>
      <c r="G1174" s="382"/>
      <c r="H1174" s="382"/>
      <c r="I1174" s="382"/>
      <c r="J1174" s="382"/>
      <c r="K1174" s="382"/>
      <c r="L1174" s="382"/>
      <c r="M1174" s="382"/>
      <c r="N1174" s="382"/>
      <c r="O1174" s="382"/>
      <c r="P1174" s="382"/>
      <c r="Q1174" s="382"/>
      <c r="R1174" s="382"/>
      <c r="S1174" s="382"/>
      <c r="T1174" s="382"/>
      <c r="U1174" s="382"/>
      <c r="V1174" s="382"/>
      <c r="W1174" s="382"/>
      <c r="X1174" s="382"/>
      <c r="Y1174" s="382"/>
      <c r="Z1174" s="382"/>
      <c r="AA1174" s="382"/>
      <c r="AB1174" s="382"/>
      <c r="AC1174" s="382"/>
      <c r="AD1174" s="382"/>
      <c r="AE1174" s="382"/>
      <c r="AF1174" s="382"/>
      <c r="AG1174" s="382"/>
    </row>
    <row r="1175" spans="3:33" x14ac:dyDescent="0.25">
      <c r="C1175" s="382"/>
      <c r="D1175" s="382"/>
      <c r="E1175" s="382"/>
      <c r="F1175" s="382"/>
      <c r="G1175" s="382"/>
      <c r="H1175" s="382"/>
      <c r="I1175" s="382"/>
      <c r="J1175" s="382"/>
      <c r="K1175" s="382"/>
      <c r="L1175" s="382"/>
      <c r="M1175" s="382"/>
      <c r="N1175" s="382"/>
      <c r="O1175" s="382"/>
      <c r="P1175" s="382"/>
      <c r="Q1175" s="382"/>
      <c r="R1175" s="382"/>
      <c r="S1175" s="382"/>
      <c r="T1175" s="382"/>
      <c r="U1175" s="382"/>
      <c r="V1175" s="382"/>
      <c r="W1175" s="382"/>
      <c r="X1175" s="382"/>
      <c r="Y1175" s="382"/>
      <c r="Z1175" s="382"/>
      <c r="AA1175" s="382"/>
      <c r="AB1175" s="382"/>
      <c r="AC1175" s="382"/>
      <c r="AD1175" s="382"/>
      <c r="AE1175" s="382"/>
      <c r="AF1175" s="382"/>
      <c r="AG1175" s="382"/>
    </row>
    <row r="1176" spans="3:33" x14ac:dyDescent="0.25">
      <c r="C1176" s="382"/>
      <c r="D1176" s="382"/>
      <c r="E1176" s="382"/>
      <c r="F1176" s="382"/>
      <c r="G1176" s="382"/>
      <c r="H1176" s="382"/>
      <c r="I1176" s="382"/>
      <c r="J1176" s="382"/>
      <c r="K1176" s="382"/>
      <c r="L1176" s="382"/>
      <c r="M1176" s="382"/>
      <c r="N1176" s="382"/>
      <c r="O1176" s="382"/>
      <c r="P1176" s="382"/>
      <c r="Q1176" s="382"/>
      <c r="R1176" s="382"/>
      <c r="S1176" s="382"/>
      <c r="T1176" s="382"/>
      <c r="U1176" s="382"/>
      <c r="V1176" s="382"/>
      <c r="W1176" s="382"/>
      <c r="X1176" s="382"/>
      <c r="Y1176" s="382"/>
      <c r="Z1176" s="382"/>
      <c r="AA1176" s="382"/>
      <c r="AB1176" s="382"/>
      <c r="AC1176" s="382"/>
      <c r="AD1176" s="382"/>
      <c r="AE1176" s="382"/>
      <c r="AF1176" s="382"/>
      <c r="AG1176" s="382"/>
    </row>
    <row r="1177" spans="3:33" x14ac:dyDescent="0.25">
      <c r="C1177" s="382"/>
      <c r="D1177" s="382"/>
      <c r="E1177" s="382"/>
      <c r="F1177" s="382"/>
      <c r="G1177" s="382"/>
      <c r="H1177" s="382"/>
      <c r="I1177" s="382"/>
      <c r="J1177" s="382"/>
      <c r="K1177" s="382"/>
      <c r="L1177" s="382"/>
      <c r="M1177" s="382"/>
      <c r="N1177" s="382"/>
      <c r="O1177" s="382"/>
      <c r="P1177" s="382"/>
      <c r="Q1177" s="382"/>
      <c r="R1177" s="382"/>
      <c r="S1177" s="382"/>
      <c r="T1177" s="382"/>
      <c r="U1177" s="382"/>
      <c r="V1177" s="382"/>
      <c r="W1177" s="382"/>
      <c r="X1177" s="382"/>
      <c r="Y1177" s="382"/>
      <c r="Z1177" s="382"/>
      <c r="AA1177" s="382"/>
      <c r="AB1177" s="382"/>
      <c r="AC1177" s="382"/>
      <c r="AD1177" s="382"/>
      <c r="AE1177" s="382"/>
      <c r="AF1177" s="382"/>
      <c r="AG1177" s="382"/>
    </row>
    <row r="1178" spans="3:33" x14ac:dyDescent="0.25">
      <c r="C1178" s="382"/>
      <c r="D1178" s="382"/>
      <c r="E1178" s="382"/>
      <c r="F1178" s="382"/>
      <c r="G1178" s="382"/>
      <c r="H1178" s="382"/>
      <c r="I1178" s="382"/>
      <c r="J1178" s="382"/>
      <c r="K1178" s="382"/>
      <c r="L1178" s="382"/>
      <c r="M1178" s="382"/>
      <c r="N1178" s="382"/>
      <c r="O1178" s="382"/>
      <c r="P1178" s="382"/>
      <c r="Q1178" s="382"/>
      <c r="R1178" s="382"/>
      <c r="S1178" s="382"/>
      <c r="T1178" s="382"/>
      <c r="U1178" s="382"/>
      <c r="V1178" s="382"/>
      <c r="W1178" s="382"/>
      <c r="X1178" s="382"/>
      <c r="Y1178" s="382"/>
      <c r="Z1178" s="382"/>
      <c r="AA1178" s="382"/>
      <c r="AB1178" s="382"/>
      <c r="AC1178" s="382"/>
      <c r="AD1178" s="382"/>
      <c r="AE1178" s="382"/>
      <c r="AF1178" s="382"/>
      <c r="AG1178" s="382"/>
    </row>
    <row r="1179" spans="3:33" x14ac:dyDescent="0.25">
      <c r="C1179" s="382"/>
      <c r="D1179" s="382"/>
      <c r="E1179" s="382"/>
      <c r="F1179" s="382"/>
      <c r="G1179" s="382"/>
      <c r="H1179" s="382"/>
      <c r="I1179" s="382"/>
      <c r="J1179" s="382"/>
      <c r="K1179" s="382"/>
      <c r="L1179" s="382"/>
      <c r="M1179" s="382"/>
      <c r="N1179" s="382"/>
      <c r="O1179" s="382"/>
      <c r="P1179" s="382"/>
      <c r="Q1179" s="382"/>
      <c r="R1179" s="382"/>
      <c r="S1179" s="382"/>
      <c r="T1179" s="382"/>
      <c r="U1179" s="382"/>
      <c r="V1179" s="382"/>
      <c r="W1179" s="382"/>
      <c r="X1179" s="382"/>
      <c r="Y1179" s="382"/>
      <c r="Z1179" s="382"/>
      <c r="AA1179" s="382"/>
      <c r="AB1179" s="382"/>
      <c r="AC1179" s="382"/>
      <c r="AD1179" s="382"/>
      <c r="AE1179" s="382"/>
      <c r="AF1179" s="382"/>
      <c r="AG1179" s="382"/>
    </row>
    <row r="1180" spans="3:33" x14ac:dyDescent="0.25">
      <c r="C1180" s="382"/>
      <c r="D1180" s="382"/>
      <c r="E1180" s="382"/>
      <c r="F1180" s="382"/>
      <c r="G1180" s="382"/>
      <c r="H1180" s="382"/>
      <c r="I1180" s="382"/>
      <c r="J1180" s="382"/>
      <c r="K1180" s="382"/>
      <c r="L1180" s="382"/>
      <c r="M1180" s="382"/>
      <c r="N1180" s="382"/>
      <c r="O1180" s="382"/>
      <c r="P1180" s="382"/>
      <c r="Q1180" s="382"/>
      <c r="R1180" s="382"/>
      <c r="S1180" s="382"/>
      <c r="T1180" s="382"/>
      <c r="U1180" s="382"/>
      <c r="V1180" s="382"/>
      <c r="W1180" s="382"/>
      <c r="X1180" s="382"/>
      <c r="Y1180" s="382"/>
      <c r="Z1180" s="382"/>
      <c r="AA1180" s="382"/>
      <c r="AB1180" s="382"/>
      <c r="AC1180" s="382"/>
      <c r="AD1180" s="382"/>
      <c r="AE1180" s="382"/>
      <c r="AF1180" s="382"/>
      <c r="AG1180" s="382"/>
    </row>
    <row r="1181" spans="3:33" x14ac:dyDescent="0.25">
      <c r="C1181" s="382"/>
      <c r="D1181" s="382"/>
      <c r="E1181" s="382"/>
      <c r="F1181" s="382"/>
      <c r="G1181" s="382"/>
      <c r="H1181" s="382"/>
      <c r="I1181" s="382"/>
      <c r="J1181" s="382"/>
      <c r="K1181" s="382"/>
      <c r="L1181" s="382"/>
      <c r="M1181" s="382"/>
      <c r="N1181" s="382"/>
      <c r="O1181" s="382"/>
      <c r="P1181" s="382"/>
      <c r="Q1181" s="382"/>
      <c r="R1181" s="382"/>
      <c r="S1181" s="382"/>
      <c r="T1181" s="382"/>
      <c r="U1181" s="382"/>
      <c r="V1181" s="382"/>
      <c r="W1181" s="382"/>
      <c r="X1181" s="382"/>
      <c r="Y1181" s="382"/>
      <c r="Z1181" s="382"/>
      <c r="AA1181" s="382"/>
      <c r="AB1181" s="382"/>
      <c r="AC1181" s="382"/>
      <c r="AD1181" s="382"/>
      <c r="AE1181" s="382"/>
      <c r="AF1181" s="382"/>
      <c r="AG1181" s="382"/>
    </row>
    <row r="1182" spans="3:33" x14ac:dyDescent="0.25">
      <c r="C1182" s="382"/>
      <c r="D1182" s="382"/>
      <c r="E1182" s="382"/>
      <c r="F1182" s="382"/>
      <c r="G1182" s="382"/>
      <c r="H1182" s="382"/>
      <c r="I1182" s="382"/>
      <c r="J1182" s="382"/>
      <c r="K1182" s="382"/>
      <c r="L1182" s="382"/>
      <c r="M1182" s="382"/>
      <c r="N1182" s="382"/>
      <c r="O1182" s="382"/>
      <c r="P1182" s="382"/>
      <c r="Q1182" s="382"/>
      <c r="R1182" s="382"/>
      <c r="S1182" s="382"/>
      <c r="T1182" s="382"/>
      <c r="U1182" s="382"/>
      <c r="V1182" s="382"/>
      <c r="W1182" s="382"/>
      <c r="X1182" s="382"/>
      <c r="Y1182" s="382"/>
      <c r="Z1182" s="382"/>
      <c r="AA1182" s="382"/>
      <c r="AB1182" s="382"/>
      <c r="AC1182" s="382"/>
      <c r="AD1182" s="382"/>
      <c r="AE1182" s="382"/>
      <c r="AF1182" s="382"/>
      <c r="AG1182" s="382"/>
    </row>
    <row r="1183" spans="3:33" x14ac:dyDescent="0.25">
      <c r="C1183" s="382"/>
      <c r="D1183" s="382"/>
      <c r="E1183" s="382"/>
      <c r="F1183" s="382"/>
      <c r="G1183" s="382"/>
      <c r="H1183" s="382"/>
      <c r="I1183" s="382"/>
      <c r="J1183" s="382"/>
      <c r="K1183" s="382"/>
      <c r="L1183" s="382"/>
      <c r="M1183" s="382"/>
      <c r="N1183" s="382"/>
      <c r="O1183" s="382"/>
      <c r="P1183" s="382"/>
      <c r="Q1183" s="382"/>
      <c r="R1183" s="382"/>
      <c r="S1183" s="382"/>
      <c r="T1183" s="382"/>
      <c r="U1183" s="382"/>
      <c r="V1183" s="382"/>
      <c r="W1183" s="382"/>
      <c r="X1183" s="382"/>
      <c r="Y1183" s="382"/>
      <c r="Z1183" s="382"/>
      <c r="AA1183" s="382"/>
      <c r="AB1183" s="382"/>
      <c r="AC1183" s="382"/>
      <c r="AD1183" s="382"/>
      <c r="AE1183" s="382"/>
      <c r="AF1183" s="382"/>
      <c r="AG1183" s="382"/>
    </row>
    <row r="1184" spans="3:33" x14ac:dyDescent="0.25">
      <c r="C1184" s="382"/>
      <c r="D1184" s="382"/>
      <c r="E1184" s="382"/>
      <c r="F1184" s="382"/>
      <c r="G1184" s="382"/>
      <c r="H1184" s="382"/>
      <c r="I1184" s="382"/>
      <c r="J1184" s="382"/>
      <c r="K1184" s="382"/>
      <c r="L1184" s="382"/>
      <c r="M1184" s="382"/>
      <c r="N1184" s="382"/>
      <c r="O1184" s="382"/>
      <c r="P1184" s="382"/>
      <c r="Q1184" s="382"/>
      <c r="R1184" s="382"/>
      <c r="S1184" s="382"/>
      <c r="T1184" s="382"/>
      <c r="U1184" s="382"/>
      <c r="V1184" s="382"/>
      <c r="W1184" s="382"/>
      <c r="X1184" s="382"/>
      <c r="Y1184" s="382"/>
      <c r="Z1184" s="382"/>
      <c r="AA1184" s="382"/>
      <c r="AB1184" s="382"/>
      <c r="AC1184" s="382"/>
      <c r="AD1184" s="382"/>
      <c r="AE1184" s="382"/>
      <c r="AF1184" s="382"/>
      <c r="AG1184" s="382"/>
    </row>
    <row r="1185" spans="3:33" x14ac:dyDescent="0.25">
      <c r="C1185" s="382"/>
      <c r="D1185" s="382"/>
      <c r="E1185" s="382"/>
      <c r="F1185" s="382"/>
      <c r="G1185" s="382"/>
      <c r="H1185" s="382"/>
      <c r="I1185" s="382"/>
      <c r="J1185" s="382"/>
      <c r="K1185" s="382"/>
      <c r="L1185" s="382"/>
      <c r="M1185" s="382"/>
      <c r="N1185" s="382"/>
      <c r="O1185" s="382"/>
      <c r="P1185" s="382"/>
      <c r="Q1185" s="382"/>
      <c r="R1185" s="382"/>
      <c r="S1185" s="382"/>
      <c r="T1185" s="382"/>
      <c r="U1185" s="382"/>
      <c r="V1185" s="382"/>
      <c r="W1185" s="382"/>
      <c r="X1185" s="382"/>
      <c r="Y1185" s="382"/>
      <c r="Z1185" s="382"/>
      <c r="AA1185" s="382"/>
      <c r="AB1185" s="382"/>
      <c r="AC1185" s="382"/>
      <c r="AD1185" s="382"/>
      <c r="AE1185" s="382"/>
      <c r="AF1185" s="382"/>
      <c r="AG1185" s="382"/>
    </row>
    <row r="1186" spans="3:33" x14ac:dyDescent="0.25">
      <c r="C1186" s="382"/>
      <c r="D1186" s="382"/>
      <c r="E1186" s="382"/>
      <c r="F1186" s="382"/>
      <c r="G1186" s="382"/>
      <c r="H1186" s="382"/>
      <c r="I1186" s="382"/>
      <c r="J1186" s="382"/>
      <c r="K1186" s="382"/>
      <c r="L1186" s="382"/>
      <c r="M1186" s="382"/>
      <c r="N1186" s="382"/>
      <c r="O1186" s="382"/>
      <c r="P1186" s="382"/>
      <c r="Q1186" s="382"/>
      <c r="R1186" s="382"/>
      <c r="S1186" s="382"/>
      <c r="T1186" s="382"/>
      <c r="U1186" s="382"/>
      <c r="V1186" s="382"/>
      <c r="W1186" s="382"/>
      <c r="X1186" s="382"/>
      <c r="Y1186" s="382"/>
      <c r="Z1186" s="382"/>
      <c r="AA1186" s="382"/>
      <c r="AB1186" s="382"/>
      <c r="AC1186" s="382"/>
      <c r="AD1186" s="382"/>
      <c r="AE1186" s="382"/>
      <c r="AF1186" s="382"/>
      <c r="AG1186" s="382"/>
    </row>
    <row r="1187" spans="3:33" x14ac:dyDescent="0.25">
      <c r="C1187" s="382"/>
      <c r="D1187" s="382"/>
      <c r="E1187" s="382"/>
      <c r="F1187" s="382"/>
      <c r="G1187" s="382"/>
      <c r="H1187" s="382"/>
      <c r="I1187" s="382"/>
      <c r="J1187" s="382"/>
      <c r="K1187" s="382"/>
      <c r="L1187" s="382"/>
      <c r="M1187" s="382"/>
      <c r="N1187" s="382"/>
      <c r="O1187" s="382"/>
      <c r="P1187" s="382"/>
      <c r="Q1187" s="382"/>
      <c r="R1187" s="382"/>
      <c r="S1187" s="382"/>
      <c r="T1187" s="382"/>
      <c r="U1187" s="382"/>
      <c r="V1187" s="382"/>
      <c r="W1187" s="382"/>
      <c r="X1187" s="382"/>
      <c r="Y1187" s="382"/>
      <c r="Z1187" s="382"/>
      <c r="AA1187" s="382"/>
      <c r="AB1187" s="382"/>
      <c r="AC1187" s="382"/>
      <c r="AD1187" s="382"/>
      <c r="AE1187" s="382"/>
      <c r="AF1187" s="382"/>
      <c r="AG1187" s="382"/>
    </row>
    <row r="1188" spans="3:33" x14ac:dyDescent="0.25">
      <c r="C1188" s="382"/>
      <c r="D1188" s="382"/>
      <c r="E1188" s="382"/>
      <c r="F1188" s="382"/>
      <c r="G1188" s="382"/>
      <c r="H1188" s="382"/>
      <c r="I1188" s="382"/>
      <c r="J1188" s="382"/>
      <c r="K1188" s="382"/>
      <c r="L1188" s="382"/>
      <c r="M1188" s="382"/>
      <c r="N1188" s="382"/>
      <c r="O1188" s="382"/>
      <c r="P1188" s="382"/>
      <c r="Q1188" s="382"/>
      <c r="R1188" s="382"/>
      <c r="S1188" s="382"/>
      <c r="T1188" s="382"/>
      <c r="U1188" s="382"/>
      <c r="V1188" s="382"/>
      <c r="W1188" s="382"/>
      <c r="X1188" s="382"/>
      <c r="Y1188" s="382"/>
      <c r="Z1188" s="382"/>
      <c r="AA1188" s="382"/>
      <c r="AB1188" s="382"/>
      <c r="AC1188" s="382"/>
      <c r="AD1188" s="382"/>
      <c r="AE1188" s="382"/>
      <c r="AF1188" s="382"/>
      <c r="AG1188" s="382"/>
    </row>
    <row r="1189" spans="3:33" x14ac:dyDescent="0.25">
      <c r="C1189" s="382"/>
      <c r="D1189" s="382"/>
      <c r="E1189" s="382"/>
      <c r="F1189" s="382"/>
      <c r="G1189" s="382"/>
      <c r="H1189" s="382"/>
      <c r="I1189" s="382"/>
      <c r="J1189" s="382"/>
      <c r="K1189" s="382"/>
      <c r="L1189" s="382"/>
      <c r="M1189" s="382"/>
      <c r="N1189" s="382"/>
      <c r="O1189" s="382"/>
      <c r="P1189" s="382"/>
      <c r="Q1189" s="382"/>
      <c r="R1189" s="382"/>
      <c r="S1189" s="382"/>
      <c r="T1189" s="382"/>
      <c r="U1189" s="382"/>
      <c r="V1189" s="382"/>
      <c r="W1189" s="382"/>
      <c r="X1189" s="382"/>
      <c r="Y1189" s="382"/>
      <c r="Z1189" s="382"/>
      <c r="AA1189" s="382"/>
      <c r="AB1189" s="382"/>
      <c r="AC1189" s="382"/>
      <c r="AD1189" s="382"/>
      <c r="AE1189" s="382"/>
      <c r="AF1189" s="382"/>
      <c r="AG1189" s="382"/>
    </row>
    <row r="1190" spans="3:33" x14ac:dyDescent="0.25">
      <c r="C1190" s="382"/>
      <c r="D1190" s="382"/>
      <c r="E1190" s="382"/>
      <c r="F1190" s="382"/>
      <c r="G1190" s="382"/>
      <c r="H1190" s="382"/>
      <c r="I1190" s="382"/>
      <c r="J1190" s="382"/>
      <c r="K1190" s="382"/>
      <c r="L1190" s="382"/>
      <c r="M1190" s="382"/>
      <c r="N1190" s="382"/>
      <c r="O1190" s="382"/>
      <c r="P1190" s="382"/>
      <c r="Q1190" s="382"/>
      <c r="R1190" s="382"/>
      <c r="S1190" s="382"/>
      <c r="T1190" s="382"/>
      <c r="U1190" s="382"/>
      <c r="V1190" s="382"/>
      <c r="W1190" s="382"/>
      <c r="X1190" s="382"/>
      <c r="Y1190" s="382"/>
      <c r="Z1190" s="382"/>
      <c r="AA1190" s="382"/>
      <c r="AB1190" s="382"/>
      <c r="AC1190" s="382"/>
      <c r="AD1190" s="382"/>
      <c r="AE1190" s="382"/>
      <c r="AF1190" s="382"/>
      <c r="AG1190" s="382"/>
    </row>
    <row r="1191" spans="3:33" x14ac:dyDescent="0.25">
      <c r="C1191" s="382"/>
      <c r="D1191" s="382"/>
      <c r="E1191" s="382"/>
      <c r="F1191" s="382"/>
      <c r="G1191" s="382"/>
      <c r="H1191" s="382"/>
      <c r="I1191" s="382"/>
      <c r="J1191" s="382"/>
      <c r="K1191" s="382"/>
      <c r="L1191" s="382"/>
      <c r="M1191" s="382"/>
      <c r="N1191" s="382"/>
      <c r="O1191" s="382"/>
      <c r="P1191" s="382"/>
      <c r="Q1191" s="382"/>
      <c r="R1191" s="382"/>
      <c r="S1191" s="382"/>
      <c r="T1191" s="382"/>
      <c r="U1191" s="382"/>
      <c r="V1191" s="382"/>
      <c r="W1191" s="382"/>
      <c r="X1191" s="382"/>
      <c r="Y1191" s="382"/>
      <c r="Z1191" s="382"/>
      <c r="AA1191" s="382"/>
      <c r="AB1191" s="382"/>
      <c r="AC1191" s="382"/>
      <c r="AD1191" s="382"/>
      <c r="AE1191" s="382"/>
      <c r="AF1191" s="382"/>
      <c r="AG1191" s="382"/>
    </row>
    <row r="1192" spans="3:33" x14ac:dyDescent="0.25">
      <c r="C1192" s="382"/>
      <c r="D1192" s="382"/>
      <c r="E1192" s="382"/>
      <c r="F1192" s="382"/>
      <c r="G1192" s="382"/>
      <c r="H1192" s="382"/>
      <c r="I1192" s="382"/>
      <c r="J1192" s="382"/>
      <c r="K1192" s="382"/>
      <c r="L1192" s="382"/>
      <c r="M1192" s="382"/>
      <c r="N1192" s="382"/>
      <c r="O1192" s="382"/>
      <c r="P1192" s="382"/>
      <c r="Q1192" s="382"/>
      <c r="R1192" s="382"/>
      <c r="S1192" s="382"/>
      <c r="T1192" s="382"/>
      <c r="U1192" s="382"/>
      <c r="V1192" s="382"/>
      <c r="W1192" s="382"/>
      <c r="X1192" s="382"/>
      <c r="Y1192" s="382"/>
      <c r="Z1192" s="382"/>
      <c r="AA1192" s="382"/>
      <c r="AB1192" s="382"/>
      <c r="AC1192" s="382"/>
      <c r="AD1192" s="382"/>
      <c r="AE1192" s="382"/>
      <c r="AF1192" s="382"/>
      <c r="AG1192" s="382"/>
    </row>
    <row r="1193" spans="3:33" x14ac:dyDescent="0.25">
      <c r="C1193" s="382"/>
      <c r="D1193" s="382"/>
      <c r="E1193" s="382"/>
      <c r="F1193" s="382"/>
      <c r="G1193" s="382"/>
      <c r="H1193" s="382"/>
      <c r="I1193" s="382"/>
      <c r="J1193" s="382"/>
      <c r="K1193" s="382"/>
      <c r="L1193" s="382"/>
      <c r="M1193" s="382"/>
      <c r="N1193" s="382"/>
      <c r="O1193" s="382"/>
      <c r="P1193" s="382"/>
      <c r="Q1193" s="382"/>
      <c r="R1193" s="382"/>
      <c r="S1193" s="382"/>
      <c r="T1193" s="382"/>
      <c r="U1193" s="382"/>
      <c r="V1193" s="382"/>
      <c r="W1193" s="382"/>
      <c r="X1193" s="382"/>
      <c r="Y1193" s="382"/>
      <c r="Z1193" s="382"/>
      <c r="AA1193" s="382"/>
      <c r="AB1193" s="382"/>
      <c r="AC1193" s="382"/>
      <c r="AD1193" s="382"/>
      <c r="AE1193" s="382"/>
      <c r="AF1193" s="382"/>
      <c r="AG1193" s="382"/>
    </row>
    <row r="1194" spans="3:33" x14ac:dyDescent="0.25">
      <c r="C1194" s="382"/>
      <c r="D1194" s="382"/>
      <c r="E1194" s="382"/>
      <c r="F1194" s="382"/>
      <c r="G1194" s="382"/>
      <c r="H1194" s="382"/>
      <c r="I1194" s="382"/>
      <c r="J1194" s="382"/>
      <c r="K1194" s="382"/>
      <c r="L1194" s="382"/>
      <c r="M1194" s="382"/>
      <c r="N1194" s="382"/>
      <c r="O1194" s="382"/>
      <c r="P1194" s="382"/>
      <c r="Q1194" s="382"/>
      <c r="R1194" s="382"/>
      <c r="S1194" s="382"/>
      <c r="T1194" s="382"/>
      <c r="U1194" s="382"/>
      <c r="V1194" s="382"/>
      <c r="W1194" s="382"/>
      <c r="X1194" s="382"/>
      <c r="Y1194" s="382"/>
      <c r="Z1194" s="382"/>
      <c r="AA1194" s="382"/>
      <c r="AB1194" s="382"/>
      <c r="AC1194" s="382"/>
      <c r="AD1194" s="382"/>
      <c r="AE1194" s="382"/>
      <c r="AF1194" s="382"/>
      <c r="AG1194" s="382"/>
    </row>
    <row r="1195" spans="3:33" x14ac:dyDescent="0.25">
      <c r="C1195" s="382"/>
      <c r="D1195" s="382"/>
      <c r="E1195" s="382"/>
      <c r="F1195" s="382"/>
      <c r="G1195" s="382"/>
      <c r="H1195" s="382"/>
      <c r="I1195" s="382"/>
      <c r="J1195" s="382"/>
      <c r="K1195" s="382"/>
      <c r="L1195" s="382"/>
      <c r="M1195" s="382"/>
      <c r="N1195" s="382"/>
      <c r="O1195" s="382"/>
      <c r="P1195" s="382"/>
      <c r="Q1195" s="382"/>
      <c r="R1195" s="382"/>
      <c r="S1195" s="382"/>
      <c r="T1195" s="382"/>
      <c r="U1195" s="382"/>
      <c r="V1195" s="382"/>
      <c r="W1195" s="382"/>
      <c r="X1195" s="382"/>
      <c r="Y1195" s="382"/>
      <c r="Z1195" s="382"/>
      <c r="AA1195" s="382"/>
      <c r="AB1195" s="382"/>
      <c r="AC1195" s="382"/>
      <c r="AD1195" s="382"/>
      <c r="AE1195" s="382"/>
      <c r="AF1195" s="382"/>
      <c r="AG1195" s="382"/>
    </row>
    <row r="1196" spans="3:33" x14ac:dyDescent="0.25">
      <c r="C1196" s="382"/>
      <c r="D1196" s="382"/>
      <c r="E1196" s="382"/>
      <c r="F1196" s="382"/>
      <c r="G1196" s="382"/>
      <c r="H1196" s="382"/>
      <c r="I1196" s="382"/>
      <c r="J1196" s="382"/>
      <c r="K1196" s="382"/>
      <c r="L1196" s="382"/>
      <c r="M1196" s="382"/>
      <c r="N1196" s="382"/>
      <c r="O1196" s="382"/>
      <c r="P1196" s="382"/>
      <c r="Q1196" s="382"/>
      <c r="R1196" s="382"/>
      <c r="S1196" s="382"/>
      <c r="T1196" s="382"/>
      <c r="U1196" s="382"/>
      <c r="V1196" s="382"/>
      <c r="W1196" s="382"/>
      <c r="X1196" s="382"/>
      <c r="Y1196" s="382"/>
      <c r="Z1196" s="382"/>
      <c r="AA1196" s="382"/>
      <c r="AB1196" s="382"/>
      <c r="AC1196" s="382"/>
      <c r="AD1196" s="382"/>
      <c r="AE1196" s="382"/>
      <c r="AF1196" s="382"/>
      <c r="AG1196" s="382"/>
    </row>
    <row r="1197" spans="3:33" x14ac:dyDescent="0.25">
      <c r="C1197" s="382"/>
      <c r="D1197" s="382"/>
      <c r="E1197" s="382"/>
      <c r="F1197" s="382"/>
      <c r="G1197" s="382"/>
      <c r="H1197" s="382"/>
      <c r="I1197" s="382"/>
      <c r="J1197" s="382"/>
      <c r="K1197" s="382"/>
      <c r="L1197" s="382"/>
      <c r="M1197" s="382"/>
      <c r="N1197" s="382"/>
      <c r="O1197" s="382"/>
      <c r="P1197" s="382"/>
      <c r="Q1197" s="382"/>
      <c r="R1197" s="382"/>
      <c r="S1197" s="382"/>
      <c r="T1197" s="382"/>
      <c r="U1197" s="382"/>
      <c r="V1197" s="382"/>
      <c r="W1197" s="382"/>
      <c r="X1197" s="382"/>
      <c r="Y1197" s="382"/>
      <c r="Z1197" s="382"/>
      <c r="AA1197" s="382"/>
      <c r="AB1197" s="382"/>
      <c r="AC1197" s="382"/>
      <c r="AD1197" s="382"/>
      <c r="AE1197" s="382"/>
      <c r="AF1197" s="382"/>
      <c r="AG1197" s="382"/>
    </row>
    <row r="1198" spans="3:33" x14ac:dyDescent="0.25">
      <c r="C1198" s="382"/>
      <c r="D1198" s="382"/>
      <c r="E1198" s="382"/>
      <c r="F1198" s="382"/>
      <c r="G1198" s="382"/>
      <c r="H1198" s="382"/>
      <c r="I1198" s="382"/>
      <c r="J1198" s="382"/>
      <c r="K1198" s="382"/>
      <c r="L1198" s="382"/>
      <c r="M1198" s="382"/>
      <c r="N1198" s="382"/>
      <c r="O1198" s="382"/>
      <c r="P1198" s="382"/>
      <c r="Q1198" s="382"/>
      <c r="R1198" s="382"/>
      <c r="S1198" s="382"/>
      <c r="T1198" s="382"/>
      <c r="U1198" s="382"/>
      <c r="V1198" s="382"/>
      <c r="W1198" s="382"/>
      <c r="X1198" s="382"/>
      <c r="Y1198" s="382"/>
      <c r="Z1198" s="382"/>
      <c r="AA1198" s="382"/>
      <c r="AB1198" s="382"/>
      <c r="AC1198" s="382"/>
      <c r="AD1198" s="382"/>
      <c r="AE1198" s="382"/>
      <c r="AF1198" s="382"/>
      <c r="AG1198" s="382"/>
    </row>
    <row r="1199" spans="3:33" x14ac:dyDescent="0.25">
      <c r="C1199" s="382"/>
      <c r="D1199" s="382"/>
      <c r="E1199" s="382"/>
      <c r="F1199" s="382"/>
      <c r="G1199" s="382"/>
      <c r="H1199" s="382"/>
      <c r="I1199" s="382"/>
      <c r="J1199" s="382"/>
      <c r="K1199" s="382"/>
      <c r="L1199" s="382"/>
      <c r="M1199" s="382"/>
      <c r="N1199" s="382"/>
      <c r="O1199" s="382"/>
      <c r="P1199" s="382"/>
      <c r="Q1199" s="382"/>
      <c r="R1199" s="382"/>
      <c r="S1199" s="382"/>
      <c r="T1199" s="382"/>
      <c r="U1199" s="382"/>
      <c r="V1199" s="382"/>
      <c r="W1199" s="382"/>
      <c r="X1199" s="382"/>
      <c r="Y1199" s="382"/>
      <c r="Z1199" s="382"/>
      <c r="AA1199" s="382"/>
      <c r="AB1199" s="382"/>
      <c r="AC1199" s="382"/>
      <c r="AD1199" s="382"/>
      <c r="AE1199" s="382"/>
      <c r="AF1199" s="382"/>
      <c r="AG1199" s="382"/>
    </row>
    <row r="1200" spans="3:33" x14ac:dyDescent="0.25">
      <c r="C1200" s="382"/>
      <c r="D1200" s="382"/>
      <c r="E1200" s="382"/>
      <c r="F1200" s="382"/>
      <c r="G1200" s="382"/>
      <c r="H1200" s="382"/>
      <c r="I1200" s="382"/>
      <c r="J1200" s="382"/>
      <c r="K1200" s="382"/>
      <c r="L1200" s="382"/>
      <c r="M1200" s="382"/>
      <c r="N1200" s="382"/>
      <c r="O1200" s="382"/>
      <c r="P1200" s="382"/>
      <c r="Q1200" s="382"/>
      <c r="R1200" s="382"/>
      <c r="S1200" s="382"/>
      <c r="T1200" s="382"/>
      <c r="U1200" s="382"/>
      <c r="V1200" s="382"/>
      <c r="W1200" s="382"/>
      <c r="X1200" s="382"/>
      <c r="Y1200" s="382"/>
      <c r="Z1200" s="382"/>
      <c r="AA1200" s="382"/>
      <c r="AB1200" s="382"/>
      <c r="AC1200" s="382"/>
      <c r="AD1200" s="382"/>
      <c r="AE1200" s="382"/>
      <c r="AF1200" s="382"/>
      <c r="AG1200" s="382"/>
    </row>
    <row r="1201" spans="3:33" x14ac:dyDescent="0.25">
      <c r="C1201" s="382"/>
      <c r="D1201" s="382"/>
      <c r="E1201" s="382"/>
      <c r="F1201" s="382"/>
      <c r="G1201" s="382"/>
      <c r="H1201" s="382"/>
      <c r="I1201" s="382"/>
      <c r="J1201" s="382"/>
      <c r="K1201" s="382"/>
      <c r="L1201" s="382"/>
      <c r="M1201" s="382"/>
      <c r="N1201" s="382"/>
      <c r="O1201" s="382"/>
      <c r="P1201" s="382"/>
      <c r="Q1201" s="382"/>
      <c r="R1201" s="382"/>
      <c r="S1201" s="382"/>
      <c r="T1201" s="382"/>
      <c r="U1201" s="382"/>
      <c r="V1201" s="382"/>
      <c r="W1201" s="382"/>
      <c r="X1201" s="382"/>
      <c r="Y1201" s="382"/>
      <c r="Z1201" s="382"/>
      <c r="AA1201" s="382"/>
      <c r="AB1201" s="382"/>
      <c r="AC1201" s="382"/>
      <c r="AD1201" s="382"/>
      <c r="AE1201" s="382"/>
      <c r="AF1201" s="382"/>
      <c r="AG1201" s="382"/>
    </row>
    <row r="1202" spans="3:33" x14ac:dyDescent="0.25">
      <c r="C1202" s="382"/>
      <c r="D1202" s="382"/>
      <c r="E1202" s="382"/>
      <c r="F1202" s="382"/>
      <c r="G1202" s="382"/>
      <c r="H1202" s="382"/>
      <c r="I1202" s="382"/>
      <c r="J1202" s="382"/>
      <c r="K1202" s="382"/>
      <c r="L1202" s="382"/>
      <c r="M1202" s="382"/>
      <c r="N1202" s="382"/>
      <c r="O1202" s="382"/>
      <c r="P1202" s="382"/>
      <c r="Q1202" s="382"/>
      <c r="R1202" s="382"/>
      <c r="S1202" s="382"/>
      <c r="T1202" s="382"/>
      <c r="U1202" s="382"/>
      <c r="V1202" s="382"/>
      <c r="W1202" s="382"/>
      <c r="X1202" s="382"/>
      <c r="Y1202" s="382"/>
      <c r="Z1202" s="382"/>
      <c r="AA1202" s="382"/>
      <c r="AB1202" s="382"/>
      <c r="AC1202" s="382"/>
      <c r="AD1202" s="382"/>
      <c r="AE1202" s="382"/>
      <c r="AF1202" s="382"/>
      <c r="AG1202" s="382"/>
    </row>
    <row r="1203" spans="3:33" x14ac:dyDescent="0.25">
      <c r="C1203" s="382"/>
      <c r="D1203" s="382"/>
      <c r="E1203" s="382"/>
      <c r="F1203" s="382"/>
      <c r="G1203" s="382"/>
      <c r="H1203" s="382"/>
      <c r="I1203" s="382"/>
      <c r="J1203" s="382"/>
      <c r="K1203" s="382"/>
      <c r="L1203" s="382"/>
      <c r="M1203" s="382"/>
      <c r="N1203" s="382"/>
      <c r="O1203" s="382"/>
      <c r="P1203" s="382"/>
      <c r="Q1203" s="382"/>
      <c r="R1203" s="382"/>
      <c r="S1203" s="382"/>
      <c r="T1203" s="382"/>
      <c r="U1203" s="382"/>
      <c r="V1203" s="382"/>
      <c r="W1203" s="382"/>
      <c r="X1203" s="382"/>
      <c r="Y1203" s="382"/>
      <c r="Z1203" s="382"/>
      <c r="AA1203" s="382"/>
      <c r="AB1203" s="382"/>
      <c r="AC1203" s="382"/>
      <c r="AD1203" s="382"/>
      <c r="AE1203" s="382"/>
      <c r="AF1203" s="382"/>
      <c r="AG1203" s="382"/>
    </row>
    <row r="1204" spans="3:33" x14ac:dyDescent="0.25">
      <c r="C1204" s="382"/>
      <c r="D1204" s="382"/>
      <c r="E1204" s="382"/>
      <c r="F1204" s="382"/>
      <c r="G1204" s="382"/>
      <c r="H1204" s="382"/>
      <c r="I1204" s="382"/>
      <c r="J1204" s="382"/>
      <c r="K1204" s="382"/>
      <c r="L1204" s="382"/>
      <c r="M1204" s="382"/>
      <c r="N1204" s="382"/>
      <c r="O1204" s="382"/>
      <c r="P1204" s="382"/>
      <c r="Q1204" s="382"/>
      <c r="R1204" s="382"/>
      <c r="S1204" s="382"/>
      <c r="T1204" s="382"/>
      <c r="U1204" s="382"/>
      <c r="V1204" s="382"/>
      <c r="W1204" s="382"/>
      <c r="X1204" s="382"/>
      <c r="Y1204" s="382"/>
      <c r="Z1204" s="382"/>
      <c r="AA1204" s="382"/>
      <c r="AB1204" s="382"/>
      <c r="AC1204" s="382"/>
      <c r="AD1204" s="382"/>
      <c r="AE1204" s="382"/>
      <c r="AF1204" s="382"/>
      <c r="AG1204" s="382"/>
    </row>
    <row r="1205" spans="3:33" x14ac:dyDescent="0.25">
      <c r="C1205" s="382"/>
      <c r="D1205" s="382"/>
      <c r="E1205" s="382"/>
      <c r="F1205" s="382"/>
      <c r="G1205" s="382"/>
      <c r="H1205" s="382"/>
      <c r="I1205" s="382"/>
      <c r="J1205" s="382"/>
      <c r="K1205" s="382"/>
      <c r="L1205" s="382"/>
      <c r="M1205" s="382"/>
      <c r="N1205" s="382"/>
      <c r="O1205" s="382"/>
      <c r="P1205" s="382"/>
      <c r="Q1205" s="382"/>
      <c r="R1205" s="382"/>
      <c r="S1205" s="382"/>
      <c r="T1205" s="382"/>
      <c r="U1205" s="382"/>
      <c r="V1205" s="382"/>
      <c r="W1205" s="382"/>
      <c r="X1205" s="382"/>
      <c r="Y1205" s="382"/>
      <c r="Z1205" s="382"/>
      <c r="AA1205" s="382"/>
      <c r="AB1205" s="382"/>
      <c r="AC1205" s="382"/>
      <c r="AD1205" s="382"/>
      <c r="AE1205" s="382"/>
      <c r="AF1205" s="382"/>
      <c r="AG1205" s="382"/>
    </row>
    <row r="1206" spans="3:33" x14ac:dyDescent="0.25">
      <c r="C1206" s="382"/>
      <c r="D1206" s="382"/>
      <c r="E1206" s="382"/>
      <c r="F1206" s="382"/>
      <c r="G1206" s="382"/>
      <c r="H1206" s="382"/>
      <c r="I1206" s="382"/>
      <c r="J1206" s="382"/>
      <c r="K1206" s="382"/>
      <c r="L1206" s="382"/>
      <c r="M1206" s="382"/>
      <c r="N1206" s="382"/>
      <c r="O1206" s="382"/>
      <c r="P1206" s="382"/>
      <c r="Q1206" s="382"/>
      <c r="R1206" s="382"/>
      <c r="S1206" s="382"/>
      <c r="T1206" s="382"/>
      <c r="U1206" s="382"/>
      <c r="V1206" s="382"/>
      <c r="W1206" s="382"/>
      <c r="X1206" s="382"/>
      <c r="Y1206" s="382"/>
      <c r="Z1206" s="382"/>
      <c r="AA1206" s="382"/>
      <c r="AB1206" s="382"/>
      <c r="AC1206" s="382"/>
      <c r="AD1206" s="382"/>
      <c r="AE1206" s="382"/>
      <c r="AF1206" s="382"/>
      <c r="AG1206" s="382"/>
    </row>
    <row r="1207" spans="3:33" x14ac:dyDescent="0.25">
      <c r="C1207" s="382"/>
      <c r="D1207" s="382"/>
      <c r="E1207" s="382"/>
      <c r="F1207" s="382"/>
      <c r="G1207" s="382"/>
      <c r="H1207" s="382"/>
      <c r="I1207" s="382"/>
      <c r="J1207" s="382"/>
      <c r="K1207" s="382"/>
      <c r="L1207" s="382"/>
      <c r="M1207" s="382"/>
      <c r="N1207" s="382"/>
      <c r="O1207" s="382"/>
      <c r="P1207" s="382"/>
      <c r="Q1207" s="382"/>
      <c r="R1207" s="382"/>
      <c r="S1207" s="382"/>
      <c r="T1207" s="382"/>
      <c r="U1207" s="382"/>
      <c r="V1207" s="382"/>
      <c r="W1207" s="382"/>
      <c r="X1207" s="382"/>
      <c r="Y1207" s="382"/>
      <c r="Z1207" s="382"/>
      <c r="AA1207" s="382"/>
      <c r="AB1207" s="382"/>
      <c r="AC1207" s="382"/>
      <c r="AD1207" s="382"/>
      <c r="AE1207" s="382"/>
      <c r="AF1207" s="382"/>
      <c r="AG1207" s="382"/>
    </row>
    <row r="1208" spans="3:33" x14ac:dyDescent="0.25">
      <c r="C1208" s="382"/>
      <c r="D1208" s="382"/>
      <c r="E1208" s="382"/>
      <c r="F1208" s="382"/>
      <c r="G1208" s="382"/>
      <c r="H1208" s="382"/>
      <c r="I1208" s="382"/>
      <c r="J1208" s="382"/>
      <c r="K1208" s="382"/>
      <c r="L1208" s="382"/>
      <c r="M1208" s="382"/>
      <c r="N1208" s="382"/>
      <c r="O1208" s="382"/>
      <c r="P1208" s="382"/>
      <c r="Q1208" s="382"/>
      <c r="R1208" s="382"/>
      <c r="S1208" s="382"/>
      <c r="T1208" s="382"/>
      <c r="U1208" s="382"/>
      <c r="V1208" s="382"/>
      <c r="W1208" s="382"/>
      <c r="X1208" s="382"/>
      <c r="Y1208" s="382"/>
      <c r="Z1208" s="382"/>
      <c r="AA1208" s="382"/>
      <c r="AB1208" s="382"/>
      <c r="AC1208" s="382"/>
      <c r="AD1208" s="382"/>
      <c r="AE1208" s="382"/>
      <c r="AF1208" s="382"/>
      <c r="AG1208" s="382"/>
    </row>
    <row r="1209" spans="3:33" x14ac:dyDescent="0.25">
      <c r="C1209" s="382"/>
      <c r="D1209" s="382"/>
      <c r="E1209" s="382"/>
      <c r="F1209" s="382"/>
      <c r="G1209" s="382"/>
      <c r="H1209" s="382"/>
      <c r="I1209" s="382"/>
      <c r="J1209" s="382"/>
      <c r="K1209" s="382"/>
      <c r="L1209" s="382"/>
      <c r="M1209" s="382"/>
      <c r="N1209" s="382"/>
      <c r="O1209" s="382"/>
      <c r="P1209" s="382"/>
      <c r="Q1209" s="382"/>
      <c r="R1209" s="382"/>
      <c r="S1209" s="382"/>
      <c r="T1209" s="382"/>
      <c r="U1209" s="382"/>
      <c r="V1209" s="382"/>
      <c r="W1209" s="382"/>
      <c r="X1209" s="382"/>
      <c r="Y1209" s="382"/>
      <c r="Z1209" s="382"/>
      <c r="AA1209" s="382"/>
      <c r="AB1209" s="382"/>
      <c r="AC1209" s="382"/>
      <c r="AD1209" s="382"/>
      <c r="AE1209" s="382"/>
      <c r="AF1209" s="382"/>
      <c r="AG1209" s="382"/>
    </row>
    <row r="1210" spans="3:33" x14ac:dyDescent="0.25">
      <c r="C1210" s="382"/>
      <c r="D1210" s="382"/>
      <c r="E1210" s="382"/>
      <c r="F1210" s="382"/>
      <c r="G1210" s="382"/>
      <c r="H1210" s="382"/>
      <c r="I1210" s="382"/>
      <c r="J1210" s="382"/>
      <c r="K1210" s="382"/>
      <c r="L1210" s="382"/>
      <c r="M1210" s="382"/>
      <c r="N1210" s="382"/>
      <c r="O1210" s="382"/>
      <c r="P1210" s="382"/>
      <c r="Q1210" s="382"/>
      <c r="R1210" s="382"/>
      <c r="S1210" s="382"/>
      <c r="T1210" s="382"/>
      <c r="U1210" s="382"/>
      <c r="V1210" s="382"/>
      <c r="W1210" s="382"/>
      <c r="X1210" s="382"/>
      <c r="Y1210" s="382"/>
      <c r="Z1210" s="382"/>
      <c r="AA1210" s="382"/>
      <c r="AB1210" s="382"/>
      <c r="AC1210" s="382"/>
      <c r="AD1210" s="382"/>
      <c r="AE1210" s="382"/>
      <c r="AF1210" s="382"/>
      <c r="AG1210" s="382"/>
    </row>
    <row r="1211" spans="3:33" x14ac:dyDescent="0.25">
      <c r="C1211" s="382"/>
      <c r="D1211" s="382"/>
      <c r="E1211" s="382"/>
      <c r="F1211" s="382"/>
      <c r="G1211" s="382"/>
      <c r="H1211" s="382"/>
      <c r="I1211" s="382"/>
      <c r="J1211" s="382"/>
      <c r="K1211" s="382"/>
      <c r="L1211" s="382"/>
      <c r="M1211" s="382"/>
      <c r="N1211" s="382"/>
      <c r="O1211" s="382"/>
      <c r="P1211" s="382"/>
      <c r="Q1211" s="382"/>
      <c r="R1211" s="382"/>
      <c r="S1211" s="382"/>
      <c r="T1211" s="382"/>
      <c r="U1211" s="382"/>
      <c r="V1211" s="382"/>
      <c r="W1211" s="382"/>
      <c r="X1211" s="382"/>
      <c r="Y1211" s="382"/>
      <c r="Z1211" s="382"/>
      <c r="AA1211" s="382"/>
      <c r="AB1211" s="382"/>
      <c r="AC1211" s="382"/>
      <c r="AD1211" s="382"/>
      <c r="AE1211" s="382"/>
      <c r="AF1211" s="382"/>
      <c r="AG1211" s="382"/>
    </row>
    <row r="1212" spans="3:33" x14ac:dyDescent="0.25">
      <c r="C1212" s="382"/>
      <c r="D1212" s="382"/>
      <c r="E1212" s="382"/>
      <c r="F1212" s="382"/>
      <c r="G1212" s="382"/>
      <c r="H1212" s="382"/>
      <c r="I1212" s="382"/>
      <c r="J1212" s="382"/>
      <c r="K1212" s="382"/>
      <c r="L1212" s="382"/>
      <c r="M1212" s="382"/>
      <c r="N1212" s="382"/>
      <c r="O1212" s="382"/>
      <c r="P1212" s="382"/>
      <c r="Q1212" s="382"/>
      <c r="R1212" s="382"/>
      <c r="S1212" s="382"/>
      <c r="T1212" s="382"/>
      <c r="U1212" s="382"/>
      <c r="V1212" s="382"/>
      <c r="W1212" s="382"/>
      <c r="X1212" s="382"/>
      <c r="Y1212" s="382"/>
      <c r="Z1212" s="382"/>
      <c r="AA1212" s="382"/>
      <c r="AB1212" s="382"/>
      <c r="AC1212" s="382"/>
      <c r="AD1212" s="382"/>
      <c r="AE1212" s="382"/>
      <c r="AF1212" s="382"/>
      <c r="AG1212" s="382"/>
    </row>
    <row r="1213" spans="3:33" x14ac:dyDescent="0.25">
      <c r="C1213" s="382"/>
      <c r="D1213" s="382"/>
      <c r="E1213" s="382"/>
      <c r="F1213" s="382"/>
      <c r="G1213" s="382"/>
      <c r="H1213" s="382"/>
      <c r="I1213" s="382"/>
      <c r="J1213" s="382"/>
      <c r="K1213" s="382"/>
      <c r="L1213" s="382"/>
      <c r="M1213" s="382"/>
      <c r="N1213" s="382"/>
      <c r="O1213" s="382"/>
      <c r="P1213" s="382"/>
      <c r="Q1213" s="382"/>
      <c r="R1213" s="382"/>
      <c r="S1213" s="382"/>
      <c r="T1213" s="382"/>
      <c r="U1213" s="382"/>
      <c r="V1213" s="382"/>
      <c r="W1213" s="382"/>
      <c r="X1213" s="382"/>
      <c r="Y1213" s="382"/>
      <c r="Z1213" s="382"/>
      <c r="AA1213" s="382"/>
      <c r="AB1213" s="382"/>
      <c r="AC1213" s="382"/>
      <c r="AD1213" s="382"/>
      <c r="AE1213" s="382"/>
      <c r="AF1213" s="382"/>
      <c r="AG1213" s="382"/>
    </row>
    <row r="1214" spans="3:33" x14ac:dyDescent="0.25">
      <c r="C1214" s="382"/>
      <c r="D1214" s="382"/>
      <c r="E1214" s="382"/>
      <c r="F1214" s="382"/>
      <c r="G1214" s="382"/>
      <c r="H1214" s="382"/>
      <c r="I1214" s="382"/>
      <c r="J1214" s="382"/>
      <c r="K1214" s="382"/>
      <c r="L1214" s="382"/>
      <c r="M1214" s="382"/>
      <c r="N1214" s="382"/>
      <c r="O1214" s="382"/>
      <c r="P1214" s="382"/>
      <c r="Q1214" s="382"/>
      <c r="R1214" s="382"/>
      <c r="S1214" s="382"/>
      <c r="T1214" s="382"/>
      <c r="U1214" s="382"/>
      <c r="V1214" s="382"/>
      <c r="W1214" s="382"/>
      <c r="X1214" s="382"/>
      <c r="Y1214" s="382"/>
      <c r="Z1214" s="382"/>
      <c r="AA1214" s="382"/>
      <c r="AB1214" s="382"/>
      <c r="AC1214" s="382"/>
      <c r="AD1214" s="382"/>
      <c r="AE1214" s="382"/>
      <c r="AF1214" s="382"/>
      <c r="AG1214" s="382"/>
    </row>
    <row r="1215" spans="3:33" x14ac:dyDescent="0.25">
      <c r="C1215" s="382"/>
      <c r="D1215" s="382"/>
      <c r="E1215" s="382"/>
      <c r="F1215" s="382"/>
      <c r="G1215" s="382"/>
      <c r="H1215" s="382"/>
      <c r="I1215" s="382"/>
      <c r="J1215" s="382"/>
      <c r="K1215" s="382"/>
      <c r="L1215" s="382"/>
      <c r="M1215" s="382"/>
      <c r="N1215" s="382"/>
      <c r="O1215" s="382"/>
      <c r="P1215" s="382"/>
      <c r="Q1215" s="382"/>
      <c r="R1215" s="382"/>
      <c r="S1215" s="382"/>
      <c r="T1215" s="382"/>
      <c r="U1215" s="382"/>
      <c r="V1215" s="382"/>
      <c r="W1215" s="382"/>
      <c r="X1215" s="382"/>
      <c r="Y1215" s="382"/>
      <c r="Z1215" s="382"/>
      <c r="AA1215" s="382"/>
      <c r="AB1215" s="382"/>
      <c r="AC1215" s="382"/>
      <c r="AD1215" s="382"/>
      <c r="AE1215" s="382"/>
      <c r="AF1215" s="382"/>
      <c r="AG1215" s="382"/>
    </row>
    <row r="1216" spans="3:33" x14ac:dyDescent="0.25">
      <c r="C1216" s="382"/>
      <c r="D1216" s="382"/>
      <c r="E1216" s="382"/>
      <c r="F1216" s="382"/>
      <c r="G1216" s="382"/>
      <c r="H1216" s="382"/>
      <c r="I1216" s="382"/>
      <c r="J1216" s="382"/>
      <c r="K1216" s="382"/>
      <c r="L1216" s="382"/>
      <c r="M1216" s="382"/>
      <c r="N1216" s="382"/>
      <c r="O1216" s="382"/>
      <c r="P1216" s="382"/>
      <c r="Q1216" s="382"/>
      <c r="R1216" s="382"/>
      <c r="S1216" s="382"/>
      <c r="T1216" s="382"/>
      <c r="U1216" s="382"/>
      <c r="V1216" s="382"/>
      <c r="W1216" s="382"/>
      <c r="X1216" s="382"/>
      <c r="Y1216" s="382"/>
      <c r="Z1216" s="382"/>
      <c r="AA1216" s="382"/>
      <c r="AB1216" s="382"/>
      <c r="AC1216" s="382"/>
      <c r="AD1216" s="382"/>
      <c r="AE1216" s="382"/>
      <c r="AF1216" s="382"/>
      <c r="AG1216" s="382"/>
    </row>
    <row r="1217" spans="3:33" x14ac:dyDescent="0.25">
      <c r="C1217" s="382"/>
      <c r="D1217" s="382"/>
      <c r="E1217" s="382"/>
      <c r="F1217" s="382"/>
      <c r="G1217" s="382"/>
      <c r="H1217" s="382"/>
      <c r="I1217" s="382"/>
      <c r="J1217" s="382"/>
      <c r="K1217" s="382"/>
      <c r="L1217" s="382"/>
      <c r="M1217" s="382"/>
      <c r="N1217" s="382"/>
      <c r="O1217" s="382"/>
      <c r="P1217" s="382"/>
      <c r="Q1217" s="382"/>
      <c r="R1217" s="382"/>
      <c r="S1217" s="382"/>
      <c r="T1217" s="382"/>
      <c r="U1217" s="382"/>
      <c r="V1217" s="382"/>
      <c r="W1217" s="382"/>
      <c r="X1217" s="382"/>
      <c r="Y1217" s="382"/>
      <c r="Z1217" s="382"/>
      <c r="AA1217" s="382"/>
      <c r="AB1217" s="382"/>
      <c r="AC1217" s="382"/>
      <c r="AD1217" s="382"/>
      <c r="AE1217" s="382"/>
      <c r="AF1217" s="382"/>
      <c r="AG1217" s="382"/>
    </row>
    <row r="1218" spans="3:33" x14ac:dyDescent="0.25">
      <c r="C1218" s="382"/>
      <c r="D1218" s="382"/>
      <c r="E1218" s="382"/>
      <c r="F1218" s="382"/>
      <c r="G1218" s="382"/>
      <c r="H1218" s="382"/>
      <c r="I1218" s="382"/>
      <c r="J1218" s="382"/>
      <c r="K1218" s="382"/>
      <c r="L1218" s="382"/>
      <c r="M1218" s="382"/>
      <c r="N1218" s="382"/>
      <c r="O1218" s="382"/>
      <c r="P1218" s="382"/>
      <c r="Q1218" s="382"/>
      <c r="R1218" s="382"/>
      <c r="S1218" s="382"/>
      <c r="T1218" s="382"/>
      <c r="U1218" s="382"/>
      <c r="V1218" s="382"/>
      <c r="W1218" s="382"/>
      <c r="X1218" s="382"/>
      <c r="Y1218" s="382"/>
      <c r="Z1218" s="382"/>
      <c r="AA1218" s="382"/>
      <c r="AB1218" s="382"/>
      <c r="AC1218" s="382"/>
      <c r="AD1218" s="382"/>
      <c r="AE1218" s="382"/>
      <c r="AF1218" s="382"/>
      <c r="AG1218" s="382"/>
    </row>
    <row r="1219" spans="3:33" x14ac:dyDescent="0.25">
      <c r="C1219" s="382"/>
      <c r="D1219" s="382"/>
      <c r="E1219" s="382"/>
      <c r="F1219" s="382"/>
      <c r="G1219" s="382"/>
      <c r="H1219" s="382"/>
      <c r="I1219" s="382"/>
      <c r="J1219" s="382"/>
      <c r="K1219" s="382"/>
      <c r="L1219" s="382"/>
      <c r="M1219" s="382"/>
      <c r="N1219" s="382"/>
      <c r="O1219" s="382"/>
      <c r="P1219" s="382"/>
      <c r="Q1219" s="382"/>
      <c r="R1219" s="382"/>
      <c r="S1219" s="382"/>
      <c r="T1219" s="382"/>
      <c r="U1219" s="382"/>
      <c r="V1219" s="382"/>
      <c r="W1219" s="382"/>
      <c r="X1219" s="382"/>
      <c r="Y1219" s="382"/>
      <c r="Z1219" s="382"/>
      <c r="AA1219" s="382"/>
      <c r="AB1219" s="382"/>
      <c r="AC1219" s="382"/>
      <c r="AD1219" s="382"/>
      <c r="AE1219" s="382"/>
      <c r="AF1219" s="382"/>
      <c r="AG1219" s="382"/>
    </row>
    <row r="1220" spans="3:33" x14ac:dyDescent="0.25">
      <c r="C1220" s="382"/>
      <c r="D1220" s="382"/>
      <c r="E1220" s="382"/>
      <c r="F1220" s="382"/>
      <c r="G1220" s="382"/>
      <c r="H1220" s="382"/>
      <c r="I1220" s="382"/>
      <c r="J1220" s="382"/>
      <c r="K1220" s="382"/>
      <c r="L1220" s="382"/>
      <c r="M1220" s="382"/>
      <c r="N1220" s="382"/>
      <c r="O1220" s="382"/>
      <c r="P1220" s="382"/>
      <c r="Q1220" s="382"/>
      <c r="R1220" s="382"/>
      <c r="S1220" s="382"/>
      <c r="T1220" s="382"/>
      <c r="U1220" s="382"/>
      <c r="V1220" s="382"/>
      <c r="W1220" s="382"/>
      <c r="X1220" s="382"/>
      <c r="Y1220" s="382"/>
      <c r="Z1220" s="382"/>
      <c r="AA1220" s="382"/>
      <c r="AB1220" s="382"/>
      <c r="AC1220" s="382"/>
      <c r="AD1220" s="382"/>
      <c r="AE1220" s="382"/>
      <c r="AF1220" s="382"/>
      <c r="AG1220" s="382"/>
    </row>
    <row r="1221" spans="3:33" x14ac:dyDescent="0.25">
      <c r="C1221" s="382"/>
      <c r="D1221" s="382"/>
      <c r="E1221" s="382"/>
      <c r="F1221" s="382"/>
      <c r="G1221" s="382"/>
      <c r="H1221" s="382"/>
      <c r="I1221" s="382"/>
      <c r="J1221" s="382"/>
      <c r="K1221" s="382"/>
      <c r="L1221" s="382"/>
      <c r="M1221" s="382"/>
      <c r="N1221" s="382"/>
      <c r="O1221" s="382"/>
      <c r="P1221" s="382"/>
      <c r="Q1221" s="382"/>
      <c r="R1221" s="382"/>
      <c r="S1221" s="382"/>
      <c r="T1221" s="382"/>
      <c r="U1221" s="382"/>
      <c r="V1221" s="382"/>
      <c r="W1221" s="382"/>
      <c r="X1221" s="382"/>
      <c r="Y1221" s="382"/>
      <c r="Z1221" s="382"/>
      <c r="AA1221" s="382"/>
      <c r="AB1221" s="382"/>
      <c r="AC1221" s="382"/>
      <c r="AD1221" s="382"/>
      <c r="AE1221" s="382"/>
      <c r="AF1221" s="382"/>
      <c r="AG1221" s="382"/>
    </row>
    <row r="1222" spans="3:33" x14ac:dyDescent="0.25">
      <c r="C1222" s="382"/>
      <c r="D1222" s="382"/>
      <c r="E1222" s="382"/>
      <c r="F1222" s="382"/>
      <c r="G1222" s="382"/>
      <c r="H1222" s="382"/>
      <c r="I1222" s="382"/>
      <c r="J1222" s="382"/>
      <c r="K1222" s="382"/>
      <c r="L1222" s="382"/>
      <c r="M1222" s="382"/>
      <c r="N1222" s="382"/>
      <c r="O1222" s="382"/>
      <c r="P1222" s="382"/>
      <c r="Q1222" s="382"/>
      <c r="R1222" s="382"/>
      <c r="S1222" s="382"/>
      <c r="T1222" s="382"/>
      <c r="U1222" s="382"/>
      <c r="V1222" s="382"/>
      <c r="W1222" s="382"/>
      <c r="X1222" s="382"/>
      <c r="Y1222" s="382"/>
      <c r="Z1222" s="382"/>
      <c r="AA1222" s="382"/>
      <c r="AB1222" s="382"/>
      <c r="AC1222" s="382"/>
      <c r="AD1222" s="382"/>
      <c r="AE1222" s="382"/>
      <c r="AF1222" s="382"/>
      <c r="AG1222" s="382"/>
    </row>
    <row r="1223" spans="3:33" x14ac:dyDescent="0.25">
      <c r="C1223" s="382"/>
      <c r="D1223" s="382"/>
      <c r="E1223" s="382"/>
      <c r="F1223" s="382"/>
      <c r="G1223" s="382"/>
      <c r="H1223" s="382"/>
      <c r="I1223" s="382"/>
      <c r="J1223" s="382"/>
      <c r="K1223" s="382"/>
      <c r="L1223" s="382"/>
      <c r="M1223" s="382"/>
      <c r="N1223" s="382"/>
      <c r="O1223" s="382"/>
      <c r="P1223" s="382"/>
      <c r="Q1223" s="382"/>
      <c r="R1223" s="382"/>
      <c r="S1223" s="382"/>
      <c r="T1223" s="382"/>
      <c r="U1223" s="382"/>
      <c r="V1223" s="382"/>
      <c r="W1223" s="382"/>
      <c r="X1223" s="382"/>
      <c r="Y1223" s="382"/>
      <c r="Z1223" s="382"/>
      <c r="AA1223" s="382"/>
      <c r="AB1223" s="382"/>
      <c r="AC1223" s="382"/>
      <c r="AD1223" s="382"/>
      <c r="AE1223" s="382"/>
      <c r="AF1223" s="382"/>
      <c r="AG1223" s="382"/>
    </row>
    <row r="1224" spans="3:33" x14ac:dyDescent="0.25">
      <c r="C1224" s="382"/>
      <c r="D1224" s="382"/>
      <c r="E1224" s="382"/>
      <c r="F1224" s="382"/>
      <c r="G1224" s="382"/>
      <c r="H1224" s="382"/>
      <c r="I1224" s="382"/>
      <c r="J1224" s="382"/>
      <c r="K1224" s="382"/>
      <c r="L1224" s="382"/>
      <c r="M1224" s="382"/>
      <c r="N1224" s="382"/>
      <c r="O1224" s="382"/>
      <c r="P1224" s="382"/>
      <c r="Q1224" s="382"/>
      <c r="R1224" s="382"/>
      <c r="S1224" s="382"/>
      <c r="T1224" s="382"/>
      <c r="U1224" s="382"/>
      <c r="V1224" s="382"/>
      <c r="W1224" s="382"/>
      <c r="X1224" s="382"/>
      <c r="Y1224" s="382"/>
      <c r="Z1224" s="382"/>
      <c r="AA1224" s="382"/>
      <c r="AB1224" s="382"/>
      <c r="AC1224" s="382"/>
      <c r="AD1224" s="382"/>
      <c r="AE1224" s="382"/>
      <c r="AF1224" s="382"/>
      <c r="AG1224" s="382"/>
    </row>
    <row r="1225" spans="3:33" x14ac:dyDescent="0.25">
      <c r="C1225" s="382"/>
      <c r="D1225" s="382"/>
      <c r="E1225" s="382"/>
      <c r="F1225" s="382"/>
      <c r="G1225" s="382"/>
      <c r="H1225" s="382"/>
      <c r="I1225" s="382"/>
      <c r="J1225" s="382"/>
      <c r="K1225" s="382"/>
      <c r="L1225" s="382"/>
      <c r="M1225" s="382"/>
      <c r="N1225" s="382"/>
      <c r="O1225" s="382"/>
      <c r="P1225" s="382"/>
      <c r="Q1225" s="382"/>
      <c r="R1225" s="382"/>
      <c r="S1225" s="382"/>
      <c r="T1225" s="382"/>
      <c r="U1225" s="382"/>
      <c r="V1225" s="382"/>
      <c r="W1225" s="382"/>
      <c r="X1225" s="382"/>
      <c r="Y1225" s="382"/>
      <c r="Z1225" s="382"/>
      <c r="AA1225" s="382"/>
      <c r="AB1225" s="382"/>
      <c r="AC1225" s="382"/>
      <c r="AD1225" s="382"/>
      <c r="AE1225" s="382"/>
      <c r="AF1225" s="382"/>
      <c r="AG1225" s="382"/>
    </row>
    <row r="1226" spans="3:33" x14ac:dyDescent="0.25">
      <c r="C1226" s="382"/>
      <c r="D1226" s="382"/>
      <c r="E1226" s="382"/>
      <c r="F1226" s="382"/>
      <c r="G1226" s="382"/>
      <c r="H1226" s="382"/>
      <c r="I1226" s="382"/>
      <c r="J1226" s="382"/>
      <c r="K1226" s="382"/>
      <c r="L1226" s="382"/>
      <c r="M1226" s="382"/>
      <c r="N1226" s="382"/>
      <c r="O1226" s="382"/>
      <c r="P1226" s="382"/>
      <c r="Q1226" s="382"/>
      <c r="R1226" s="382"/>
      <c r="S1226" s="382"/>
      <c r="T1226" s="382"/>
      <c r="U1226" s="382"/>
      <c r="V1226" s="382"/>
      <c r="W1226" s="382"/>
      <c r="X1226" s="382"/>
      <c r="Y1226" s="382"/>
      <c r="Z1226" s="382"/>
      <c r="AA1226" s="382"/>
      <c r="AB1226" s="382"/>
      <c r="AC1226" s="382"/>
      <c r="AD1226" s="382"/>
      <c r="AE1226" s="382"/>
      <c r="AF1226" s="382"/>
      <c r="AG1226" s="382"/>
    </row>
    <row r="1227" spans="3:33" x14ac:dyDescent="0.25">
      <c r="C1227" s="382"/>
      <c r="D1227" s="382"/>
      <c r="E1227" s="382"/>
      <c r="F1227" s="382"/>
      <c r="G1227" s="382"/>
      <c r="H1227" s="382"/>
      <c r="I1227" s="382"/>
      <c r="J1227" s="382"/>
      <c r="K1227" s="382"/>
      <c r="L1227" s="382"/>
      <c r="M1227" s="382"/>
      <c r="N1227" s="382"/>
      <c r="O1227" s="382"/>
      <c r="P1227" s="382"/>
      <c r="Q1227" s="382"/>
      <c r="R1227" s="382"/>
      <c r="S1227" s="382"/>
      <c r="T1227" s="382"/>
      <c r="U1227" s="382"/>
      <c r="V1227" s="382"/>
      <c r="W1227" s="382"/>
      <c r="X1227" s="382"/>
      <c r="Y1227" s="382"/>
      <c r="Z1227" s="382"/>
      <c r="AA1227" s="382"/>
      <c r="AB1227" s="382"/>
      <c r="AC1227" s="382"/>
      <c r="AD1227" s="382"/>
      <c r="AE1227" s="382"/>
      <c r="AF1227" s="382"/>
      <c r="AG1227" s="382"/>
    </row>
    <row r="1228" spans="3:33" x14ac:dyDescent="0.25">
      <c r="C1228" s="382"/>
      <c r="D1228" s="382"/>
      <c r="E1228" s="382"/>
      <c r="F1228" s="382"/>
      <c r="G1228" s="382"/>
      <c r="H1228" s="382"/>
      <c r="I1228" s="382"/>
      <c r="J1228" s="382"/>
      <c r="K1228" s="382"/>
      <c r="L1228" s="382"/>
      <c r="M1228" s="382"/>
      <c r="N1228" s="382"/>
      <c r="O1228" s="382"/>
      <c r="P1228" s="382"/>
      <c r="Q1228" s="382"/>
      <c r="R1228" s="382"/>
      <c r="S1228" s="382"/>
      <c r="T1228" s="382"/>
      <c r="U1228" s="382"/>
      <c r="V1228" s="382"/>
      <c r="W1228" s="382"/>
      <c r="X1228" s="382"/>
      <c r="Y1228" s="382"/>
      <c r="Z1228" s="382"/>
      <c r="AA1228" s="382"/>
      <c r="AB1228" s="382"/>
      <c r="AC1228" s="382"/>
      <c r="AD1228" s="382"/>
      <c r="AE1228" s="382"/>
      <c r="AF1228" s="382"/>
      <c r="AG1228" s="382"/>
    </row>
    <row r="1229" spans="3:33" x14ac:dyDescent="0.25">
      <c r="C1229" s="382"/>
      <c r="D1229" s="382"/>
      <c r="E1229" s="382"/>
      <c r="F1229" s="382"/>
      <c r="G1229" s="382"/>
      <c r="H1229" s="382"/>
      <c r="I1229" s="382"/>
      <c r="J1229" s="382"/>
      <c r="K1229" s="382"/>
      <c r="L1229" s="382"/>
      <c r="M1229" s="382"/>
      <c r="N1229" s="382"/>
      <c r="O1229" s="382"/>
      <c r="P1229" s="382"/>
      <c r="Q1229" s="382"/>
      <c r="R1229" s="382"/>
      <c r="S1229" s="382"/>
      <c r="T1229" s="382"/>
      <c r="U1229" s="382"/>
      <c r="V1229" s="382"/>
      <c r="W1229" s="382"/>
      <c r="X1229" s="382"/>
      <c r="Y1229" s="382"/>
      <c r="Z1229" s="382"/>
      <c r="AA1229" s="382"/>
      <c r="AB1229" s="382"/>
      <c r="AC1229" s="382"/>
      <c r="AD1229" s="382"/>
      <c r="AE1229" s="382"/>
      <c r="AF1229" s="382"/>
      <c r="AG1229" s="382"/>
    </row>
    <row r="1230" spans="3:33" x14ac:dyDescent="0.25">
      <c r="C1230" s="382"/>
      <c r="D1230" s="382"/>
      <c r="E1230" s="382"/>
      <c r="F1230" s="382"/>
      <c r="G1230" s="382"/>
      <c r="H1230" s="382"/>
      <c r="I1230" s="382"/>
      <c r="J1230" s="382"/>
      <c r="K1230" s="382"/>
      <c r="L1230" s="382"/>
      <c r="M1230" s="382"/>
      <c r="N1230" s="382"/>
      <c r="O1230" s="382"/>
      <c r="P1230" s="382"/>
      <c r="Q1230" s="382"/>
      <c r="R1230" s="382"/>
      <c r="S1230" s="382"/>
      <c r="T1230" s="382"/>
      <c r="U1230" s="382"/>
      <c r="V1230" s="382"/>
      <c r="W1230" s="382"/>
      <c r="X1230" s="382"/>
      <c r="Y1230" s="382"/>
      <c r="Z1230" s="382"/>
      <c r="AA1230" s="382"/>
      <c r="AB1230" s="382"/>
      <c r="AC1230" s="382"/>
      <c r="AD1230" s="382"/>
      <c r="AE1230" s="382"/>
      <c r="AF1230" s="382"/>
      <c r="AG1230" s="382"/>
    </row>
    <row r="1231" spans="3:33" x14ac:dyDescent="0.25">
      <c r="C1231" s="382"/>
      <c r="D1231" s="382"/>
      <c r="E1231" s="382"/>
      <c r="F1231" s="382"/>
      <c r="G1231" s="382"/>
      <c r="H1231" s="382"/>
      <c r="I1231" s="382"/>
      <c r="J1231" s="382"/>
      <c r="K1231" s="382"/>
      <c r="L1231" s="382"/>
      <c r="M1231" s="382"/>
      <c r="N1231" s="382"/>
      <c r="O1231" s="382"/>
      <c r="P1231" s="382"/>
      <c r="Q1231" s="382"/>
      <c r="R1231" s="382"/>
      <c r="S1231" s="382"/>
      <c r="T1231" s="382"/>
      <c r="U1231" s="382"/>
      <c r="V1231" s="382"/>
      <c r="W1231" s="382"/>
      <c r="X1231" s="382"/>
      <c r="Y1231" s="382"/>
      <c r="Z1231" s="382"/>
      <c r="AA1231" s="382"/>
      <c r="AB1231" s="382"/>
      <c r="AC1231" s="382"/>
      <c r="AD1231" s="382"/>
      <c r="AE1231" s="382"/>
      <c r="AF1231" s="382"/>
      <c r="AG1231" s="382"/>
    </row>
    <row r="1232" spans="3:33" x14ac:dyDescent="0.25">
      <c r="C1232" s="382"/>
      <c r="D1232" s="382"/>
      <c r="E1232" s="382"/>
      <c r="F1232" s="382"/>
      <c r="G1232" s="382"/>
      <c r="H1232" s="382"/>
      <c r="I1232" s="382"/>
      <c r="J1232" s="382"/>
      <c r="K1232" s="382"/>
      <c r="L1232" s="382"/>
      <c r="M1232" s="382"/>
      <c r="N1232" s="382"/>
      <c r="O1232" s="382"/>
      <c r="P1232" s="382"/>
      <c r="Q1232" s="382"/>
      <c r="R1232" s="382"/>
      <c r="S1232" s="382"/>
      <c r="T1232" s="382"/>
      <c r="U1232" s="382"/>
      <c r="V1232" s="382"/>
      <c r="W1232" s="382"/>
      <c r="X1232" s="382"/>
      <c r="Y1232" s="382"/>
      <c r="Z1232" s="382"/>
      <c r="AA1232" s="382"/>
      <c r="AB1232" s="382"/>
      <c r="AC1232" s="382"/>
      <c r="AD1232" s="382"/>
      <c r="AE1232" s="382"/>
      <c r="AF1232" s="382"/>
      <c r="AG1232" s="382"/>
    </row>
    <row r="1233" spans="3:33" x14ac:dyDescent="0.25">
      <c r="C1233" s="382"/>
      <c r="D1233" s="382"/>
      <c r="E1233" s="382"/>
      <c r="F1233" s="382"/>
      <c r="G1233" s="382"/>
      <c r="H1233" s="382"/>
      <c r="I1233" s="382"/>
      <c r="J1233" s="382"/>
      <c r="K1233" s="382"/>
      <c r="L1233" s="382"/>
      <c r="M1233" s="382"/>
      <c r="N1233" s="382"/>
      <c r="O1233" s="382"/>
      <c r="P1233" s="382"/>
      <c r="Q1233" s="382"/>
      <c r="R1233" s="382"/>
      <c r="S1233" s="382"/>
      <c r="T1233" s="382"/>
      <c r="U1233" s="382"/>
      <c r="V1233" s="382"/>
      <c r="W1233" s="382"/>
      <c r="X1233" s="382"/>
      <c r="Y1233" s="382"/>
      <c r="Z1233" s="382"/>
      <c r="AA1233" s="382"/>
      <c r="AB1233" s="382"/>
      <c r="AC1233" s="382"/>
      <c r="AD1233" s="382"/>
      <c r="AE1233" s="382"/>
      <c r="AF1233" s="382"/>
      <c r="AG1233" s="382"/>
    </row>
    <row r="1234" spans="3:33" x14ac:dyDescent="0.25">
      <c r="C1234" s="382"/>
      <c r="D1234" s="382"/>
      <c r="E1234" s="382"/>
      <c r="F1234" s="382"/>
      <c r="G1234" s="382"/>
      <c r="H1234" s="382"/>
      <c r="I1234" s="382"/>
      <c r="J1234" s="382"/>
      <c r="K1234" s="382"/>
      <c r="L1234" s="382"/>
      <c r="M1234" s="382"/>
      <c r="N1234" s="382"/>
      <c r="O1234" s="382"/>
      <c r="P1234" s="382"/>
      <c r="Q1234" s="382"/>
      <c r="R1234" s="382"/>
      <c r="S1234" s="382"/>
      <c r="T1234" s="382"/>
      <c r="U1234" s="382"/>
      <c r="V1234" s="382"/>
      <c r="W1234" s="382"/>
      <c r="X1234" s="382"/>
      <c r="Y1234" s="382"/>
      <c r="Z1234" s="382"/>
      <c r="AA1234" s="382"/>
      <c r="AB1234" s="382"/>
      <c r="AC1234" s="382"/>
      <c r="AD1234" s="382"/>
      <c r="AE1234" s="382"/>
      <c r="AF1234" s="382"/>
      <c r="AG1234" s="382"/>
    </row>
    <row r="1235" spans="3:33" x14ac:dyDescent="0.25">
      <c r="C1235" s="382"/>
      <c r="D1235" s="382"/>
      <c r="E1235" s="382"/>
      <c r="F1235" s="382"/>
      <c r="G1235" s="382"/>
      <c r="H1235" s="382"/>
      <c r="I1235" s="382"/>
      <c r="J1235" s="382"/>
      <c r="K1235" s="382"/>
      <c r="L1235" s="382"/>
      <c r="M1235" s="382"/>
      <c r="N1235" s="382"/>
      <c r="O1235" s="382"/>
      <c r="P1235" s="382"/>
      <c r="Q1235" s="382"/>
      <c r="R1235" s="382"/>
      <c r="S1235" s="382"/>
      <c r="T1235" s="382"/>
      <c r="U1235" s="382"/>
      <c r="V1235" s="382"/>
      <c r="W1235" s="382"/>
      <c r="X1235" s="382"/>
      <c r="Y1235" s="382"/>
      <c r="Z1235" s="382"/>
      <c r="AA1235" s="382"/>
      <c r="AB1235" s="382"/>
      <c r="AC1235" s="382"/>
      <c r="AD1235" s="382"/>
      <c r="AE1235" s="382"/>
      <c r="AF1235" s="382"/>
      <c r="AG1235" s="382"/>
    </row>
    <row r="1236" spans="3:33" x14ac:dyDescent="0.25">
      <c r="C1236" s="382"/>
      <c r="D1236" s="382"/>
      <c r="E1236" s="382"/>
      <c r="F1236" s="382"/>
      <c r="G1236" s="382"/>
      <c r="H1236" s="382"/>
      <c r="I1236" s="382"/>
      <c r="J1236" s="382"/>
      <c r="K1236" s="382"/>
      <c r="L1236" s="382"/>
      <c r="M1236" s="382"/>
      <c r="N1236" s="382"/>
      <c r="O1236" s="382"/>
      <c r="P1236" s="382"/>
      <c r="Q1236" s="382"/>
      <c r="R1236" s="382"/>
      <c r="S1236" s="382"/>
      <c r="T1236" s="382"/>
      <c r="U1236" s="382"/>
      <c r="V1236" s="382"/>
      <c r="W1236" s="382"/>
      <c r="X1236" s="382"/>
      <c r="Y1236" s="382"/>
      <c r="Z1236" s="382"/>
      <c r="AA1236" s="382"/>
      <c r="AB1236" s="382"/>
      <c r="AC1236" s="382"/>
      <c r="AD1236" s="382"/>
      <c r="AE1236" s="382"/>
      <c r="AF1236" s="382"/>
      <c r="AG1236" s="382"/>
    </row>
    <row r="1237" spans="3:33" x14ac:dyDescent="0.25">
      <c r="C1237" s="382"/>
      <c r="D1237" s="382"/>
      <c r="E1237" s="382"/>
      <c r="F1237" s="382"/>
      <c r="G1237" s="382"/>
      <c r="H1237" s="382"/>
      <c r="I1237" s="382"/>
      <c r="J1237" s="382"/>
      <c r="K1237" s="382"/>
      <c r="L1237" s="382"/>
      <c r="M1237" s="382"/>
      <c r="N1237" s="382"/>
      <c r="O1237" s="382"/>
      <c r="P1237" s="382"/>
      <c r="Q1237" s="382"/>
      <c r="R1237" s="382"/>
      <c r="S1237" s="382"/>
      <c r="T1237" s="382"/>
      <c r="U1237" s="382"/>
      <c r="V1237" s="382"/>
      <c r="W1237" s="382"/>
      <c r="X1237" s="382"/>
      <c r="Y1237" s="382"/>
      <c r="Z1237" s="382"/>
      <c r="AA1237" s="382"/>
      <c r="AB1237" s="382"/>
      <c r="AC1237" s="382"/>
      <c r="AD1237" s="382"/>
      <c r="AE1237" s="382"/>
      <c r="AF1237" s="382"/>
      <c r="AG1237" s="382"/>
    </row>
    <row r="1238" spans="3:33" x14ac:dyDescent="0.25">
      <c r="C1238" s="382"/>
      <c r="D1238" s="382"/>
      <c r="E1238" s="382"/>
      <c r="F1238" s="382"/>
      <c r="G1238" s="382"/>
      <c r="H1238" s="382"/>
      <c r="I1238" s="382"/>
      <c r="J1238" s="382"/>
      <c r="K1238" s="382"/>
      <c r="L1238" s="382"/>
      <c r="M1238" s="382"/>
      <c r="N1238" s="382"/>
      <c r="O1238" s="382"/>
      <c r="P1238" s="382"/>
      <c r="Q1238" s="382"/>
      <c r="R1238" s="382"/>
      <c r="S1238" s="382"/>
      <c r="T1238" s="382"/>
      <c r="U1238" s="382"/>
      <c r="V1238" s="382"/>
      <c r="W1238" s="382"/>
      <c r="X1238" s="382"/>
      <c r="Y1238" s="382"/>
      <c r="Z1238" s="382"/>
      <c r="AA1238" s="382"/>
      <c r="AB1238" s="382"/>
      <c r="AC1238" s="382"/>
      <c r="AD1238" s="382"/>
      <c r="AE1238" s="382"/>
      <c r="AF1238" s="382"/>
      <c r="AG1238" s="382"/>
    </row>
    <row r="1239" spans="3:33" x14ac:dyDescent="0.25">
      <c r="C1239" s="382"/>
      <c r="D1239" s="382"/>
      <c r="E1239" s="382"/>
      <c r="F1239" s="382"/>
      <c r="G1239" s="382"/>
      <c r="H1239" s="382"/>
      <c r="I1239" s="382"/>
      <c r="J1239" s="382"/>
      <c r="K1239" s="382"/>
      <c r="L1239" s="382"/>
      <c r="M1239" s="382"/>
      <c r="N1239" s="382"/>
      <c r="O1239" s="382"/>
      <c r="P1239" s="382"/>
      <c r="Q1239" s="382"/>
      <c r="R1239" s="382"/>
      <c r="S1239" s="382"/>
      <c r="T1239" s="382"/>
      <c r="U1239" s="382"/>
      <c r="V1239" s="382"/>
      <c r="W1239" s="382"/>
      <c r="X1239" s="382"/>
      <c r="Y1239" s="382"/>
      <c r="Z1239" s="382"/>
      <c r="AA1239" s="382"/>
      <c r="AB1239" s="382"/>
      <c r="AC1239" s="382"/>
      <c r="AD1239" s="382"/>
      <c r="AE1239" s="382"/>
      <c r="AF1239" s="382"/>
      <c r="AG1239" s="382"/>
    </row>
    <row r="1240" spans="3:33" x14ac:dyDescent="0.25">
      <c r="C1240" s="382"/>
      <c r="D1240" s="382"/>
      <c r="E1240" s="382"/>
      <c r="F1240" s="382"/>
      <c r="G1240" s="382"/>
      <c r="H1240" s="382"/>
      <c r="I1240" s="382"/>
      <c r="J1240" s="382"/>
      <c r="K1240" s="382"/>
      <c r="L1240" s="382"/>
      <c r="M1240" s="382"/>
      <c r="N1240" s="382"/>
      <c r="O1240" s="382"/>
      <c r="P1240" s="382"/>
      <c r="Q1240" s="382"/>
      <c r="R1240" s="382"/>
      <c r="S1240" s="382"/>
      <c r="T1240" s="382"/>
      <c r="U1240" s="382"/>
      <c r="V1240" s="382"/>
      <c r="W1240" s="382"/>
      <c r="X1240" s="382"/>
      <c r="Y1240" s="382"/>
      <c r="Z1240" s="382"/>
      <c r="AA1240" s="382"/>
      <c r="AB1240" s="382"/>
      <c r="AC1240" s="382"/>
      <c r="AD1240" s="382"/>
      <c r="AE1240" s="382"/>
      <c r="AF1240" s="382"/>
      <c r="AG1240" s="382"/>
    </row>
    <row r="1241" spans="3:33" x14ac:dyDescent="0.25">
      <c r="C1241" s="382"/>
      <c r="D1241" s="382"/>
      <c r="E1241" s="382"/>
      <c r="F1241" s="382"/>
      <c r="G1241" s="382"/>
      <c r="H1241" s="382"/>
      <c r="I1241" s="382"/>
      <c r="J1241" s="382"/>
      <c r="K1241" s="382"/>
      <c r="L1241" s="382"/>
      <c r="M1241" s="382"/>
      <c r="N1241" s="382"/>
      <c r="O1241" s="382"/>
      <c r="P1241" s="382"/>
      <c r="Q1241" s="382"/>
      <c r="R1241" s="382"/>
      <c r="S1241" s="382"/>
      <c r="T1241" s="382"/>
      <c r="U1241" s="382"/>
      <c r="V1241" s="382"/>
      <c r="W1241" s="382"/>
      <c r="X1241" s="382"/>
      <c r="Y1241" s="382"/>
      <c r="Z1241" s="382"/>
      <c r="AA1241" s="382"/>
      <c r="AB1241" s="382"/>
      <c r="AC1241" s="382"/>
      <c r="AD1241" s="382"/>
      <c r="AE1241" s="382"/>
      <c r="AF1241" s="382"/>
      <c r="AG1241" s="382"/>
    </row>
    <row r="1242" spans="3:33" x14ac:dyDescent="0.25">
      <c r="C1242" s="382"/>
      <c r="D1242" s="382"/>
      <c r="E1242" s="382"/>
      <c r="F1242" s="382"/>
      <c r="G1242" s="382"/>
      <c r="H1242" s="382"/>
      <c r="I1242" s="382"/>
      <c r="J1242" s="382"/>
      <c r="K1242" s="382"/>
      <c r="L1242" s="382"/>
      <c r="M1242" s="382"/>
      <c r="N1242" s="382"/>
      <c r="O1242" s="382"/>
      <c r="P1242" s="382"/>
      <c r="Q1242" s="382"/>
      <c r="R1242" s="382"/>
      <c r="S1242" s="382"/>
      <c r="T1242" s="382"/>
      <c r="U1242" s="382"/>
      <c r="V1242" s="382"/>
      <c r="W1242" s="382"/>
      <c r="X1242" s="382"/>
      <c r="Y1242" s="382"/>
      <c r="Z1242" s="382"/>
      <c r="AA1242" s="382"/>
      <c r="AB1242" s="382"/>
      <c r="AC1242" s="382"/>
      <c r="AD1242" s="382"/>
      <c r="AE1242" s="382"/>
      <c r="AF1242" s="382"/>
      <c r="AG1242" s="382"/>
    </row>
    <row r="1243" spans="3:33" x14ac:dyDescent="0.25">
      <c r="C1243" s="382"/>
      <c r="D1243" s="382"/>
      <c r="E1243" s="382"/>
      <c r="F1243" s="382"/>
      <c r="G1243" s="382"/>
      <c r="H1243" s="382"/>
      <c r="I1243" s="382"/>
      <c r="J1243" s="382"/>
      <c r="K1243" s="382"/>
      <c r="L1243" s="382"/>
      <c r="M1243" s="382"/>
      <c r="N1243" s="382"/>
      <c r="O1243" s="382"/>
      <c r="P1243" s="382"/>
      <c r="Q1243" s="382"/>
      <c r="R1243" s="382"/>
      <c r="S1243" s="382"/>
      <c r="T1243" s="382"/>
      <c r="U1243" s="382"/>
      <c r="V1243" s="382"/>
      <c r="W1243" s="382"/>
      <c r="X1243" s="382"/>
      <c r="Y1243" s="382"/>
      <c r="Z1243" s="382"/>
      <c r="AA1243" s="382"/>
      <c r="AB1243" s="382"/>
      <c r="AC1243" s="382"/>
      <c r="AD1243" s="382"/>
      <c r="AE1243" s="382"/>
      <c r="AF1243" s="382"/>
      <c r="AG1243" s="382"/>
    </row>
    <row r="1244" spans="3:33" x14ac:dyDescent="0.25">
      <c r="C1244" s="382"/>
      <c r="D1244" s="382"/>
      <c r="E1244" s="382"/>
      <c r="F1244" s="382"/>
      <c r="G1244" s="382"/>
      <c r="H1244" s="382"/>
      <c r="I1244" s="382"/>
      <c r="J1244" s="382"/>
      <c r="K1244" s="382"/>
      <c r="L1244" s="382"/>
      <c r="M1244" s="382"/>
      <c r="N1244" s="382"/>
      <c r="O1244" s="382"/>
      <c r="P1244" s="382"/>
      <c r="Q1244" s="382"/>
      <c r="R1244" s="382"/>
      <c r="S1244" s="382"/>
      <c r="T1244" s="382"/>
      <c r="U1244" s="382"/>
      <c r="V1244" s="382"/>
      <c r="W1244" s="382"/>
      <c r="X1244" s="382"/>
      <c r="Y1244" s="382"/>
      <c r="Z1244" s="382"/>
      <c r="AA1244" s="382"/>
      <c r="AB1244" s="382"/>
      <c r="AC1244" s="382"/>
      <c r="AD1244" s="382"/>
      <c r="AE1244" s="382"/>
      <c r="AF1244" s="382"/>
      <c r="AG1244" s="382"/>
    </row>
    <row r="1245" spans="3:33" x14ac:dyDescent="0.25">
      <c r="C1245" s="382"/>
      <c r="D1245" s="382"/>
      <c r="E1245" s="382"/>
      <c r="F1245" s="382"/>
      <c r="G1245" s="382"/>
      <c r="H1245" s="382"/>
      <c r="I1245" s="382"/>
      <c r="J1245" s="382"/>
      <c r="K1245" s="382"/>
      <c r="L1245" s="382"/>
      <c r="M1245" s="382"/>
      <c r="N1245" s="382"/>
      <c r="O1245" s="382"/>
      <c r="P1245" s="382"/>
      <c r="Q1245" s="382"/>
      <c r="R1245" s="382"/>
      <c r="S1245" s="382"/>
      <c r="T1245" s="382"/>
      <c r="U1245" s="382"/>
      <c r="V1245" s="382"/>
      <c r="W1245" s="382"/>
      <c r="X1245" s="382"/>
      <c r="Y1245" s="382"/>
      <c r="Z1245" s="382"/>
      <c r="AA1245" s="382"/>
      <c r="AB1245" s="382"/>
      <c r="AC1245" s="382"/>
      <c r="AD1245" s="382"/>
      <c r="AE1245" s="382"/>
      <c r="AF1245" s="382"/>
      <c r="AG1245" s="382"/>
    </row>
    <row r="1246" spans="3:33" x14ac:dyDescent="0.25">
      <c r="C1246" s="382"/>
      <c r="D1246" s="382"/>
      <c r="E1246" s="382"/>
      <c r="F1246" s="382"/>
      <c r="G1246" s="382"/>
      <c r="H1246" s="382"/>
      <c r="I1246" s="382"/>
      <c r="J1246" s="382"/>
      <c r="K1246" s="382"/>
      <c r="L1246" s="382"/>
      <c r="M1246" s="382"/>
      <c r="N1246" s="382"/>
      <c r="O1246" s="382"/>
      <c r="P1246" s="382"/>
      <c r="Q1246" s="382"/>
      <c r="R1246" s="382"/>
      <c r="S1246" s="382"/>
      <c r="T1246" s="382"/>
      <c r="U1246" s="382"/>
      <c r="V1246" s="382"/>
      <c r="W1246" s="382"/>
      <c r="X1246" s="382"/>
      <c r="Y1246" s="382"/>
      <c r="Z1246" s="382"/>
      <c r="AA1246" s="382"/>
      <c r="AB1246" s="382"/>
      <c r="AC1246" s="382"/>
      <c r="AD1246" s="382"/>
      <c r="AE1246" s="382"/>
      <c r="AF1246" s="382"/>
      <c r="AG1246" s="382"/>
    </row>
    <row r="1247" spans="3:33" x14ac:dyDescent="0.25">
      <c r="C1247" s="382"/>
      <c r="D1247" s="382"/>
      <c r="E1247" s="382"/>
      <c r="F1247" s="382"/>
      <c r="G1247" s="382"/>
      <c r="H1247" s="382"/>
      <c r="I1247" s="382"/>
      <c r="J1247" s="382"/>
      <c r="K1247" s="382"/>
      <c r="L1247" s="382"/>
      <c r="M1247" s="382"/>
      <c r="N1247" s="382"/>
      <c r="O1247" s="382"/>
      <c r="P1247" s="382"/>
      <c r="Q1247" s="382"/>
      <c r="R1247" s="382"/>
      <c r="S1247" s="382"/>
      <c r="T1247" s="382"/>
      <c r="U1247" s="382"/>
      <c r="V1247" s="382"/>
      <c r="W1247" s="382"/>
      <c r="X1247" s="382"/>
      <c r="Y1247" s="382"/>
      <c r="Z1247" s="382"/>
      <c r="AA1247" s="382"/>
      <c r="AB1247" s="382"/>
      <c r="AC1247" s="382"/>
      <c r="AD1247" s="382"/>
      <c r="AE1247" s="382"/>
      <c r="AF1247" s="382"/>
      <c r="AG1247" s="382"/>
    </row>
    <row r="1248" spans="3:33" x14ac:dyDescent="0.25">
      <c r="C1248" s="382"/>
      <c r="D1248" s="382"/>
      <c r="E1248" s="382"/>
      <c r="F1248" s="382"/>
      <c r="G1248" s="382"/>
      <c r="H1248" s="382"/>
      <c r="I1248" s="382"/>
      <c r="J1248" s="382"/>
      <c r="K1248" s="382"/>
      <c r="L1248" s="382"/>
      <c r="M1248" s="382"/>
      <c r="N1248" s="382"/>
      <c r="O1248" s="382"/>
      <c r="P1248" s="382"/>
      <c r="Q1248" s="382"/>
      <c r="R1248" s="382"/>
      <c r="S1248" s="382"/>
      <c r="T1248" s="382"/>
      <c r="U1248" s="382"/>
      <c r="V1248" s="382"/>
      <c r="W1248" s="382"/>
      <c r="X1248" s="382"/>
      <c r="Y1248" s="382"/>
      <c r="Z1248" s="382"/>
      <c r="AA1248" s="382"/>
      <c r="AB1248" s="382"/>
      <c r="AC1248" s="382"/>
      <c r="AD1248" s="382"/>
      <c r="AE1248" s="382"/>
      <c r="AF1248" s="382"/>
      <c r="AG1248" s="382"/>
    </row>
    <row r="1249" spans="3:33" x14ac:dyDescent="0.25">
      <c r="C1249" s="382"/>
      <c r="D1249" s="382"/>
      <c r="E1249" s="382"/>
      <c r="F1249" s="382"/>
      <c r="G1249" s="382"/>
      <c r="H1249" s="382"/>
      <c r="I1249" s="382"/>
      <c r="J1249" s="382"/>
      <c r="K1249" s="382"/>
      <c r="L1249" s="382"/>
      <c r="M1249" s="382"/>
      <c r="N1249" s="382"/>
      <c r="O1249" s="382"/>
      <c r="P1249" s="382"/>
      <c r="Q1249" s="382"/>
      <c r="R1249" s="382"/>
      <c r="S1249" s="382"/>
      <c r="T1249" s="382"/>
      <c r="U1249" s="382"/>
      <c r="V1249" s="382"/>
      <c r="W1249" s="382"/>
      <c r="X1249" s="382"/>
      <c r="Y1249" s="382"/>
      <c r="Z1249" s="382"/>
      <c r="AA1249" s="382"/>
      <c r="AB1249" s="382"/>
      <c r="AC1249" s="382"/>
      <c r="AD1249" s="382"/>
      <c r="AE1249" s="382"/>
      <c r="AF1249" s="382"/>
      <c r="AG1249" s="382"/>
    </row>
    <row r="1250" spans="3:33" x14ac:dyDescent="0.25">
      <c r="C1250" s="382"/>
      <c r="D1250" s="382"/>
      <c r="E1250" s="382"/>
      <c r="F1250" s="382"/>
      <c r="G1250" s="382"/>
      <c r="H1250" s="382"/>
      <c r="I1250" s="382"/>
      <c r="J1250" s="382"/>
      <c r="K1250" s="382"/>
      <c r="L1250" s="382"/>
      <c r="M1250" s="382"/>
      <c r="N1250" s="382"/>
      <c r="O1250" s="382"/>
      <c r="P1250" s="382"/>
      <c r="Q1250" s="382"/>
      <c r="R1250" s="382"/>
      <c r="S1250" s="382"/>
      <c r="T1250" s="382"/>
      <c r="U1250" s="382"/>
      <c r="V1250" s="382"/>
      <c r="W1250" s="382"/>
      <c r="X1250" s="382"/>
      <c r="Y1250" s="382"/>
      <c r="Z1250" s="382"/>
      <c r="AA1250" s="382"/>
      <c r="AB1250" s="382"/>
      <c r="AC1250" s="382"/>
      <c r="AD1250" s="382"/>
      <c r="AE1250" s="382"/>
      <c r="AF1250" s="382"/>
      <c r="AG1250" s="382"/>
    </row>
    <row r="1251" spans="3:33" x14ac:dyDescent="0.25">
      <c r="C1251" s="382"/>
      <c r="D1251" s="382"/>
      <c r="E1251" s="382"/>
      <c r="F1251" s="382"/>
      <c r="G1251" s="382"/>
      <c r="H1251" s="382"/>
      <c r="I1251" s="382"/>
      <c r="J1251" s="382"/>
      <c r="K1251" s="382"/>
      <c r="L1251" s="382"/>
      <c r="M1251" s="382"/>
      <c r="N1251" s="382"/>
      <c r="O1251" s="382"/>
      <c r="P1251" s="382"/>
      <c r="Q1251" s="382"/>
      <c r="R1251" s="382"/>
      <c r="S1251" s="382"/>
      <c r="T1251" s="382"/>
      <c r="U1251" s="382"/>
      <c r="V1251" s="382"/>
      <c r="W1251" s="382"/>
      <c r="X1251" s="382"/>
      <c r="Y1251" s="382"/>
      <c r="Z1251" s="382"/>
      <c r="AA1251" s="382"/>
      <c r="AB1251" s="382"/>
      <c r="AC1251" s="382"/>
      <c r="AD1251" s="382"/>
      <c r="AE1251" s="382"/>
      <c r="AF1251" s="382"/>
      <c r="AG1251" s="382"/>
    </row>
    <row r="1252" spans="3:33" x14ac:dyDescent="0.25">
      <c r="C1252" s="382"/>
      <c r="D1252" s="382"/>
      <c r="E1252" s="382"/>
      <c r="F1252" s="382"/>
      <c r="G1252" s="382"/>
      <c r="H1252" s="382"/>
      <c r="I1252" s="382"/>
      <c r="J1252" s="382"/>
      <c r="K1252" s="382"/>
      <c r="L1252" s="382"/>
      <c r="M1252" s="382"/>
      <c r="N1252" s="382"/>
      <c r="O1252" s="382"/>
      <c r="P1252" s="382"/>
      <c r="Q1252" s="382"/>
      <c r="R1252" s="382"/>
      <c r="S1252" s="382"/>
      <c r="T1252" s="382"/>
      <c r="U1252" s="382"/>
      <c r="V1252" s="382"/>
      <c r="W1252" s="382"/>
      <c r="X1252" s="382"/>
      <c r="Y1252" s="382"/>
      <c r="Z1252" s="382"/>
      <c r="AA1252" s="382"/>
      <c r="AB1252" s="382"/>
      <c r="AC1252" s="382"/>
      <c r="AD1252" s="382"/>
      <c r="AE1252" s="382"/>
      <c r="AF1252" s="382"/>
      <c r="AG1252" s="382"/>
    </row>
    <row r="1253" spans="3:33" x14ac:dyDescent="0.25">
      <c r="C1253" s="382"/>
      <c r="D1253" s="382"/>
      <c r="E1253" s="382"/>
      <c r="F1253" s="382"/>
      <c r="G1253" s="382"/>
      <c r="H1253" s="382"/>
      <c r="I1253" s="382"/>
      <c r="J1253" s="382"/>
      <c r="K1253" s="382"/>
      <c r="L1253" s="382"/>
      <c r="M1253" s="382"/>
      <c r="N1253" s="382"/>
      <c r="O1253" s="382"/>
      <c r="P1253" s="382"/>
      <c r="Q1253" s="382"/>
      <c r="R1253" s="382"/>
      <c r="S1253" s="382"/>
      <c r="T1253" s="382"/>
      <c r="U1253" s="382"/>
      <c r="V1253" s="382"/>
      <c r="W1253" s="382"/>
      <c r="X1253" s="382"/>
      <c r="Y1253" s="382"/>
      <c r="Z1253" s="382"/>
      <c r="AA1253" s="382"/>
      <c r="AB1253" s="382"/>
      <c r="AC1253" s="382"/>
      <c r="AD1253" s="382"/>
      <c r="AE1253" s="382"/>
      <c r="AF1253" s="382"/>
      <c r="AG1253" s="382"/>
    </row>
    <row r="1254" spans="3:33" x14ac:dyDescent="0.25">
      <c r="C1254" s="382"/>
      <c r="D1254" s="382"/>
      <c r="E1254" s="382"/>
      <c r="F1254" s="382"/>
      <c r="G1254" s="382"/>
      <c r="H1254" s="382"/>
      <c r="I1254" s="382"/>
      <c r="J1254" s="382"/>
      <c r="K1254" s="382"/>
      <c r="L1254" s="382"/>
      <c r="M1254" s="382"/>
      <c r="N1254" s="382"/>
      <c r="O1254" s="382"/>
      <c r="P1254" s="382"/>
      <c r="Q1254" s="382"/>
      <c r="R1254" s="382"/>
      <c r="S1254" s="382"/>
      <c r="T1254" s="382"/>
      <c r="U1254" s="382"/>
      <c r="V1254" s="382"/>
      <c r="W1254" s="382"/>
      <c r="X1254" s="382"/>
      <c r="Y1254" s="382"/>
      <c r="Z1254" s="382"/>
      <c r="AA1254" s="382"/>
      <c r="AB1254" s="382"/>
      <c r="AC1254" s="382"/>
      <c r="AD1254" s="382"/>
      <c r="AE1254" s="382"/>
      <c r="AF1254" s="382"/>
      <c r="AG1254" s="382"/>
    </row>
    <row r="1255" spans="3:33" x14ac:dyDescent="0.25">
      <c r="C1255" s="382"/>
      <c r="D1255" s="382"/>
      <c r="E1255" s="382"/>
      <c r="F1255" s="382"/>
      <c r="G1255" s="382"/>
      <c r="H1255" s="382"/>
      <c r="I1255" s="382"/>
      <c r="J1255" s="382"/>
      <c r="K1255" s="382"/>
      <c r="L1255" s="382"/>
      <c r="M1255" s="382"/>
      <c r="N1255" s="382"/>
      <c r="O1255" s="382"/>
      <c r="P1255" s="382"/>
      <c r="Q1255" s="382"/>
      <c r="R1255" s="382"/>
      <c r="S1255" s="382"/>
      <c r="T1255" s="382"/>
      <c r="U1255" s="382"/>
      <c r="V1255" s="382"/>
      <c r="W1255" s="382"/>
      <c r="X1255" s="382"/>
      <c r="Y1255" s="382"/>
      <c r="Z1255" s="382"/>
      <c r="AA1255" s="382"/>
      <c r="AB1255" s="382"/>
      <c r="AC1255" s="382"/>
      <c r="AD1255" s="382"/>
      <c r="AE1255" s="382"/>
      <c r="AF1255" s="382"/>
      <c r="AG1255" s="382"/>
    </row>
    <row r="1256" spans="3:33" x14ac:dyDescent="0.25">
      <c r="C1256" s="382"/>
      <c r="D1256" s="382"/>
      <c r="E1256" s="382"/>
      <c r="F1256" s="382"/>
      <c r="G1256" s="382"/>
      <c r="H1256" s="382"/>
      <c r="I1256" s="382"/>
      <c r="J1256" s="382"/>
      <c r="K1256" s="382"/>
      <c r="L1256" s="382"/>
      <c r="M1256" s="382"/>
      <c r="N1256" s="382"/>
      <c r="O1256" s="382"/>
      <c r="P1256" s="382"/>
      <c r="Q1256" s="382"/>
      <c r="R1256" s="382"/>
      <c r="S1256" s="382"/>
      <c r="T1256" s="382"/>
      <c r="U1256" s="382"/>
      <c r="V1256" s="382"/>
      <c r="W1256" s="382"/>
      <c r="X1256" s="382"/>
      <c r="Y1256" s="382"/>
      <c r="Z1256" s="382"/>
      <c r="AA1256" s="382"/>
      <c r="AB1256" s="382"/>
      <c r="AC1256" s="382"/>
      <c r="AD1256" s="382"/>
      <c r="AE1256" s="382"/>
      <c r="AF1256" s="382"/>
      <c r="AG1256" s="382"/>
    </row>
    <row r="1257" spans="3:33" x14ac:dyDescent="0.25">
      <c r="C1257" s="382"/>
      <c r="D1257" s="382"/>
      <c r="E1257" s="382"/>
      <c r="F1257" s="382"/>
      <c r="G1257" s="382"/>
      <c r="H1257" s="382"/>
      <c r="I1257" s="382"/>
      <c r="J1257" s="382"/>
      <c r="K1257" s="382"/>
      <c r="L1257" s="382"/>
      <c r="M1257" s="382"/>
      <c r="N1257" s="382"/>
      <c r="O1257" s="382"/>
      <c r="P1257" s="382"/>
      <c r="Q1257" s="382"/>
      <c r="R1257" s="382"/>
      <c r="S1257" s="382"/>
      <c r="T1257" s="382"/>
      <c r="U1257" s="382"/>
      <c r="V1257" s="382"/>
      <c r="W1257" s="382"/>
      <c r="X1257" s="382"/>
      <c r="Y1257" s="382"/>
      <c r="Z1257" s="382"/>
      <c r="AA1257" s="382"/>
      <c r="AB1257" s="382"/>
      <c r="AC1257" s="382"/>
      <c r="AD1257" s="382"/>
      <c r="AE1257" s="382"/>
      <c r="AF1257" s="382"/>
      <c r="AG1257" s="382"/>
    </row>
    <row r="1258" spans="3:33" x14ac:dyDescent="0.25">
      <c r="C1258" s="382"/>
      <c r="D1258" s="382"/>
      <c r="E1258" s="382"/>
      <c r="F1258" s="382"/>
      <c r="G1258" s="382"/>
      <c r="H1258" s="382"/>
      <c r="I1258" s="382"/>
      <c r="J1258" s="382"/>
      <c r="K1258" s="382"/>
      <c r="L1258" s="382"/>
      <c r="M1258" s="382"/>
      <c r="N1258" s="382"/>
      <c r="O1258" s="382"/>
      <c r="P1258" s="382"/>
      <c r="Q1258" s="382"/>
      <c r="R1258" s="382"/>
      <c r="S1258" s="382"/>
      <c r="T1258" s="382"/>
      <c r="U1258" s="382"/>
      <c r="V1258" s="382"/>
      <c r="W1258" s="382"/>
      <c r="X1258" s="382"/>
      <c r="Y1258" s="382"/>
      <c r="Z1258" s="382"/>
      <c r="AA1258" s="382"/>
      <c r="AB1258" s="382"/>
      <c r="AC1258" s="382"/>
      <c r="AD1258" s="382"/>
      <c r="AE1258" s="382"/>
      <c r="AF1258" s="382"/>
      <c r="AG1258" s="382"/>
    </row>
    <row r="1259" spans="3:33" x14ac:dyDescent="0.25">
      <c r="C1259" s="382"/>
      <c r="D1259" s="382"/>
      <c r="E1259" s="382"/>
      <c r="F1259" s="382"/>
      <c r="G1259" s="382"/>
      <c r="H1259" s="382"/>
      <c r="I1259" s="382"/>
      <c r="J1259" s="382"/>
      <c r="K1259" s="382"/>
      <c r="L1259" s="382"/>
      <c r="M1259" s="382"/>
      <c r="N1259" s="382"/>
      <c r="O1259" s="382"/>
      <c r="P1259" s="382"/>
      <c r="Q1259" s="382"/>
      <c r="R1259" s="382"/>
      <c r="S1259" s="382"/>
      <c r="T1259" s="382"/>
      <c r="U1259" s="382"/>
      <c r="V1259" s="382"/>
      <c r="W1259" s="382"/>
      <c r="X1259" s="382"/>
      <c r="Y1259" s="382"/>
      <c r="Z1259" s="382"/>
      <c r="AA1259" s="382"/>
      <c r="AB1259" s="382"/>
      <c r="AC1259" s="382"/>
      <c r="AD1259" s="382"/>
      <c r="AE1259" s="382"/>
      <c r="AF1259" s="382"/>
      <c r="AG1259" s="382"/>
    </row>
    <row r="1260" spans="3:33" x14ac:dyDescent="0.25">
      <c r="C1260" s="382"/>
      <c r="D1260" s="382"/>
      <c r="E1260" s="382"/>
      <c r="F1260" s="382"/>
      <c r="G1260" s="382"/>
      <c r="H1260" s="382"/>
      <c r="I1260" s="382"/>
      <c r="J1260" s="382"/>
      <c r="K1260" s="382"/>
      <c r="L1260" s="382"/>
      <c r="M1260" s="382"/>
      <c r="N1260" s="382"/>
      <c r="O1260" s="382"/>
      <c r="P1260" s="382"/>
      <c r="Q1260" s="382"/>
      <c r="R1260" s="382"/>
      <c r="S1260" s="382"/>
      <c r="T1260" s="382"/>
      <c r="U1260" s="382"/>
      <c r="V1260" s="382"/>
      <c r="W1260" s="382"/>
      <c r="X1260" s="382"/>
      <c r="Y1260" s="382"/>
      <c r="Z1260" s="382"/>
      <c r="AA1260" s="382"/>
      <c r="AB1260" s="382"/>
      <c r="AC1260" s="382"/>
      <c r="AD1260" s="382"/>
      <c r="AE1260" s="382"/>
      <c r="AF1260" s="382"/>
      <c r="AG1260" s="382"/>
    </row>
    <row r="1261" spans="3:33" x14ac:dyDescent="0.25">
      <c r="C1261" s="382"/>
      <c r="D1261" s="382"/>
      <c r="E1261" s="382"/>
      <c r="F1261" s="382"/>
      <c r="G1261" s="382"/>
      <c r="H1261" s="382"/>
      <c r="I1261" s="382"/>
      <c r="J1261" s="382"/>
      <c r="K1261" s="382"/>
      <c r="L1261" s="382"/>
      <c r="M1261" s="382"/>
      <c r="N1261" s="382"/>
      <c r="O1261" s="382"/>
      <c r="P1261" s="382"/>
      <c r="Q1261" s="382"/>
      <c r="R1261" s="382"/>
      <c r="S1261" s="382"/>
      <c r="T1261" s="382"/>
      <c r="U1261" s="382"/>
      <c r="V1261" s="382"/>
      <c r="W1261" s="382"/>
      <c r="X1261" s="382"/>
      <c r="Y1261" s="382"/>
      <c r="Z1261" s="382"/>
      <c r="AA1261" s="382"/>
      <c r="AB1261" s="382"/>
      <c r="AC1261" s="382"/>
      <c r="AD1261" s="382"/>
      <c r="AE1261" s="382"/>
      <c r="AF1261" s="382"/>
      <c r="AG1261" s="382"/>
    </row>
    <row r="1262" spans="3:33" x14ac:dyDescent="0.25">
      <c r="C1262" s="382"/>
      <c r="D1262" s="382"/>
      <c r="E1262" s="382"/>
      <c r="F1262" s="382"/>
      <c r="G1262" s="382"/>
      <c r="H1262" s="382"/>
      <c r="I1262" s="382"/>
      <c r="J1262" s="382"/>
      <c r="K1262" s="382"/>
      <c r="L1262" s="382"/>
      <c r="M1262" s="382"/>
      <c r="N1262" s="382"/>
      <c r="O1262" s="382"/>
      <c r="P1262" s="382"/>
      <c r="Q1262" s="382"/>
      <c r="R1262" s="382"/>
      <c r="S1262" s="382"/>
      <c r="T1262" s="382"/>
      <c r="U1262" s="382"/>
      <c r="V1262" s="382"/>
      <c r="W1262" s="382"/>
      <c r="X1262" s="382"/>
      <c r="Y1262" s="382"/>
      <c r="Z1262" s="382"/>
      <c r="AA1262" s="382"/>
      <c r="AB1262" s="382"/>
      <c r="AC1262" s="382"/>
      <c r="AD1262" s="382"/>
      <c r="AE1262" s="382"/>
      <c r="AF1262" s="382"/>
      <c r="AG1262" s="382"/>
    </row>
    <row r="1263" spans="3:33" x14ac:dyDescent="0.25">
      <c r="C1263" s="382"/>
      <c r="D1263" s="382"/>
      <c r="E1263" s="382"/>
      <c r="F1263" s="382"/>
      <c r="G1263" s="382"/>
      <c r="H1263" s="382"/>
      <c r="I1263" s="382"/>
      <c r="J1263" s="382"/>
      <c r="K1263" s="382"/>
      <c r="L1263" s="382"/>
      <c r="M1263" s="382"/>
      <c r="N1263" s="382"/>
      <c r="O1263" s="382"/>
      <c r="P1263" s="382"/>
      <c r="Q1263" s="382"/>
      <c r="R1263" s="382"/>
      <c r="S1263" s="382"/>
      <c r="T1263" s="382"/>
      <c r="U1263" s="382"/>
      <c r="V1263" s="382"/>
      <c r="W1263" s="382"/>
      <c r="X1263" s="382"/>
      <c r="Y1263" s="382"/>
      <c r="Z1263" s="382"/>
      <c r="AA1263" s="382"/>
      <c r="AB1263" s="382"/>
      <c r="AC1263" s="382"/>
      <c r="AD1263" s="382"/>
      <c r="AE1263" s="382"/>
      <c r="AF1263" s="382"/>
      <c r="AG1263" s="382"/>
    </row>
    <row r="1264" spans="3:33" x14ac:dyDescent="0.25">
      <c r="C1264" s="382"/>
      <c r="D1264" s="382"/>
      <c r="E1264" s="382"/>
      <c r="F1264" s="382"/>
      <c r="G1264" s="382"/>
      <c r="H1264" s="382"/>
      <c r="I1264" s="382"/>
      <c r="J1264" s="382"/>
      <c r="K1264" s="382"/>
      <c r="L1264" s="382"/>
      <c r="M1264" s="382"/>
      <c r="N1264" s="382"/>
      <c r="O1264" s="382"/>
      <c r="P1264" s="382"/>
      <c r="Q1264" s="382"/>
      <c r="R1264" s="382"/>
      <c r="S1264" s="382"/>
      <c r="T1264" s="382"/>
      <c r="U1264" s="382"/>
      <c r="V1264" s="382"/>
      <c r="W1264" s="382"/>
      <c r="X1264" s="382"/>
      <c r="Y1264" s="382"/>
      <c r="Z1264" s="382"/>
      <c r="AA1264" s="382"/>
      <c r="AB1264" s="382"/>
      <c r="AC1264" s="382"/>
      <c r="AD1264" s="382"/>
      <c r="AE1264" s="382"/>
      <c r="AF1264" s="382"/>
      <c r="AG1264" s="382"/>
    </row>
    <row r="1265" spans="3:33" x14ac:dyDescent="0.25">
      <c r="C1265" s="382"/>
      <c r="D1265" s="382"/>
      <c r="E1265" s="382"/>
      <c r="F1265" s="382"/>
      <c r="G1265" s="382"/>
      <c r="H1265" s="382"/>
      <c r="I1265" s="382"/>
      <c r="J1265" s="382"/>
      <c r="K1265" s="382"/>
      <c r="L1265" s="382"/>
      <c r="M1265" s="382"/>
      <c r="N1265" s="382"/>
      <c r="O1265" s="382"/>
      <c r="P1265" s="382"/>
      <c r="Q1265" s="382"/>
      <c r="R1265" s="382"/>
      <c r="S1265" s="382"/>
      <c r="T1265" s="382"/>
      <c r="U1265" s="382"/>
      <c r="V1265" s="382"/>
      <c r="W1265" s="382"/>
      <c r="X1265" s="382"/>
      <c r="Y1265" s="382"/>
      <c r="Z1265" s="382"/>
      <c r="AA1265" s="382"/>
      <c r="AB1265" s="382"/>
      <c r="AC1265" s="382"/>
      <c r="AD1265" s="382"/>
      <c r="AE1265" s="382"/>
      <c r="AF1265" s="382"/>
      <c r="AG1265" s="382"/>
    </row>
    <row r="1266" spans="3:33" x14ac:dyDescent="0.25">
      <c r="C1266" s="382"/>
      <c r="D1266" s="382"/>
      <c r="E1266" s="382"/>
      <c r="F1266" s="382"/>
      <c r="G1266" s="382"/>
      <c r="H1266" s="382"/>
      <c r="I1266" s="382"/>
      <c r="J1266" s="382"/>
      <c r="K1266" s="382"/>
      <c r="L1266" s="382"/>
      <c r="M1266" s="382"/>
      <c r="N1266" s="382"/>
      <c r="O1266" s="382"/>
      <c r="P1266" s="382"/>
      <c r="Q1266" s="382"/>
      <c r="R1266" s="382"/>
      <c r="S1266" s="382"/>
      <c r="T1266" s="382"/>
      <c r="U1266" s="382"/>
      <c r="V1266" s="382"/>
      <c r="W1266" s="382"/>
      <c r="X1266" s="382"/>
      <c r="Y1266" s="382"/>
      <c r="Z1266" s="382"/>
      <c r="AA1266" s="382"/>
      <c r="AB1266" s="382"/>
      <c r="AC1266" s="382"/>
      <c r="AD1266" s="382"/>
      <c r="AE1266" s="382"/>
      <c r="AF1266" s="382"/>
      <c r="AG1266" s="382"/>
    </row>
    <row r="1267" spans="3:33" x14ac:dyDescent="0.25">
      <c r="C1267" s="382"/>
      <c r="D1267" s="382"/>
      <c r="E1267" s="382"/>
      <c r="F1267" s="382"/>
      <c r="G1267" s="382"/>
      <c r="H1267" s="382"/>
      <c r="I1267" s="382"/>
      <c r="J1267" s="382"/>
      <c r="K1267" s="382"/>
      <c r="L1267" s="382"/>
      <c r="M1267" s="382"/>
      <c r="N1267" s="382"/>
      <c r="O1267" s="382"/>
      <c r="P1267" s="382"/>
      <c r="Q1267" s="382"/>
      <c r="R1267" s="382"/>
      <c r="S1267" s="382"/>
      <c r="T1267" s="382"/>
      <c r="U1267" s="382"/>
      <c r="V1267" s="382"/>
      <c r="W1267" s="382"/>
      <c r="X1267" s="382"/>
      <c r="Y1267" s="382"/>
      <c r="Z1267" s="382"/>
      <c r="AA1267" s="382"/>
      <c r="AB1267" s="382"/>
      <c r="AC1267" s="382"/>
      <c r="AD1267" s="382"/>
      <c r="AE1267" s="382"/>
      <c r="AF1267" s="382"/>
      <c r="AG1267" s="382"/>
    </row>
    <row r="1268" spans="3:33" x14ac:dyDescent="0.25">
      <c r="C1268" s="382"/>
      <c r="D1268" s="382"/>
      <c r="E1268" s="382"/>
      <c r="F1268" s="382"/>
      <c r="G1268" s="382"/>
      <c r="H1268" s="382"/>
      <c r="I1268" s="382"/>
      <c r="J1268" s="382"/>
      <c r="K1268" s="382"/>
      <c r="L1268" s="382"/>
      <c r="M1268" s="382"/>
      <c r="N1268" s="382"/>
      <c r="O1268" s="382"/>
      <c r="P1268" s="382"/>
      <c r="Q1268" s="382"/>
      <c r="R1268" s="382"/>
      <c r="S1268" s="382"/>
      <c r="T1268" s="382"/>
      <c r="U1268" s="382"/>
      <c r="V1268" s="382"/>
      <c r="W1268" s="382"/>
      <c r="X1268" s="382"/>
      <c r="Y1268" s="382"/>
      <c r="Z1268" s="382"/>
      <c r="AA1268" s="382"/>
      <c r="AB1268" s="382"/>
      <c r="AC1268" s="382"/>
      <c r="AD1268" s="382"/>
      <c r="AE1268" s="382"/>
      <c r="AF1268" s="382"/>
      <c r="AG1268" s="382"/>
    </row>
    <row r="1269" spans="3:33" x14ac:dyDescent="0.25">
      <c r="C1269" s="382"/>
      <c r="D1269" s="382"/>
      <c r="E1269" s="382"/>
      <c r="F1269" s="382"/>
      <c r="G1269" s="382"/>
      <c r="H1269" s="382"/>
      <c r="I1269" s="382"/>
      <c r="J1269" s="382"/>
      <c r="K1269" s="382"/>
      <c r="L1269" s="382"/>
      <c r="M1269" s="382"/>
      <c r="N1269" s="382"/>
      <c r="O1269" s="382"/>
      <c r="P1269" s="382"/>
      <c r="Q1269" s="382"/>
      <c r="R1269" s="382"/>
      <c r="S1269" s="382"/>
      <c r="T1269" s="382"/>
      <c r="U1269" s="382"/>
      <c r="V1269" s="382"/>
      <c r="W1269" s="382"/>
      <c r="X1269" s="382"/>
      <c r="Y1269" s="382"/>
      <c r="Z1269" s="382"/>
      <c r="AA1269" s="382"/>
      <c r="AB1269" s="382"/>
      <c r="AC1269" s="382"/>
      <c r="AD1269" s="382"/>
      <c r="AE1269" s="382"/>
      <c r="AF1269" s="382"/>
      <c r="AG1269" s="382"/>
    </row>
    <row r="1270" spans="3:33" x14ac:dyDescent="0.25">
      <c r="C1270" s="382"/>
      <c r="D1270" s="382"/>
      <c r="E1270" s="382"/>
      <c r="F1270" s="382"/>
      <c r="G1270" s="382"/>
      <c r="H1270" s="382"/>
      <c r="I1270" s="382"/>
      <c r="J1270" s="382"/>
      <c r="K1270" s="382"/>
      <c r="L1270" s="382"/>
      <c r="M1270" s="382"/>
      <c r="N1270" s="382"/>
      <c r="O1270" s="382"/>
      <c r="P1270" s="382"/>
      <c r="Q1270" s="382"/>
      <c r="R1270" s="382"/>
      <c r="S1270" s="382"/>
      <c r="T1270" s="382"/>
      <c r="U1270" s="382"/>
      <c r="V1270" s="382"/>
      <c r="W1270" s="382"/>
      <c r="X1270" s="382"/>
      <c r="Y1270" s="382"/>
      <c r="Z1270" s="382"/>
      <c r="AA1270" s="382"/>
      <c r="AB1270" s="382"/>
      <c r="AC1270" s="382"/>
      <c r="AD1270" s="382"/>
      <c r="AE1270" s="382"/>
      <c r="AF1270" s="382"/>
      <c r="AG1270" s="382"/>
    </row>
    <row r="1271" spans="3:33" x14ac:dyDescent="0.25">
      <c r="C1271" s="382"/>
      <c r="D1271" s="382"/>
      <c r="E1271" s="382"/>
      <c r="F1271" s="382"/>
      <c r="G1271" s="382"/>
      <c r="H1271" s="382"/>
      <c r="I1271" s="382"/>
      <c r="J1271" s="382"/>
      <c r="K1271" s="382"/>
      <c r="L1271" s="382"/>
      <c r="M1271" s="382"/>
      <c r="N1271" s="382"/>
      <c r="O1271" s="382"/>
      <c r="P1271" s="382"/>
      <c r="Q1271" s="382"/>
      <c r="R1271" s="382"/>
      <c r="S1271" s="382"/>
      <c r="T1271" s="382"/>
      <c r="U1271" s="382"/>
      <c r="V1271" s="382"/>
      <c r="W1271" s="382"/>
      <c r="X1271" s="382"/>
      <c r="Y1271" s="382"/>
      <c r="Z1271" s="382"/>
      <c r="AA1271" s="382"/>
      <c r="AB1271" s="382"/>
      <c r="AC1271" s="382"/>
      <c r="AD1271" s="382"/>
      <c r="AE1271" s="382"/>
      <c r="AF1271" s="382"/>
      <c r="AG1271" s="382"/>
    </row>
    <row r="1272" spans="3:33" x14ac:dyDescent="0.25">
      <c r="C1272" s="382"/>
      <c r="D1272" s="382"/>
      <c r="E1272" s="382"/>
      <c r="F1272" s="382"/>
      <c r="G1272" s="382"/>
      <c r="H1272" s="382"/>
      <c r="I1272" s="382"/>
      <c r="J1272" s="382"/>
      <c r="K1272" s="382"/>
      <c r="L1272" s="382"/>
      <c r="M1272" s="382"/>
      <c r="N1272" s="382"/>
      <c r="O1272" s="382"/>
      <c r="P1272" s="382"/>
      <c r="Q1272" s="382"/>
      <c r="R1272" s="382"/>
      <c r="S1272" s="382"/>
      <c r="T1272" s="382"/>
      <c r="U1272" s="382"/>
      <c r="V1272" s="382"/>
      <c r="W1272" s="382"/>
      <c r="X1272" s="382"/>
      <c r="Y1272" s="382"/>
      <c r="Z1272" s="382"/>
      <c r="AA1272" s="382"/>
      <c r="AB1272" s="382"/>
      <c r="AC1272" s="382"/>
      <c r="AD1272" s="382"/>
      <c r="AE1272" s="382"/>
      <c r="AF1272" s="382"/>
      <c r="AG1272" s="382"/>
    </row>
    <row r="1273" spans="3:33" x14ac:dyDescent="0.25">
      <c r="C1273" s="382"/>
      <c r="D1273" s="382"/>
      <c r="E1273" s="382"/>
      <c r="F1273" s="382"/>
      <c r="G1273" s="382"/>
      <c r="H1273" s="382"/>
      <c r="I1273" s="382"/>
      <c r="J1273" s="382"/>
      <c r="K1273" s="382"/>
      <c r="L1273" s="382"/>
      <c r="M1273" s="382"/>
      <c r="N1273" s="382"/>
      <c r="O1273" s="382"/>
      <c r="P1273" s="382"/>
      <c r="Q1273" s="382"/>
      <c r="R1273" s="382"/>
      <c r="S1273" s="382"/>
      <c r="T1273" s="382"/>
      <c r="U1273" s="382"/>
      <c r="V1273" s="382"/>
      <c r="W1273" s="382"/>
      <c r="X1273" s="382"/>
      <c r="Y1273" s="382"/>
      <c r="Z1273" s="382"/>
      <c r="AA1273" s="382"/>
      <c r="AB1273" s="382"/>
      <c r="AC1273" s="382"/>
      <c r="AD1273" s="382"/>
      <c r="AE1273" s="382"/>
      <c r="AF1273" s="382"/>
      <c r="AG1273" s="382"/>
    </row>
    <row r="1274" spans="3:33" x14ac:dyDescent="0.25">
      <c r="C1274" s="382"/>
      <c r="D1274" s="382"/>
      <c r="E1274" s="382"/>
      <c r="F1274" s="382"/>
      <c r="G1274" s="382"/>
      <c r="H1274" s="382"/>
      <c r="I1274" s="382"/>
      <c r="J1274" s="382"/>
      <c r="K1274" s="382"/>
      <c r="L1274" s="382"/>
      <c r="M1274" s="382"/>
      <c r="N1274" s="382"/>
      <c r="O1274" s="382"/>
      <c r="P1274" s="382"/>
      <c r="Q1274" s="382"/>
      <c r="R1274" s="382"/>
      <c r="S1274" s="382"/>
      <c r="T1274" s="382"/>
      <c r="U1274" s="382"/>
      <c r="V1274" s="382"/>
      <c r="W1274" s="382"/>
      <c r="X1274" s="382"/>
      <c r="Y1274" s="382"/>
      <c r="Z1274" s="382"/>
      <c r="AA1274" s="382"/>
      <c r="AB1274" s="382"/>
      <c r="AC1274" s="382"/>
      <c r="AD1274" s="382"/>
      <c r="AE1274" s="382"/>
      <c r="AF1274" s="382"/>
      <c r="AG1274" s="382"/>
    </row>
    <row r="1275" spans="3:33" x14ac:dyDescent="0.25">
      <c r="C1275" s="382"/>
      <c r="D1275" s="382"/>
      <c r="E1275" s="382"/>
      <c r="F1275" s="382"/>
      <c r="G1275" s="382"/>
      <c r="H1275" s="382"/>
      <c r="I1275" s="382"/>
      <c r="J1275" s="382"/>
      <c r="K1275" s="382"/>
      <c r="L1275" s="382"/>
      <c r="M1275" s="382"/>
      <c r="N1275" s="382"/>
      <c r="O1275" s="382"/>
      <c r="P1275" s="382"/>
      <c r="Q1275" s="382"/>
      <c r="R1275" s="382"/>
      <c r="S1275" s="382"/>
      <c r="T1275" s="382"/>
      <c r="U1275" s="382"/>
      <c r="V1275" s="382"/>
      <c r="W1275" s="382"/>
      <c r="X1275" s="382"/>
      <c r="Y1275" s="382"/>
      <c r="Z1275" s="382"/>
      <c r="AA1275" s="382"/>
      <c r="AB1275" s="382"/>
      <c r="AC1275" s="382"/>
      <c r="AD1275" s="382"/>
      <c r="AE1275" s="382"/>
      <c r="AF1275" s="382"/>
      <c r="AG1275" s="382"/>
    </row>
    <row r="1276" spans="3:33" x14ac:dyDescent="0.25">
      <c r="C1276" s="382"/>
      <c r="D1276" s="382"/>
      <c r="E1276" s="382"/>
      <c r="F1276" s="382"/>
      <c r="G1276" s="382"/>
      <c r="H1276" s="382"/>
      <c r="I1276" s="382"/>
      <c r="J1276" s="382"/>
      <c r="K1276" s="382"/>
      <c r="L1276" s="382"/>
      <c r="M1276" s="382"/>
      <c r="N1276" s="382"/>
      <c r="O1276" s="382"/>
      <c r="P1276" s="382"/>
      <c r="Q1276" s="382"/>
      <c r="R1276" s="382"/>
      <c r="S1276" s="382"/>
      <c r="T1276" s="382"/>
      <c r="U1276" s="382"/>
      <c r="V1276" s="382"/>
      <c r="W1276" s="382"/>
      <c r="X1276" s="382"/>
      <c r="Y1276" s="382"/>
      <c r="Z1276" s="382"/>
      <c r="AA1276" s="382"/>
      <c r="AB1276" s="382"/>
      <c r="AC1276" s="382"/>
      <c r="AD1276" s="382"/>
      <c r="AE1276" s="382"/>
      <c r="AF1276" s="382"/>
      <c r="AG1276" s="382"/>
    </row>
    <row r="1277" spans="3:33" x14ac:dyDescent="0.25">
      <c r="C1277" s="382"/>
      <c r="D1277" s="382"/>
      <c r="E1277" s="382"/>
      <c r="F1277" s="382"/>
      <c r="G1277" s="382"/>
      <c r="H1277" s="382"/>
      <c r="I1277" s="382"/>
      <c r="J1277" s="382"/>
      <c r="K1277" s="382"/>
      <c r="L1277" s="382"/>
      <c r="M1277" s="382"/>
      <c r="N1277" s="382"/>
      <c r="O1277" s="382"/>
      <c r="P1277" s="382"/>
      <c r="Q1277" s="382"/>
      <c r="R1277" s="382"/>
      <c r="S1277" s="382"/>
      <c r="T1277" s="382"/>
      <c r="U1277" s="382"/>
      <c r="V1277" s="382"/>
      <c r="W1277" s="382"/>
      <c r="X1277" s="382"/>
      <c r="Y1277" s="382"/>
      <c r="Z1277" s="382"/>
      <c r="AA1277" s="382"/>
      <c r="AB1277" s="382"/>
      <c r="AC1277" s="382"/>
      <c r="AD1277" s="382"/>
      <c r="AE1277" s="382"/>
      <c r="AF1277" s="382"/>
      <c r="AG1277" s="382"/>
    </row>
    <row r="1278" spans="3:33" x14ac:dyDescent="0.25">
      <c r="C1278" s="382"/>
      <c r="D1278" s="382"/>
      <c r="E1278" s="382"/>
      <c r="F1278" s="382"/>
      <c r="G1278" s="382"/>
      <c r="H1278" s="382"/>
      <c r="I1278" s="382"/>
      <c r="J1278" s="382"/>
      <c r="K1278" s="382"/>
      <c r="L1278" s="382"/>
      <c r="M1278" s="382"/>
      <c r="N1278" s="382"/>
      <c r="O1278" s="382"/>
      <c r="P1278" s="382"/>
      <c r="Q1278" s="382"/>
      <c r="R1278" s="382"/>
      <c r="S1278" s="382"/>
      <c r="T1278" s="382"/>
      <c r="U1278" s="382"/>
      <c r="V1278" s="382"/>
      <c r="W1278" s="382"/>
      <c r="X1278" s="382"/>
      <c r="Y1278" s="382"/>
      <c r="Z1278" s="382"/>
      <c r="AA1278" s="382"/>
      <c r="AB1278" s="382"/>
      <c r="AC1278" s="382"/>
      <c r="AD1278" s="382"/>
      <c r="AE1278" s="382"/>
      <c r="AF1278" s="382"/>
      <c r="AG1278" s="382"/>
    </row>
    <row r="1279" spans="3:33" x14ac:dyDescent="0.25">
      <c r="C1279" s="382"/>
      <c r="D1279" s="382"/>
      <c r="E1279" s="382"/>
      <c r="F1279" s="382"/>
      <c r="G1279" s="382"/>
      <c r="H1279" s="382"/>
      <c r="I1279" s="382"/>
      <c r="J1279" s="382"/>
      <c r="K1279" s="382"/>
      <c r="L1279" s="382"/>
      <c r="M1279" s="382"/>
      <c r="N1279" s="382"/>
      <c r="O1279" s="382"/>
      <c r="P1279" s="382"/>
      <c r="Q1279" s="382"/>
      <c r="R1279" s="382"/>
      <c r="S1279" s="382"/>
      <c r="T1279" s="382"/>
      <c r="U1279" s="382"/>
      <c r="V1279" s="382"/>
      <c r="W1279" s="382"/>
      <c r="X1279" s="382"/>
      <c r="Y1279" s="382"/>
      <c r="Z1279" s="382"/>
      <c r="AA1279" s="382"/>
      <c r="AB1279" s="382"/>
      <c r="AC1279" s="382"/>
      <c r="AD1279" s="382"/>
      <c r="AE1279" s="382"/>
      <c r="AF1279" s="382"/>
      <c r="AG1279" s="382"/>
    </row>
    <row r="1280" spans="3:33" x14ac:dyDescent="0.25">
      <c r="C1280" s="382"/>
      <c r="D1280" s="382"/>
      <c r="E1280" s="382"/>
      <c r="F1280" s="382"/>
      <c r="G1280" s="382"/>
      <c r="H1280" s="382"/>
      <c r="I1280" s="382"/>
      <c r="J1280" s="382"/>
      <c r="K1280" s="382"/>
      <c r="L1280" s="382"/>
      <c r="M1280" s="382"/>
      <c r="N1280" s="382"/>
      <c r="O1280" s="382"/>
      <c r="P1280" s="382"/>
      <c r="Q1280" s="382"/>
      <c r="R1280" s="382"/>
      <c r="S1280" s="382"/>
      <c r="T1280" s="382"/>
      <c r="U1280" s="382"/>
      <c r="V1280" s="382"/>
      <c r="W1280" s="382"/>
      <c r="X1280" s="382"/>
      <c r="Y1280" s="382"/>
      <c r="Z1280" s="382"/>
      <c r="AA1280" s="382"/>
      <c r="AB1280" s="382"/>
      <c r="AC1280" s="382"/>
      <c r="AD1280" s="382"/>
      <c r="AE1280" s="382"/>
      <c r="AF1280" s="382"/>
      <c r="AG1280" s="382"/>
    </row>
    <row r="1281" spans="3:33" x14ac:dyDescent="0.25">
      <c r="C1281" s="382"/>
      <c r="D1281" s="382"/>
      <c r="E1281" s="382"/>
      <c r="F1281" s="382"/>
      <c r="G1281" s="382"/>
      <c r="H1281" s="382"/>
      <c r="I1281" s="382"/>
      <c r="J1281" s="382"/>
      <c r="K1281" s="382"/>
      <c r="L1281" s="382"/>
      <c r="M1281" s="382"/>
      <c r="N1281" s="382"/>
      <c r="O1281" s="382"/>
      <c r="P1281" s="382"/>
      <c r="Q1281" s="382"/>
      <c r="R1281" s="382"/>
      <c r="S1281" s="382"/>
      <c r="T1281" s="382"/>
      <c r="U1281" s="382"/>
      <c r="V1281" s="382"/>
      <c r="W1281" s="382"/>
      <c r="X1281" s="382"/>
      <c r="Y1281" s="382"/>
      <c r="Z1281" s="382"/>
      <c r="AA1281" s="382"/>
      <c r="AB1281" s="382"/>
      <c r="AC1281" s="382"/>
      <c r="AD1281" s="382"/>
      <c r="AE1281" s="382"/>
      <c r="AF1281" s="382"/>
      <c r="AG1281" s="382"/>
    </row>
    <row r="1282" spans="3:33" x14ac:dyDescent="0.25">
      <c r="C1282" s="382"/>
      <c r="D1282" s="382"/>
      <c r="E1282" s="382"/>
      <c r="F1282" s="382"/>
      <c r="G1282" s="382"/>
      <c r="H1282" s="382"/>
      <c r="I1282" s="382"/>
      <c r="J1282" s="382"/>
      <c r="K1282" s="382"/>
      <c r="L1282" s="382"/>
      <c r="M1282" s="382"/>
      <c r="N1282" s="382"/>
      <c r="O1282" s="382"/>
      <c r="P1282" s="382"/>
      <c r="Q1282" s="382"/>
      <c r="R1282" s="382"/>
      <c r="S1282" s="382"/>
      <c r="T1282" s="382"/>
      <c r="U1282" s="382"/>
      <c r="V1282" s="382"/>
      <c r="W1282" s="382"/>
      <c r="X1282" s="382"/>
      <c r="Y1282" s="382"/>
      <c r="Z1282" s="382"/>
      <c r="AA1282" s="382"/>
      <c r="AB1282" s="382"/>
      <c r="AC1282" s="382"/>
      <c r="AD1282" s="382"/>
      <c r="AE1282" s="382"/>
      <c r="AF1282" s="382"/>
      <c r="AG1282" s="382"/>
    </row>
    <row r="1283" spans="3:33" x14ac:dyDescent="0.25">
      <c r="C1283" s="382"/>
      <c r="D1283" s="382"/>
      <c r="E1283" s="382"/>
      <c r="F1283" s="382"/>
      <c r="G1283" s="382"/>
      <c r="H1283" s="382"/>
      <c r="I1283" s="382"/>
      <c r="J1283" s="382"/>
      <c r="K1283" s="382"/>
      <c r="L1283" s="382"/>
      <c r="M1283" s="382"/>
      <c r="N1283" s="382"/>
      <c r="O1283" s="382"/>
      <c r="P1283" s="382"/>
      <c r="Q1283" s="382"/>
      <c r="R1283" s="382"/>
      <c r="S1283" s="382"/>
      <c r="T1283" s="382"/>
      <c r="U1283" s="382"/>
      <c r="V1283" s="382"/>
      <c r="W1283" s="382"/>
      <c r="X1283" s="382"/>
      <c r="Y1283" s="382"/>
      <c r="Z1283" s="382"/>
      <c r="AA1283" s="382"/>
      <c r="AB1283" s="382"/>
      <c r="AC1283" s="382"/>
      <c r="AD1283" s="382"/>
      <c r="AE1283" s="382"/>
      <c r="AF1283" s="382"/>
      <c r="AG1283" s="382"/>
    </row>
    <row r="1284" spans="3:33" x14ac:dyDescent="0.25">
      <c r="C1284" s="382"/>
      <c r="D1284" s="382"/>
      <c r="E1284" s="382"/>
      <c r="F1284" s="382"/>
      <c r="G1284" s="382"/>
      <c r="H1284" s="382"/>
      <c r="I1284" s="382"/>
      <c r="J1284" s="382"/>
      <c r="K1284" s="382"/>
      <c r="L1284" s="382"/>
      <c r="M1284" s="382"/>
      <c r="N1284" s="382"/>
      <c r="O1284" s="382"/>
      <c r="P1284" s="382"/>
      <c r="Q1284" s="382"/>
      <c r="R1284" s="382"/>
      <c r="S1284" s="382"/>
      <c r="T1284" s="382"/>
      <c r="U1284" s="382"/>
      <c r="V1284" s="382"/>
      <c r="W1284" s="382"/>
      <c r="X1284" s="382"/>
      <c r="Y1284" s="382"/>
      <c r="Z1284" s="382"/>
      <c r="AA1284" s="382"/>
      <c r="AB1284" s="382"/>
      <c r="AC1284" s="382"/>
      <c r="AD1284" s="382"/>
      <c r="AE1284" s="382"/>
      <c r="AF1284" s="382"/>
      <c r="AG1284" s="382"/>
    </row>
    <row r="1285" spans="3:33" x14ac:dyDescent="0.25">
      <c r="C1285" s="382"/>
      <c r="D1285" s="382"/>
      <c r="E1285" s="382"/>
      <c r="F1285" s="382"/>
      <c r="G1285" s="382"/>
      <c r="H1285" s="382"/>
      <c r="I1285" s="382"/>
      <c r="J1285" s="382"/>
      <c r="K1285" s="382"/>
      <c r="L1285" s="382"/>
      <c r="M1285" s="382"/>
      <c r="N1285" s="382"/>
      <c r="O1285" s="382"/>
      <c r="P1285" s="382"/>
      <c r="Q1285" s="382"/>
      <c r="R1285" s="382"/>
      <c r="S1285" s="382"/>
      <c r="T1285" s="382"/>
      <c r="U1285" s="382"/>
      <c r="V1285" s="382"/>
      <c r="W1285" s="382"/>
      <c r="X1285" s="382"/>
      <c r="Y1285" s="382"/>
      <c r="Z1285" s="382"/>
      <c r="AA1285" s="382"/>
      <c r="AB1285" s="382"/>
      <c r="AC1285" s="382"/>
      <c r="AD1285" s="382"/>
      <c r="AE1285" s="382"/>
      <c r="AF1285" s="382"/>
      <c r="AG1285" s="382"/>
    </row>
    <row r="1286" spans="3:33" x14ac:dyDescent="0.25">
      <c r="C1286" s="382"/>
      <c r="D1286" s="382"/>
      <c r="E1286" s="382"/>
      <c r="F1286" s="382"/>
      <c r="G1286" s="382"/>
      <c r="H1286" s="382"/>
      <c r="I1286" s="382"/>
      <c r="J1286" s="382"/>
      <c r="K1286" s="382"/>
      <c r="L1286" s="382"/>
      <c r="M1286" s="382"/>
      <c r="N1286" s="382"/>
      <c r="O1286" s="382"/>
      <c r="P1286" s="382"/>
      <c r="Q1286" s="382"/>
      <c r="R1286" s="382"/>
      <c r="S1286" s="382"/>
      <c r="T1286" s="382"/>
      <c r="U1286" s="382"/>
      <c r="V1286" s="382"/>
      <c r="W1286" s="382"/>
      <c r="X1286" s="382"/>
      <c r="Y1286" s="382"/>
      <c r="Z1286" s="382"/>
      <c r="AA1286" s="382"/>
      <c r="AB1286" s="382"/>
      <c r="AC1286" s="382"/>
      <c r="AD1286" s="382"/>
      <c r="AE1286" s="382"/>
      <c r="AF1286" s="382"/>
      <c r="AG1286" s="382"/>
    </row>
    <row r="1287" spans="3:33" x14ac:dyDescent="0.25">
      <c r="C1287" s="382"/>
      <c r="D1287" s="382"/>
      <c r="E1287" s="382"/>
      <c r="F1287" s="382"/>
      <c r="G1287" s="382"/>
      <c r="H1287" s="382"/>
      <c r="I1287" s="382"/>
      <c r="J1287" s="382"/>
      <c r="K1287" s="382"/>
      <c r="L1287" s="382"/>
      <c r="M1287" s="382"/>
      <c r="N1287" s="382"/>
      <c r="O1287" s="382"/>
      <c r="P1287" s="382"/>
      <c r="Q1287" s="382"/>
      <c r="R1287" s="382"/>
      <c r="S1287" s="382"/>
      <c r="T1287" s="382"/>
      <c r="U1287" s="382"/>
      <c r="V1287" s="382"/>
      <c r="W1287" s="382"/>
      <c r="X1287" s="382"/>
      <c r="Y1287" s="382"/>
      <c r="Z1287" s="382"/>
      <c r="AA1287" s="382"/>
      <c r="AB1287" s="382"/>
      <c r="AC1287" s="382"/>
      <c r="AD1287" s="382"/>
      <c r="AE1287" s="382"/>
      <c r="AF1287" s="382"/>
      <c r="AG1287" s="382"/>
    </row>
    <row r="1288" spans="3:33" x14ac:dyDescent="0.25">
      <c r="C1288" s="382"/>
      <c r="D1288" s="382"/>
      <c r="E1288" s="382"/>
      <c r="F1288" s="382"/>
      <c r="G1288" s="382"/>
      <c r="H1288" s="382"/>
      <c r="I1288" s="382"/>
      <c r="J1288" s="382"/>
      <c r="K1288" s="382"/>
      <c r="L1288" s="382"/>
      <c r="M1288" s="382"/>
      <c r="N1288" s="382"/>
      <c r="O1288" s="382"/>
      <c r="P1288" s="382"/>
      <c r="Q1288" s="382"/>
      <c r="R1288" s="382"/>
      <c r="S1288" s="382"/>
      <c r="T1288" s="382"/>
      <c r="U1288" s="382"/>
      <c r="V1288" s="382"/>
      <c r="W1288" s="382"/>
      <c r="X1288" s="382"/>
      <c r="Y1288" s="382"/>
      <c r="Z1288" s="382"/>
      <c r="AA1288" s="382"/>
      <c r="AB1288" s="382"/>
      <c r="AC1288" s="382"/>
      <c r="AD1288" s="382"/>
      <c r="AE1288" s="382"/>
      <c r="AF1288" s="382"/>
      <c r="AG1288" s="382"/>
    </row>
    <row r="1289" spans="3:33" x14ac:dyDescent="0.25">
      <c r="C1289" s="382"/>
      <c r="D1289" s="382"/>
      <c r="E1289" s="382"/>
      <c r="F1289" s="382"/>
      <c r="G1289" s="382"/>
      <c r="H1289" s="382"/>
      <c r="I1289" s="382"/>
      <c r="J1289" s="382"/>
      <c r="K1289" s="382"/>
      <c r="L1289" s="382"/>
      <c r="M1289" s="382"/>
      <c r="N1289" s="382"/>
      <c r="O1289" s="382"/>
      <c r="P1289" s="382"/>
      <c r="Q1289" s="382"/>
      <c r="R1289" s="382"/>
      <c r="S1289" s="382"/>
      <c r="T1289" s="382"/>
      <c r="U1289" s="382"/>
      <c r="V1289" s="382"/>
      <c r="W1289" s="382"/>
      <c r="X1289" s="382"/>
      <c r="Y1289" s="382"/>
      <c r="Z1289" s="382"/>
      <c r="AA1289" s="382"/>
      <c r="AB1289" s="382"/>
      <c r="AC1289" s="382"/>
      <c r="AD1289" s="382"/>
      <c r="AE1289" s="382"/>
      <c r="AF1289" s="382"/>
      <c r="AG1289" s="382"/>
    </row>
    <row r="1290" spans="3:33" x14ac:dyDescent="0.25">
      <c r="C1290" s="382"/>
      <c r="D1290" s="382"/>
      <c r="E1290" s="382"/>
      <c r="F1290" s="382"/>
      <c r="G1290" s="382"/>
      <c r="H1290" s="382"/>
      <c r="I1290" s="382"/>
      <c r="J1290" s="382"/>
      <c r="K1290" s="382"/>
      <c r="L1290" s="382"/>
      <c r="M1290" s="382"/>
      <c r="N1290" s="382"/>
      <c r="O1290" s="382"/>
      <c r="P1290" s="382"/>
      <c r="Q1290" s="382"/>
      <c r="R1290" s="382"/>
      <c r="S1290" s="382"/>
      <c r="T1290" s="382"/>
      <c r="U1290" s="382"/>
      <c r="V1290" s="382"/>
      <c r="W1290" s="382"/>
      <c r="X1290" s="382"/>
      <c r="Y1290" s="382"/>
      <c r="Z1290" s="382"/>
      <c r="AA1290" s="382"/>
      <c r="AB1290" s="382"/>
      <c r="AC1290" s="382"/>
      <c r="AD1290" s="382"/>
      <c r="AE1290" s="382"/>
      <c r="AF1290" s="382"/>
      <c r="AG1290" s="382"/>
    </row>
    <row r="1291" spans="3:33" x14ac:dyDescent="0.25">
      <c r="C1291" s="382"/>
      <c r="D1291" s="382"/>
      <c r="E1291" s="382"/>
      <c r="F1291" s="382"/>
      <c r="G1291" s="382"/>
      <c r="H1291" s="382"/>
      <c r="I1291" s="382"/>
      <c r="J1291" s="382"/>
      <c r="K1291" s="382"/>
      <c r="L1291" s="382"/>
      <c r="M1291" s="382"/>
      <c r="N1291" s="382"/>
      <c r="O1291" s="382"/>
      <c r="P1291" s="382"/>
      <c r="Q1291" s="382"/>
      <c r="R1291" s="382"/>
      <c r="S1291" s="382"/>
      <c r="T1291" s="382"/>
      <c r="U1291" s="382"/>
      <c r="V1291" s="382"/>
      <c r="W1291" s="382"/>
      <c r="X1291" s="382"/>
      <c r="Y1291" s="382"/>
      <c r="Z1291" s="382"/>
      <c r="AA1291" s="382"/>
      <c r="AB1291" s="382"/>
      <c r="AC1291" s="382"/>
      <c r="AD1291" s="382"/>
      <c r="AE1291" s="382"/>
      <c r="AF1291" s="382"/>
      <c r="AG1291" s="382"/>
    </row>
    <row r="1292" spans="3:33" x14ac:dyDescent="0.25">
      <c r="C1292" s="382"/>
      <c r="D1292" s="382"/>
      <c r="E1292" s="382"/>
      <c r="F1292" s="382"/>
      <c r="G1292" s="382"/>
      <c r="H1292" s="382"/>
      <c r="I1292" s="382"/>
      <c r="J1292" s="382"/>
      <c r="K1292" s="382"/>
      <c r="L1292" s="382"/>
      <c r="M1292" s="382"/>
      <c r="N1292" s="382"/>
      <c r="O1292" s="382"/>
      <c r="P1292" s="382"/>
      <c r="Q1292" s="382"/>
      <c r="R1292" s="382"/>
      <c r="S1292" s="382"/>
      <c r="T1292" s="382"/>
      <c r="U1292" s="382"/>
      <c r="V1292" s="382"/>
      <c r="W1292" s="382"/>
      <c r="X1292" s="382"/>
      <c r="Y1292" s="382"/>
      <c r="Z1292" s="382"/>
      <c r="AA1292" s="382"/>
      <c r="AB1292" s="382"/>
      <c r="AC1292" s="382"/>
      <c r="AD1292" s="382"/>
      <c r="AE1292" s="382"/>
      <c r="AF1292" s="382"/>
      <c r="AG1292" s="382"/>
    </row>
    <row r="1293" spans="3:33" x14ac:dyDescent="0.25">
      <c r="C1293" s="382"/>
      <c r="D1293" s="382"/>
      <c r="E1293" s="382"/>
      <c r="F1293" s="382"/>
      <c r="G1293" s="382"/>
      <c r="H1293" s="382"/>
      <c r="I1293" s="382"/>
      <c r="J1293" s="382"/>
      <c r="K1293" s="382"/>
      <c r="L1293" s="382"/>
      <c r="M1293" s="382"/>
      <c r="N1293" s="382"/>
      <c r="O1293" s="382"/>
      <c r="P1293" s="382"/>
      <c r="Q1293" s="382"/>
      <c r="R1293" s="382"/>
      <c r="S1293" s="382"/>
      <c r="T1293" s="382"/>
      <c r="U1293" s="382"/>
      <c r="V1293" s="382"/>
      <c r="W1293" s="382"/>
      <c r="X1293" s="382"/>
      <c r="Y1293" s="382"/>
      <c r="Z1293" s="382"/>
      <c r="AA1293" s="382"/>
      <c r="AB1293" s="382"/>
      <c r="AC1293" s="382"/>
      <c r="AD1293" s="382"/>
      <c r="AE1293" s="382"/>
      <c r="AF1293" s="382"/>
      <c r="AG1293" s="382"/>
    </row>
    <row r="1294" spans="3:33" x14ac:dyDescent="0.25">
      <c r="C1294" s="382"/>
      <c r="D1294" s="382"/>
      <c r="E1294" s="382"/>
      <c r="F1294" s="382"/>
      <c r="G1294" s="382"/>
      <c r="H1294" s="382"/>
      <c r="I1294" s="382"/>
      <c r="J1294" s="382"/>
      <c r="K1294" s="382"/>
      <c r="L1294" s="382"/>
      <c r="M1294" s="382"/>
      <c r="N1294" s="382"/>
      <c r="O1294" s="382"/>
      <c r="P1294" s="382"/>
      <c r="Q1294" s="382"/>
      <c r="R1294" s="382"/>
      <c r="S1294" s="382"/>
      <c r="T1294" s="382"/>
      <c r="U1294" s="382"/>
      <c r="V1294" s="382"/>
      <c r="W1294" s="382"/>
      <c r="X1294" s="382"/>
      <c r="Y1294" s="382"/>
      <c r="Z1294" s="382"/>
      <c r="AA1294" s="382"/>
      <c r="AB1294" s="382"/>
      <c r="AC1294" s="382"/>
      <c r="AD1294" s="382"/>
      <c r="AE1294" s="382"/>
      <c r="AF1294" s="382"/>
      <c r="AG1294" s="382"/>
    </row>
    <row r="1295" spans="3:33" x14ac:dyDescent="0.25">
      <c r="C1295" s="382"/>
      <c r="D1295" s="382"/>
      <c r="E1295" s="382"/>
      <c r="F1295" s="382"/>
      <c r="G1295" s="382"/>
      <c r="H1295" s="382"/>
      <c r="I1295" s="382"/>
      <c r="J1295" s="382"/>
      <c r="K1295" s="382"/>
      <c r="L1295" s="382"/>
      <c r="M1295" s="382"/>
      <c r="N1295" s="382"/>
      <c r="O1295" s="382"/>
      <c r="P1295" s="382"/>
      <c r="Q1295" s="382"/>
      <c r="R1295" s="382"/>
      <c r="S1295" s="382"/>
      <c r="T1295" s="382"/>
      <c r="U1295" s="382"/>
      <c r="V1295" s="382"/>
      <c r="W1295" s="382"/>
      <c r="X1295" s="382"/>
      <c r="Y1295" s="382"/>
      <c r="Z1295" s="382"/>
      <c r="AA1295" s="382"/>
      <c r="AB1295" s="382"/>
      <c r="AC1295" s="382"/>
      <c r="AD1295" s="382"/>
      <c r="AE1295" s="382"/>
      <c r="AF1295" s="382"/>
      <c r="AG1295" s="382"/>
    </row>
    <row r="1296" spans="3:33" x14ac:dyDescent="0.25">
      <c r="C1296" s="382"/>
      <c r="D1296" s="382"/>
      <c r="E1296" s="382"/>
      <c r="F1296" s="382"/>
      <c r="G1296" s="382"/>
      <c r="H1296" s="382"/>
      <c r="I1296" s="382"/>
      <c r="J1296" s="382"/>
      <c r="K1296" s="382"/>
      <c r="L1296" s="382"/>
      <c r="M1296" s="382"/>
      <c r="N1296" s="382"/>
      <c r="O1296" s="382"/>
      <c r="P1296" s="382"/>
      <c r="Q1296" s="382"/>
      <c r="R1296" s="382"/>
      <c r="S1296" s="382"/>
      <c r="T1296" s="382"/>
      <c r="U1296" s="382"/>
      <c r="V1296" s="382"/>
      <c r="W1296" s="382"/>
      <c r="X1296" s="382"/>
      <c r="Y1296" s="382"/>
      <c r="Z1296" s="382"/>
      <c r="AA1296" s="382"/>
      <c r="AB1296" s="382"/>
      <c r="AC1296" s="382"/>
      <c r="AD1296" s="382"/>
      <c r="AE1296" s="382"/>
      <c r="AF1296" s="382"/>
      <c r="AG1296" s="382"/>
    </row>
    <row r="1297" spans="3:33" x14ac:dyDescent="0.25">
      <c r="C1297" s="382"/>
      <c r="D1297" s="382"/>
      <c r="E1297" s="382"/>
      <c r="F1297" s="382"/>
      <c r="G1297" s="382"/>
      <c r="H1297" s="382"/>
      <c r="I1297" s="382"/>
      <c r="J1297" s="382"/>
      <c r="K1297" s="382"/>
      <c r="L1297" s="382"/>
      <c r="M1297" s="382"/>
      <c r="N1297" s="382"/>
      <c r="O1297" s="382"/>
      <c r="P1297" s="382"/>
      <c r="Q1297" s="382"/>
      <c r="R1297" s="382"/>
      <c r="S1297" s="382"/>
      <c r="T1297" s="382"/>
      <c r="U1297" s="382"/>
      <c r="V1297" s="382"/>
      <c r="W1297" s="382"/>
      <c r="X1297" s="382"/>
      <c r="Y1297" s="382"/>
      <c r="Z1297" s="382"/>
      <c r="AA1297" s="382"/>
      <c r="AB1297" s="382"/>
      <c r="AC1297" s="382"/>
      <c r="AD1297" s="382"/>
      <c r="AE1297" s="382"/>
      <c r="AF1297" s="382"/>
      <c r="AG1297" s="382"/>
    </row>
    <row r="1298" spans="3:33" x14ac:dyDescent="0.25">
      <c r="C1298" s="382"/>
      <c r="D1298" s="382"/>
      <c r="E1298" s="382"/>
      <c r="F1298" s="382"/>
      <c r="G1298" s="382"/>
      <c r="H1298" s="382"/>
      <c r="I1298" s="382"/>
      <c r="J1298" s="382"/>
      <c r="K1298" s="382"/>
      <c r="L1298" s="382"/>
      <c r="M1298" s="382"/>
      <c r="N1298" s="382"/>
      <c r="O1298" s="382"/>
      <c r="P1298" s="382"/>
      <c r="Q1298" s="382"/>
      <c r="R1298" s="382"/>
      <c r="S1298" s="382"/>
      <c r="T1298" s="382"/>
      <c r="U1298" s="382"/>
      <c r="V1298" s="382"/>
      <c r="W1298" s="382"/>
      <c r="X1298" s="382"/>
      <c r="Y1298" s="382"/>
      <c r="Z1298" s="382"/>
      <c r="AA1298" s="382"/>
      <c r="AB1298" s="382"/>
      <c r="AC1298" s="382"/>
      <c r="AD1298" s="382"/>
      <c r="AE1298" s="382"/>
      <c r="AF1298" s="382"/>
      <c r="AG1298" s="382"/>
    </row>
    <row r="1299" spans="3:33" x14ac:dyDescent="0.25">
      <c r="C1299" s="382"/>
      <c r="D1299" s="382"/>
      <c r="E1299" s="382"/>
      <c r="F1299" s="382"/>
      <c r="G1299" s="382"/>
      <c r="H1299" s="382"/>
      <c r="I1299" s="382"/>
      <c r="J1299" s="382"/>
      <c r="K1299" s="382"/>
      <c r="L1299" s="382"/>
      <c r="M1299" s="382"/>
      <c r="N1299" s="382"/>
      <c r="O1299" s="382"/>
      <c r="P1299" s="382"/>
      <c r="Q1299" s="382"/>
      <c r="R1299" s="382"/>
      <c r="S1299" s="382"/>
      <c r="T1299" s="382"/>
      <c r="U1299" s="382"/>
      <c r="V1299" s="382"/>
      <c r="W1299" s="382"/>
      <c r="X1299" s="382"/>
      <c r="Y1299" s="382"/>
      <c r="Z1299" s="382"/>
      <c r="AA1299" s="382"/>
      <c r="AB1299" s="382"/>
      <c r="AC1299" s="382"/>
      <c r="AD1299" s="382"/>
      <c r="AE1299" s="382"/>
      <c r="AF1299" s="382"/>
      <c r="AG1299" s="382"/>
    </row>
    <row r="1300" spans="3:33" x14ac:dyDescent="0.25">
      <c r="C1300" s="382"/>
      <c r="D1300" s="382"/>
      <c r="E1300" s="382"/>
      <c r="F1300" s="382"/>
      <c r="G1300" s="382"/>
      <c r="H1300" s="382"/>
      <c r="I1300" s="382"/>
      <c r="J1300" s="382"/>
      <c r="K1300" s="382"/>
      <c r="L1300" s="382"/>
      <c r="M1300" s="382"/>
      <c r="N1300" s="382"/>
      <c r="O1300" s="382"/>
      <c r="P1300" s="382"/>
      <c r="Q1300" s="382"/>
      <c r="R1300" s="382"/>
      <c r="S1300" s="382"/>
      <c r="T1300" s="382"/>
      <c r="U1300" s="382"/>
      <c r="V1300" s="382"/>
      <c r="W1300" s="382"/>
      <c r="X1300" s="382"/>
      <c r="Y1300" s="382"/>
      <c r="Z1300" s="382"/>
      <c r="AA1300" s="382"/>
      <c r="AB1300" s="382"/>
      <c r="AC1300" s="382"/>
      <c r="AD1300" s="382"/>
      <c r="AE1300" s="382"/>
      <c r="AF1300" s="382"/>
      <c r="AG1300" s="382"/>
    </row>
    <row r="1301" spans="3:33" x14ac:dyDescent="0.25">
      <c r="C1301" s="382"/>
      <c r="D1301" s="382"/>
      <c r="E1301" s="382"/>
      <c r="F1301" s="382"/>
      <c r="G1301" s="382"/>
      <c r="H1301" s="382"/>
      <c r="I1301" s="382"/>
      <c r="J1301" s="382"/>
      <c r="K1301" s="382"/>
      <c r="L1301" s="382"/>
      <c r="M1301" s="382"/>
      <c r="N1301" s="382"/>
      <c r="O1301" s="382"/>
      <c r="P1301" s="382"/>
      <c r="Q1301" s="382"/>
      <c r="R1301" s="382"/>
      <c r="S1301" s="382"/>
      <c r="T1301" s="382"/>
      <c r="U1301" s="382"/>
      <c r="V1301" s="382"/>
      <c r="W1301" s="382"/>
      <c r="X1301" s="382"/>
      <c r="Y1301" s="382"/>
      <c r="Z1301" s="382"/>
      <c r="AA1301" s="382"/>
      <c r="AB1301" s="382"/>
      <c r="AC1301" s="382"/>
      <c r="AD1301" s="382"/>
      <c r="AE1301" s="382"/>
      <c r="AF1301" s="382"/>
      <c r="AG1301" s="382"/>
    </row>
    <row r="1302" spans="3:33" x14ac:dyDescent="0.25">
      <c r="C1302" s="382"/>
      <c r="D1302" s="382"/>
      <c r="E1302" s="382"/>
      <c r="F1302" s="382"/>
      <c r="G1302" s="382"/>
      <c r="H1302" s="382"/>
      <c r="I1302" s="382"/>
      <c r="J1302" s="382"/>
      <c r="K1302" s="382"/>
      <c r="L1302" s="382"/>
      <c r="M1302" s="382"/>
      <c r="N1302" s="382"/>
      <c r="O1302" s="382"/>
      <c r="P1302" s="382"/>
      <c r="Q1302" s="382"/>
      <c r="R1302" s="382"/>
      <c r="S1302" s="382"/>
      <c r="T1302" s="382"/>
      <c r="U1302" s="382"/>
      <c r="V1302" s="382"/>
      <c r="W1302" s="382"/>
      <c r="X1302" s="382"/>
      <c r="Y1302" s="382"/>
      <c r="Z1302" s="382"/>
      <c r="AA1302" s="382"/>
      <c r="AB1302" s="382"/>
      <c r="AC1302" s="382"/>
      <c r="AD1302" s="382"/>
      <c r="AE1302" s="382"/>
      <c r="AF1302" s="382"/>
      <c r="AG1302" s="382"/>
    </row>
    <row r="1303" spans="3:33" x14ac:dyDescent="0.25">
      <c r="C1303" s="382"/>
      <c r="D1303" s="382"/>
      <c r="E1303" s="382"/>
      <c r="F1303" s="382"/>
      <c r="G1303" s="382"/>
      <c r="H1303" s="382"/>
      <c r="I1303" s="382"/>
      <c r="J1303" s="382"/>
      <c r="K1303" s="382"/>
      <c r="L1303" s="382"/>
      <c r="M1303" s="382"/>
      <c r="N1303" s="382"/>
      <c r="O1303" s="382"/>
      <c r="P1303" s="382"/>
      <c r="Q1303" s="382"/>
      <c r="R1303" s="382"/>
      <c r="S1303" s="382"/>
      <c r="T1303" s="382"/>
      <c r="U1303" s="382"/>
      <c r="V1303" s="382"/>
      <c r="W1303" s="382"/>
      <c r="X1303" s="382"/>
      <c r="Y1303" s="382"/>
      <c r="Z1303" s="382"/>
      <c r="AA1303" s="382"/>
      <c r="AB1303" s="382"/>
      <c r="AC1303" s="382"/>
      <c r="AD1303" s="382"/>
      <c r="AE1303" s="382"/>
      <c r="AF1303" s="382"/>
      <c r="AG1303" s="382"/>
    </row>
    <row r="1304" spans="3:33" x14ac:dyDescent="0.25">
      <c r="C1304" s="382"/>
      <c r="D1304" s="382"/>
      <c r="E1304" s="382"/>
      <c r="F1304" s="382"/>
      <c r="G1304" s="382"/>
      <c r="H1304" s="382"/>
      <c r="I1304" s="382"/>
      <c r="J1304" s="382"/>
      <c r="K1304" s="382"/>
      <c r="L1304" s="382"/>
      <c r="M1304" s="382"/>
      <c r="N1304" s="382"/>
      <c r="O1304" s="382"/>
      <c r="P1304" s="382"/>
      <c r="Q1304" s="382"/>
      <c r="R1304" s="382"/>
      <c r="S1304" s="382"/>
      <c r="T1304" s="382"/>
      <c r="U1304" s="382"/>
      <c r="V1304" s="382"/>
      <c r="W1304" s="382"/>
      <c r="X1304" s="382"/>
      <c r="Y1304" s="382"/>
      <c r="Z1304" s="382"/>
      <c r="AA1304" s="382"/>
      <c r="AB1304" s="382"/>
      <c r="AC1304" s="382"/>
      <c r="AD1304" s="382"/>
      <c r="AE1304" s="382"/>
      <c r="AF1304" s="382"/>
      <c r="AG1304" s="382"/>
    </row>
    <row r="1305" spans="3:33" x14ac:dyDescent="0.25">
      <c r="C1305" s="382"/>
      <c r="D1305" s="382"/>
      <c r="E1305" s="382"/>
      <c r="F1305" s="382"/>
      <c r="G1305" s="382"/>
      <c r="H1305" s="382"/>
      <c r="I1305" s="382"/>
      <c r="J1305" s="382"/>
      <c r="K1305" s="382"/>
      <c r="L1305" s="382"/>
      <c r="M1305" s="382"/>
      <c r="N1305" s="382"/>
      <c r="O1305" s="382"/>
      <c r="P1305" s="382"/>
      <c r="Q1305" s="382"/>
      <c r="R1305" s="382"/>
      <c r="S1305" s="382"/>
      <c r="T1305" s="382"/>
      <c r="U1305" s="382"/>
      <c r="V1305" s="382"/>
      <c r="W1305" s="382"/>
      <c r="X1305" s="382"/>
      <c r="Y1305" s="382"/>
      <c r="Z1305" s="382"/>
      <c r="AA1305" s="382"/>
      <c r="AB1305" s="382"/>
      <c r="AC1305" s="382"/>
      <c r="AD1305" s="382"/>
      <c r="AE1305" s="382"/>
      <c r="AF1305" s="382"/>
      <c r="AG1305" s="382"/>
    </row>
    <row r="1306" spans="3:33" x14ac:dyDescent="0.25">
      <c r="C1306" s="382"/>
      <c r="D1306" s="382"/>
      <c r="E1306" s="382"/>
      <c r="F1306" s="382"/>
      <c r="G1306" s="382"/>
      <c r="H1306" s="382"/>
      <c r="I1306" s="382"/>
      <c r="J1306" s="382"/>
      <c r="K1306" s="382"/>
      <c r="L1306" s="382"/>
      <c r="M1306" s="382"/>
      <c r="N1306" s="382"/>
      <c r="O1306" s="382"/>
      <c r="P1306" s="382"/>
      <c r="Q1306" s="382"/>
      <c r="R1306" s="382"/>
      <c r="S1306" s="382"/>
      <c r="T1306" s="382"/>
      <c r="U1306" s="382"/>
      <c r="V1306" s="382"/>
      <c r="W1306" s="382"/>
      <c r="X1306" s="382"/>
      <c r="Y1306" s="382"/>
      <c r="Z1306" s="382"/>
      <c r="AA1306" s="382"/>
      <c r="AB1306" s="382"/>
      <c r="AC1306" s="382"/>
      <c r="AD1306" s="382"/>
      <c r="AE1306" s="382"/>
      <c r="AF1306" s="382"/>
      <c r="AG1306" s="382"/>
    </row>
    <row r="1307" spans="3:33" x14ac:dyDescent="0.25">
      <c r="C1307" s="382"/>
      <c r="D1307" s="382"/>
      <c r="E1307" s="382"/>
      <c r="F1307" s="382"/>
      <c r="G1307" s="382"/>
      <c r="H1307" s="382"/>
      <c r="I1307" s="382"/>
      <c r="J1307" s="382"/>
      <c r="K1307" s="382"/>
      <c r="L1307" s="382"/>
      <c r="M1307" s="382"/>
      <c r="N1307" s="382"/>
      <c r="O1307" s="382"/>
      <c r="P1307" s="382"/>
      <c r="Q1307" s="382"/>
      <c r="R1307" s="382"/>
      <c r="S1307" s="382"/>
      <c r="T1307" s="382"/>
      <c r="U1307" s="382"/>
      <c r="V1307" s="382"/>
      <c r="W1307" s="382"/>
      <c r="X1307" s="382"/>
      <c r="Y1307" s="382"/>
      <c r="Z1307" s="382"/>
      <c r="AA1307" s="382"/>
      <c r="AB1307" s="382"/>
      <c r="AC1307" s="382"/>
      <c r="AD1307" s="382"/>
      <c r="AE1307" s="382"/>
      <c r="AF1307" s="382"/>
      <c r="AG1307" s="382"/>
    </row>
    <row r="1308" spans="3:33" x14ac:dyDescent="0.25">
      <c r="C1308" s="382"/>
      <c r="D1308" s="382"/>
      <c r="E1308" s="382"/>
      <c r="F1308" s="382"/>
      <c r="G1308" s="382"/>
      <c r="H1308" s="382"/>
      <c r="I1308" s="382"/>
      <c r="J1308" s="382"/>
      <c r="K1308" s="382"/>
      <c r="L1308" s="382"/>
      <c r="M1308" s="382"/>
      <c r="N1308" s="382"/>
      <c r="O1308" s="382"/>
      <c r="P1308" s="382"/>
      <c r="Q1308" s="382"/>
      <c r="R1308" s="382"/>
      <c r="S1308" s="382"/>
      <c r="T1308" s="382"/>
      <c r="U1308" s="382"/>
      <c r="V1308" s="382"/>
      <c r="W1308" s="382"/>
      <c r="X1308" s="382"/>
      <c r="Y1308" s="382"/>
      <c r="Z1308" s="382"/>
      <c r="AA1308" s="382"/>
      <c r="AB1308" s="382"/>
      <c r="AC1308" s="382"/>
      <c r="AD1308" s="382"/>
      <c r="AE1308" s="382"/>
      <c r="AF1308" s="382"/>
      <c r="AG1308" s="382"/>
    </row>
    <row r="1309" spans="3:33" x14ac:dyDescent="0.25">
      <c r="C1309" s="382"/>
      <c r="D1309" s="382"/>
      <c r="E1309" s="382"/>
      <c r="F1309" s="382"/>
      <c r="G1309" s="382"/>
      <c r="H1309" s="382"/>
      <c r="I1309" s="382"/>
      <c r="J1309" s="382"/>
      <c r="K1309" s="382"/>
      <c r="L1309" s="382"/>
      <c r="M1309" s="382"/>
      <c r="N1309" s="382"/>
      <c r="O1309" s="382"/>
      <c r="P1309" s="382"/>
      <c r="Q1309" s="382"/>
      <c r="R1309" s="382"/>
      <c r="S1309" s="382"/>
      <c r="T1309" s="382"/>
      <c r="U1309" s="382"/>
      <c r="V1309" s="382"/>
      <c r="W1309" s="382"/>
      <c r="X1309" s="382"/>
      <c r="Y1309" s="382"/>
      <c r="Z1309" s="382"/>
      <c r="AA1309" s="382"/>
      <c r="AB1309" s="382"/>
      <c r="AC1309" s="382"/>
      <c r="AD1309" s="382"/>
      <c r="AE1309" s="382"/>
      <c r="AF1309" s="382"/>
      <c r="AG1309" s="382"/>
    </row>
    <row r="1310" spans="3:33" x14ac:dyDescent="0.25">
      <c r="C1310" s="382"/>
      <c r="D1310" s="382"/>
      <c r="E1310" s="382"/>
      <c r="F1310" s="382"/>
      <c r="G1310" s="382"/>
      <c r="H1310" s="382"/>
      <c r="I1310" s="382"/>
      <c r="J1310" s="382"/>
      <c r="K1310" s="382"/>
      <c r="L1310" s="382"/>
      <c r="M1310" s="382"/>
      <c r="N1310" s="382"/>
      <c r="O1310" s="382"/>
      <c r="P1310" s="382"/>
      <c r="Q1310" s="382"/>
      <c r="R1310" s="382"/>
      <c r="S1310" s="382"/>
      <c r="T1310" s="382"/>
      <c r="U1310" s="382"/>
      <c r="V1310" s="382"/>
      <c r="W1310" s="382"/>
      <c r="X1310" s="382"/>
      <c r="Y1310" s="382"/>
      <c r="Z1310" s="382"/>
      <c r="AA1310" s="382"/>
      <c r="AB1310" s="382"/>
      <c r="AC1310" s="382"/>
      <c r="AD1310" s="382"/>
      <c r="AE1310" s="382"/>
      <c r="AF1310" s="382"/>
      <c r="AG1310" s="382"/>
    </row>
    <row r="1311" spans="3:33" x14ac:dyDescent="0.25">
      <c r="C1311" s="382"/>
      <c r="D1311" s="382"/>
      <c r="E1311" s="382"/>
      <c r="F1311" s="382"/>
      <c r="G1311" s="382"/>
      <c r="H1311" s="382"/>
      <c r="I1311" s="382"/>
      <c r="J1311" s="382"/>
      <c r="K1311" s="382"/>
      <c r="L1311" s="382"/>
      <c r="M1311" s="382"/>
      <c r="N1311" s="382"/>
      <c r="O1311" s="382"/>
      <c r="P1311" s="382"/>
      <c r="Q1311" s="382"/>
      <c r="R1311" s="382"/>
      <c r="S1311" s="382"/>
      <c r="T1311" s="382"/>
      <c r="U1311" s="382"/>
      <c r="V1311" s="382"/>
      <c r="W1311" s="382"/>
      <c r="X1311" s="382"/>
      <c r="Y1311" s="382"/>
      <c r="Z1311" s="382"/>
      <c r="AA1311" s="382"/>
      <c r="AB1311" s="382"/>
      <c r="AC1311" s="382"/>
      <c r="AD1311" s="382"/>
      <c r="AE1311" s="382"/>
      <c r="AF1311" s="382"/>
      <c r="AG1311" s="382"/>
    </row>
    <row r="1312" spans="3:33" x14ac:dyDescent="0.25">
      <c r="C1312" s="382"/>
      <c r="D1312" s="382"/>
      <c r="E1312" s="382"/>
      <c r="F1312" s="382"/>
      <c r="G1312" s="382"/>
      <c r="H1312" s="382"/>
      <c r="I1312" s="382"/>
      <c r="J1312" s="382"/>
      <c r="K1312" s="382"/>
      <c r="L1312" s="382"/>
      <c r="M1312" s="382"/>
      <c r="N1312" s="382"/>
      <c r="O1312" s="382"/>
      <c r="P1312" s="382"/>
      <c r="Q1312" s="382"/>
      <c r="R1312" s="382"/>
      <c r="S1312" s="382"/>
      <c r="T1312" s="382"/>
      <c r="U1312" s="382"/>
      <c r="V1312" s="382"/>
      <c r="W1312" s="382"/>
      <c r="X1312" s="382"/>
      <c r="Y1312" s="382"/>
      <c r="Z1312" s="382"/>
      <c r="AA1312" s="382"/>
      <c r="AB1312" s="382"/>
      <c r="AC1312" s="382"/>
      <c r="AD1312" s="382"/>
      <c r="AE1312" s="382"/>
      <c r="AF1312" s="382"/>
      <c r="AG1312" s="382"/>
    </row>
    <row r="1313" spans="3:33" x14ac:dyDescent="0.25">
      <c r="C1313" s="382"/>
      <c r="D1313" s="382"/>
      <c r="E1313" s="382"/>
      <c r="F1313" s="382"/>
      <c r="G1313" s="382"/>
      <c r="H1313" s="382"/>
      <c r="I1313" s="382"/>
      <c r="J1313" s="382"/>
      <c r="K1313" s="382"/>
      <c r="L1313" s="382"/>
      <c r="M1313" s="382"/>
      <c r="N1313" s="382"/>
      <c r="O1313" s="382"/>
      <c r="P1313" s="382"/>
      <c r="Q1313" s="382"/>
      <c r="R1313" s="382"/>
      <c r="S1313" s="382"/>
      <c r="T1313" s="382"/>
      <c r="U1313" s="382"/>
      <c r="V1313" s="382"/>
      <c r="W1313" s="382"/>
      <c r="X1313" s="382"/>
      <c r="Y1313" s="382"/>
      <c r="Z1313" s="382"/>
      <c r="AA1313" s="382"/>
      <c r="AB1313" s="382"/>
      <c r="AC1313" s="382"/>
      <c r="AD1313" s="382"/>
      <c r="AE1313" s="382"/>
      <c r="AF1313" s="382"/>
      <c r="AG1313" s="382"/>
    </row>
    <row r="1314" spans="3:33" x14ac:dyDescent="0.25">
      <c r="C1314" s="382"/>
      <c r="D1314" s="382"/>
      <c r="E1314" s="382"/>
      <c r="F1314" s="382"/>
      <c r="G1314" s="382"/>
      <c r="H1314" s="382"/>
      <c r="I1314" s="382"/>
      <c r="J1314" s="382"/>
      <c r="K1314" s="382"/>
      <c r="L1314" s="382"/>
      <c r="M1314" s="382"/>
      <c r="N1314" s="382"/>
      <c r="O1314" s="382"/>
      <c r="P1314" s="382"/>
      <c r="Q1314" s="382"/>
      <c r="R1314" s="382"/>
      <c r="S1314" s="382"/>
      <c r="T1314" s="382"/>
      <c r="U1314" s="382"/>
      <c r="V1314" s="382"/>
      <c r="W1314" s="382"/>
      <c r="X1314" s="382"/>
      <c r="Y1314" s="382"/>
      <c r="Z1314" s="382"/>
      <c r="AA1314" s="382"/>
      <c r="AB1314" s="382"/>
      <c r="AC1314" s="382"/>
      <c r="AD1314" s="382"/>
      <c r="AE1314" s="382"/>
      <c r="AF1314" s="382"/>
      <c r="AG1314" s="382"/>
    </row>
    <row r="1315" spans="3:33" x14ac:dyDescent="0.25">
      <c r="C1315" s="382"/>
      <c r="D1315" s="382"/>
      <c r="E1315" s="382"/>
      <c r="F1315" s="382"/>
      <c r="G1315" s="382"/>
      <c r="H1315" s="382"/>
      <c r="I1315" s="382"/>
      <c r="J1315" s="382"/>
      <c r="K1315" s="382"/>
      <c r="L1315" s="382"/>
      <c r="M1315" s="382"/>
      <c r="N1315" s="382"/>
      <c r="O1315" s="382"/>
      <c r="P1315" s="382"/>
      <c r="Q1315" s="382"/>
      <c r="R1315" s="382"/>
      <c r="S1315" s="382"/>
      <c r="T1315" s="382"/>
      <c r="U1315" s="382"/>
      <c r="V1315" s="382"/>
      <c r="W1315" s="382"/>
      <c r="X1315" s="382"/>
      <c r="Y1315" s="382"/>
      <c r="Z1315" s="382"/>
      <c r="AA1315" s="382"/>
      <c r="AB1315" s="382"/>
      <c r="AC1315" s="382"/>
      <c r="AD1315" s="382"/>
      <c r="AE1315" s="382"/>
      <c r="AF1315" s="382"/>
      <c r="AG1315" s="382"/>
    </row>
    <row r="1316" spans="3:33" x14ac:dyDescent="0.25">
      <c r="C1316" s="382"/>
      <c r="D1316" s="382"/>
      <c r="E1316" s="382"/>
      <c r="F1316" s="382"/>
      <c r="G1316" s="382"/>
      <c r="H1316" s="382"/>
      <c r="I1316" s="382"/>
      <c r="J1316" s="382"/>
      <c r="K1316" s="382"/>
      <c r="L1316" s="382"/>
      <c r="M1316" s="382"/>
      <c r="N1316" s="382"/>
      <c r="O1316" s="382"/>
      <c r="P1316" s="382"/>
      <c r="Q1316" s="382"/>
      <c r="R1316" s="382"/>
      <c r="S1316" s="382"/>
      <c r="T1316" s="382"/>
      <c r="U1316" s="382"/>
      <c r="V1316" s="382"/>
      <c r="W1316" s="382"/>
      <c r="X1316" s="382"/>
      <c r="Y1316" s="382"/>
      <c r="Z1316" s="382"/>
      <c r="AA1316" s="382"/>
      <c r="AB1316" s="382"/>
      <c r="AC1316" s="382"/>
      <c r="AD1316" s="382"/>
      <c r="AE1316" s="382"/>
      <c r="AF1316" s="382"/>
      <c r="AG1316" s="382"/>
    </row>
    <row r="1317" spans="3:33" x14ac:dyDescent="0.25">
      <c r="C1317" s="382"/>
      <c r="D1317" s="382"/>
      <c r="E1317" s="382"/>
      <c r="F1317" s="382"/>
      <c r="G1317" s="382"/>
      <c r="H1317" s="382"/>
      <c r="I1317" s="382"/>
      <c r="J1317" s="382"/>
      <c r="K1317" s="382"/>
      <c r="L1317" s="382"/>
      <c r="M1317" s="382"/>
      <c r="N1317" s="382"/>
      <c r="O1317" s="382"/>
      <c r="P1317" s="382"/>
      <c r="Q1317" s="382"/>
      <c r="R1317" s="382"/>
      <c r="S1317" s="382"/>
      <c r="T1317" s="382"/>
      <c r="U1317" s="382"/>
      <c r="V1317" s="382"/>
      <c r="W1317" s="382"/>
      <c r="X1317" s="382"/>
      <c r="Y1317" s="382"/>
      <c r="Z1317" s="382"/>
      <c r="AA1317" s="382"/>
      <c r="AB1317" s="382"/>
      <c r="AC1317" s="382"/>
      <c r="AD1317" s="382"/>
      <c r="AE1317" s="382"/>
      <c r="AF1317" s="382"/>
      <c r="AG1317" s="382"/>
    </row>
    <row r="1318" spans="3:33" x14ac:dyDescent="0.25">
      <c r="C1318" s="382"/>
      <c r="D1318" s="382"/>
      <c r="E1318" s="382"/>
      <c r="F1318" s="382"/>
      <c r="G1318" s="382"/>
      <c r="H1318" s="382"/>
      <c r="I1318" s="382"/>
      <c r="J1318" s="382"/>
      <c r="K1318" s="382"/>
      <c r="L1318" s="382"/>
      <c r="M1318" s="382"/>
      <c r="N1318" s="382"/>
      <c r="O1318" s="382"/>
      <c r="P1318" s="382"/>
      <c r="Q1318" s="382"/>
      <c r="R1318" s="382"/>
      <c r="S1318" s="382"/>
      <c r="T1318" s="382"/>
      <c r="U1318" s="382"/>
      <c r="V1318" s="382"/>
      <c r="W1318" s="382"/>
      <c r="X1318" s="382"/>
      <c r="Y1318" s="382"/>
      <c r="Z1318" s="382"/>
      <c r="AA1318" s="382"/>
      <c r="AB1318" s="382"/>
      <c r="AC1318" s="382"/>
      <c r="AD1318" s="382"/>
      <c r="AE1318" s="382"/>
      <c r="AF1318" s="382"/>
      <c r="AG1318" s="382"/>
    </row>
    <row r="1319" spans="3:33" x14ac:dyDescent="0.25">
      <c r="C1319" s="382"/>
      <c r="D1319" s="382"/>
      <c r="E1319" s="382"/>
      <c r="F1319" s="382"/>
      <c r="G1319" s="382"/>
      <c r="H1319" s="382"/>
      <c r="I1319" s="382"/>
      <c r="J1319" s="382"/>
      <c r="K1319" s="382"/>
      <c r="L1319" s="382"/>
      <c r="M1319" s="382"/>
      <c r="N1319" s="382"/>
      <c r="O1319" s="382"/>
      <c r="P1319" s="382"/>
      <c r="Q1319" s="382"/>
      <c r="R1319" s="382"/>
      <c r="S1319" s="382"/>
      <c r="T1319" s="382"/>
      <c r="U1319" s="382"/>
      <c r="V1319" s="382"/>
      <c r="W1319" s="382"/>
      <c r="X1319" s="382"/>
      <c r="Y1319" s="382"/>
      <c r="Z1319" s="382"/>
      <c r="AA1319" s="382"/>
      <c r="AB1319" s="382"/>
      <c r="AC1319" s="382"/>
      <c r="AD1319" s="382"/>
      <c r="AE1319" s="382"/>
      <c r="AF1319" s="382"/>
      <c r="AG1319" s="382"/>
    </row>
    <row r="1320" spans="3:33" x14ac:dyDescent="0.25">
      <c r="C1320" s="382"/>
      <c r="D1320" s="382"/>
      <c r="E1320" s="382"/>
      <c r="F1320" s="382"/>
      <c r="G1320" s="382"/>
      <c r="H1320" s="382"/>
      <c r="I1320" s="382"/>
      <c r="J1320" s="382"/>
      <c r="K1320" s="382"/>
      <c r="L1320" s="382"/>
      <c r="M1320" s="382"/>
      <c r="N1320" s="382"/>
      <c r="O1320" s="382"/>
      <c r="P1320" s="382"/>
      <c r="Q1320" s="382"/>
      <c r="R1320" s="382"/>
      <c r="S1320" s="382"/>
      <c r="T1320" s="382"/>
      <c r="U1320" s="382"/>
      <c r="V1320" s="382"/>
      <c r="W1320" s="382"/>
      <c r="X1320" s="382"/>
      <c r="Y1320" s="382"/>
      <c r="Z1320" s="382"/>
      <c r="AA1320" s="382"/>
      <c r="AB1320" s="382"/>
      <c r="AC1320" s="382"/>
      <c r="AD1320" s="382"/>
      <c r="AE1320" s="382"/>
      <c r="AF1320" s="382"/>
      <c r="AG1320" s="382"/>
    </row>
    <row r="1321" spans="3:33" x14ac:dyDescent="0.25">
      <c r="C1321" s="382"/>
      <c r="D1321" s="382"/>
      <c r="E1321" s="382"/>
      <c r="F1321" s="382"/>
      <c r="G1321" s="382"/>
      <c r="H1321" s="382"/>
      <c r="I1321" s="382"/>
      <c r="J1321" s="382"/>
      <c r="K1321" s="382"/>
      <c r="L1321" s="382"/>
      <c r="M1321" s="382"/>
      <c r="N1321" s="382"/>
      <c r="O1321" s="382"/>
      <c r="P1321" s="382"/>
      <c r="Q1321" s="382"/>
      <c r="R1321" s="382"/>
      <c r="S1321" s="382"/>
      <c r="T1321" s="382"/>
      <c r="U1321" s="382"/>
      <c r="V1321" s="382"/>
      <c r="W1321" s="382"/>
      <c r="X1321" s="382"/>
      <c r="Y1321" s="382"/>
      <c r="Z1321" s="382"/>
      <c r="AA1321" s="382"/>
      <c r="AB1321" s="382"/>
      <c r="AC1321" s="382"/>
      <c r="AD1321" s="382"/>
      <c r="AE1321" s="382"/>
      <c r="AF1321" s="382"/>
      <c r="AG1321" s="382"/>
    </row>
    <row r="1322" spans="3:33" x14ac:dyDescent="0.25">
      <c r="C1322" s="382"/>
      <c r="D1322" s="382"/>
      <c r="E1322" s="382"/>
      <c r="F1322" s="382"/>
      <c r="G1322" s="382"/>
      <c r="H1322" s="382"/>
      <c r="I1322" s="382"/>
      <c r="J1322" s="382"/>
      <c r="K1322" s="382"/>
      <c r="L1322" s="382"/>
      <c r="M1322" s="382"/>
      <c r="N1322" s="382"/>
      <c r="O1322" s="382"/>
      <c r="P1322" s="382"/>
      <c r="Q1322" s="382"/>
      <c r="R1322" s="382"/>
      <c r="S1322" s="382"/>
      <c r="T1322" s="382"/>
      <c r="U1322" s="382"/>
      <c r="V1322" s="382"/>
      <c r="W1322" s="382"/>
      <c r="X1322" s="382"/>
      <c r="Y1322" s="382"/>
      <c r="Z1322" s="382"/>
      <c r="AA1322" s="382"/>
      <c r="AB1322" s="382"/>
      <c r="AC1322" s="382"/>
      <c r="AD1322" s="382"/>
      <c r="AE1322" s="382"/>
      <c r="AF1322" s="382"/>
      <c r="AG1322" s="382"/>
    </row>
    <row r="1323" spans="3:33" x14ac:dyDescent="0.25">
      <c r="C1323" s="382"/>
      <c r="D1323" s="382"/>
      <c r="E1323" s="382"/>
      <c r="F1323" s="382"/>
      <c r="G1323" s="382"/>
      <c r="H1323" s="382"/>
      <c r="I1323" s="382"/>
      <c r="J1323" s="382"/>
      <c r="K1323" s="382"/>
      <c r="L1323" s="382"/>
      <c r="M1323" s="382"/>
      <c r="N1323" s="382"/>
      <c r="O1323" s="382"/>
      <c r="P1323" s="382"/>
      <c r="Q1323" s="382"/>
      <c r="R1323" s="382"/>
      <c r="S1323" s="382"/>
      <c r="T1323" s="382"/>
      <c r="U1323" s="382"/>
      <c r="V1323" s="382"/>
      <c r="W1323" s="382"/>
      <c r="X1323" s="382"/>
      <c r="Y1323" s="382"/>
      <c r="Z1323" s="382"/>
      <c r="AA1323" s="382"/>
      <c r="AB1323" s="382"/>
      <c r="AC1323" s="382"/>
      <c r="AD1323" s="382"/>
      <c r="AE1323" s="382"/>
      <c r="AF1323" s="382"/>
      <c r="AG1323" s="382"/>
    </row>
    <row r="1324" spans="3:33" x14ac:dyDescent="0.25">
      <c r="C1324" s="382"/>
      <c r="D1324" s="382"/>
      <c r="E1324" s="382"/>
      <c r="F1324" s="382"/>
      <c r="G1324" s="382"/>
      <c r="H1324" s="382"/>
      <c r="I1324" s="382"/>
      <c r="J1324" s="382"/>
      <c r="K1324" s="382"/>
      <c r="L1324" s="382"/>
      <c r="M1324" s="382"/>
      <c r="N1324" s="382"/>
      <c r="O1324" s="382"/>
      <c r="P1324" s="382"/>
      <c r="Q1324" s="382"/>
      <c r="R1324" s="382"/>
      <c r="S1324" s="382"/>
      <c r="T1324" s="382"/>
      <c r="U1324" s="382"/>
      <c r="V1324" s="382"/>
      <c r="W1324" s="382"/>
      <c r="X1324" s="382"/>
      <c r="Y1324" s="382"/>
      <c r="Z1324" s="382"/>
      <c r="AA1324" s="382"/>
      <c r="AB1324" s="382"/>
      <c r="AC1324" s="382"/>
      <c r="AD1324" s="382"/>
      <c r="AE1324" s="382"/>
      <c r="AF1324" s="382"/>
      <c r="AG1324" s="382"/>
    </row>
    <row r="1325" spans="3:33" x14ac:dyDescent="0.25">
      <c r="C1325" s="382"/>
      <c r="D1325" s="382"/>
      <c r="E1325" s="382"/>
      <c r="F1325" s="382"/>
      <c r="G1325" s="382"/>
      <c r="H1325" s="382"/>
      <c r="I1325" s="382"/>
      <c r="J1325" s="382"/>
      <c r="K1325" s="382"/>
      <c r="L1325" s="382"/>
      <c r="M1325" s="382"/>
      <c r="N1325" s="382"/>
      <c r="O1325" s="382"/>
      <c r="P1325" s="382"/>
      <c r="Q1325" s="382"/>
      <c r="R1325" s="382"/>
      <c r="S1325" s="382"/>
      <c r="T1325" s="382"/>
      <c r="U1325" s="382"/>
      <c r="V1325" s="382"/>
      <c r="W1325" s="382"/>
      <c r="X1325" s="382"/>
      <c r="Y1325" s="382"/>
      <c r="Z1325" s="382"/>
      <c r="AA1325" s="382"/>
      <c r="AB1325" s="382"/>
      <c r="AC1325" s="382"/>
      <c r="AD1325" s="382"/>
      <c r="AE1325" s="382"/>
      <c r="AF1325" s="382"/>
      <c r="AG1325" s="382"/>
    </row>
    <row r="1326" spans="3:33" x14ac:dyDescent="0.25">
      <c r="C1326" s="382"/>
      <c r="D1326" s="382"/>
      <c r="E1326" s="382"/>
      <c r="F1326" s="382"/>
      <c r="G1326" s="382"/>
      <c r="H1326" s="382"/>
      <c r="I1326" s="382"/>
      <c r="J1326" s="382"/>
      <c r="K1326" s="382"/>
      <c r="L1326" s="382"/>
      <c r="M1326" s="382"/>
      <c r="N1326" s="382"/>
      <c r="O1326" s="382"/>
      <c r="P1326" s="382"/>
      <c r="Q1326" s="382"/>
      <c r="R1326" s="382"/>
      <c r="S1326" s="382"/>
      <c r="T1326" s="382"/>
      <c r="U1326" s="382"/>
      <c r="V1326" s="382"/>
      <c r="W1326" s="382"/>
      <c r="X1326" s="382"/>
      <c r="Y1326" s="382"/>
      <c r="Z1326" s="382"/>
      <c r="AA1326" s="382"/>
      <c r="AB1326" s="382"/>
      <c r="AC1326" s="382"/>
      <c r="AD1326" s="382"/>
      <c r="AE1326" s="382"/>
      <c r="AF1326" s="382"/>
      <c r="AG1326" s="382"/>
    </row>
    <row r="1327" spans="3:33" x14ac:dyDescent="0.25">
      <c r="C1327" s="382"/>
      <c r="D1327" s="382"/>
      <c r="E1327" s="382"/>
      <c r="F1327" s="382"/>
      <c r="G1327" s="382"/>
      <c r="H1327" s="382"/>
      <c r="I1327" s="382"/>
      <c r="J1327" s="382"/>
      <c r="K1327" s="382"/>
      <c r="L1327" s="382"/>
      <c r="M1327" s="382"/>
      <c r="N1327" s="382"/>
      <c r="O1327" s="382"/>
      <c r="P1327" s="382"/>
      <c r="Q1327" s="382"/>
      <c r="R1327" s="382"/>
      <c r="S1327" s="382"/>
      <c r="T1327" s="382"/>
      <c r="U1327" s="382"/>
      <c r="V1327" s="382"/>
      <c r="W1327" s="382"/>
      <c r="X1327" s="382"/>
      <c r="Y1327" s="382"/>
      <c r="Z1327" s="382"/>
      <c r="AA1327" s="382"/>
      <c r="AB1327" s="382"/>
      <c r="AC1327" s="382"/>
      <c r="AD1327" s="382"/>
      <c r="AE1327" s="382"/>
      <c r="AF1327" s="382"/>
      <c r="AG1327" s="382"/>
    </row>
    <row r="1328" spans="3:33" x14ac:dyDescent="0.25">
      <c r="C1328" s="382"/>
      <c r="D1328" s="382"/>
      <c r="E1328" s="382"/>
      <c r="F1328" s="382"/>
      <c r="G1328" s="382"/>
      <c r="H1328" s="382"/>
      <c r="I1328" s="382"/>
      <c r="J1328" s="382"/>
      <c r="K1328" s="382"/>
      <c r="L1328" s="382"/>
      <c r="M1328" s="382"/>
      <c r="N1328" s="382"/>
      <c r="O1328" s="382"/>
      <c r="P1328" s="382"/>
      <c r="Q1328" s="382"/>
      <c r="R1328" s="382"/>
      <c r="S1328" s="382"/>
      <c r="T1328" s="382"/>
      <c r="U1328" s="382"/>
      <c r="V1328" s="382"/>
      <c r="W1328" s="382"/>
      <c r="X1328" s="382"/>
      <c r="Y1328" s="382"/>
      <c r="Z1328" s="382"/>
      <c r="AA1328" s="382"/>
      <c r="AB1328" s="382"/>
      <c r="AC1328" s="382"/>
      <c r="AD1328" s="382"/>
      <c r="AE1328" s="382"/>
      <c r="AF1328" s="382"/>
      <c r="AG1328" s="382"/>
    </row>
    <row r="1329" spans="3:33" x14ac:dyDescent="0.25">
      <c r="C1329" s="382"/>
      <c r="D1329" s="382"/>
      <c r="E1329" s="382"/>
      <c r="F1329" s="382"/>
      <c r="G1329" s="382"/>
      <c r="H1329" s="382"/>
      <c r="I1329" s="382"/>
      <c r="J1329" s="382"/>
      <c r="K1329" s="382"/>
      <c r="L1329" s="382"/>
      <c r="M1329" s="382"/>
      <c r="N1329" s="382"/>
      <c r="O1329" s="382"/>
      <c r="P1329" s="382"/>
      <c r="Q1329" s="382"/>
      <c r="R1329" s="382"/>
      <c r="S1329" s="382"/>
      <c r="T1329" s="382"/>
      <c r="U1329" s="382"/>
      <c r="V1329" s="382"/>
      <c r="W1329" s="382"/>
      <c r="X1329" s="382"/>
      <c r="Y1329" s="382"/>
      <c r="Z1329" s="382"/>
      <c r="AA1329" s="382"/>
      <c r="AB1329" s="382"/>
      <c r="AC1329" s="382"/>
      <c r="AD1329" s="382"/>
      <c r="AE1329" s="382"/>
      <c r="AF1329" s="382"/>
      <c r="AG1329" s="382"/>
    </row>
    <row r="1330" spans="3:33" x14ac:dyDescent="0.25">
      <c r="C1330" s="382"/>
      <c r="D1330" s="382"/>
      <c r="E1330" s="382"/>
      <c r="F1330" s="382"/>
      <c r="G1330" s="382"/>
      <c r="H1330" s="382"/>
      <c r="I1330" s="382"/>
      <c r="J1330" s="382"/>
      <c r="K1330" s="382"/>
      <c r="L1330" s="382"/>
      <c r="M1330" s="382"/>
      <c r="N1330" s="382"/>
      <c r="O1330" s="382"/>
      <c r="P1330" s="382"/>
      <c r="Q1330" s="382"/>
      <c r="R1330" s="382"/>
      <c r="S1330" s="382"/>
      <c r="T1330" s="382"/>
      <c r="U1330" s="382"/>
      <c r="V1330" s="382"/>
      <c r="W1330" s="382"/>
      <c r="X1330" s="382"/>
      <c r="Y1330" s="382"/>
      <c r="Z1330" s="382"/>
      <c r="AA1330" s="382"/>
      <c r="AB1330" s="382"/>
      <c r="AC1330" s="382"/>
      <c r="AD1330" s="382"/>
      <c r="AE1330" s="382"/>
      <c r="AF1330" s="382"/>
      <c r="AG1330" s="382"/>
    </row>
    <row r="1331" spans="3:33" x14ac:dyDescent="0.25">
      <c r="C1331" s="382"/>
      <c r="D1331" s="382"/>
      <c r="E1331" s="382"/>
      <c r="F1331" s="382"/>
      <c r="G1331" s="382"/>
      <c r="H1331" s="382"/>
      <c r="I1331" s="382"/>
      <c r="J1331" s="382"/>
      <c r="K1331" s="382"/>
      <c r="L1331" s="382"/>
      <c r="M1331" s="382"/>
      <c r="N1331" s="382"/>
      <c r="O1331" s="382"/>
      <c r="P1331" s="382"/>
      <c r="Q1331" s="382"/>
      <c r="R1331" s="382"/>
      <c r="S1331" s="382"/>
      <c r="T1331" s="382"/>
      <c r="U1331" s="382"/>
      <c r="V1331" s="382"/>
      <c r="W1331" s="382"/>
      <c r="X1331" s="382"/>
      <c r="Y1331" s="382"/>
      <c r="Z1331" s="382"/>
      <c r="AA1331" s="382"/>
      <c r="AB1331" s="382"/>
      <c r="AC1331" s="382"/>
      <c r="AD1331" s="382"/>
      <c r="AE1331" s="382"/>
      <c r="AF1331" s="382"/>
      <c r="AG1331" s="382"/>
    </row>
    <row r="1332" spans="3:33" x14ac:dyDescent="0.25">
      <c r="C1332" s="382"/>
      <c r="D1332" s="382"/>
      <c r="E1332" s="382"/>
      <c r="F1332" s="382"/>
      <c r="G1332" s="382"/>
      <c r="H1332" s="382"/>
      <c r="I1332" s="382"/>
      <c r="J1332" s="382"/>
      <c r="K1332" s="382"/>
      <c r="L1332" s="382"/>
      <c r="M1332" s="382"/>
      <c r="N1332" s="382"/>
      <c r="O1332" s="382"/>
      <c r="P1332" s="382"/>
      <c r="Q1332" s="382"/>
      <c r="R1332" s="382"/>
      <c r="S1332" s="382"/>
      <c r="T1332" s="382"/>
      <c r="U1332" s="382"/>
      <c r="V1332" s="382"/>
      <c r="W1332" s="382"/>
      <c r="X1332" s="382"/>
      <c r="Y1332" s="382"/>
      <c r="Z1332" s="382"/>
      <c r="AA1332" s="382"/>
      <c r="AB1332" s="382"/>
      <c r="AC1332" s="382"/>
      <c r="AD1332" s="382"/>
      <c r="AE1332" s="382"/>
      <c r="AF1332" s="382"/>
      <c r="AG1332" s="382"/>
    </row>
    <row r="1333" spans="3:33" x14ac:dyDescent="0.25">
      <c r="C1333" s="382"/>
      <c r="D1333" s="382"/>
      <c r="E1333" s="382"/>
      <c r="F1333" s="382"/>
      <c r="G1333" s="382"/>
      <c r="H1333" s="382"/>
      <c r="I1333" s="382"/>
      <c r="J1333" s="382"/>
      <c r="K1333" s="382"/>
      <c r="L1333" s="382"/>
      <c r="M1333" s="382"/>
      <c r="N1333" s="382"/>
      <c r="O1333" s="382"/>
      <c r="P1333" s="382"/>
      <c r="Q1333" s="382"/>
      <c r="R1333" s="382"/>
      <c r="S1333" s="382"/>
      <c r="T1333" s="382"/>
      <c r="U1333" s="382"/>
      <c r="V1333" s="382"/>
      <c r="W1333" s="382"/>
      <c r="X1333" s="382"/>
      <c r="Y1333" s="382"/>
      <c r="Z1333" s="382"/>
      <c r="AA1333" s="382"/>
      <c r="AB1333" s="382"/>
      <c r="AC1333" s="382"/>
      <c r="AD1333" s="382"/>
      <c r="AE1333" s="382"/>
      <c r="AF1333" s="382"/>
      <c r="AG1333" s="382"/>
    </row>
    <row r="1334" spans="3:33" x14ac:dyDescent="0.25">
      <c r="C1334" s="382"/>
      <c r="D1334" s="382"/>
      <c r="E1334" s="382"/>
      <c r="F1334" s="382"/>
      <c r="G1334" s="382"/>
      <c r="H1334" s="382"/>
      <c r="I1334" s="382"/>
      <c r="J1334" s="382"/>
      <c r="K1334" s="382"/>
      <c r="L1334" s="382"/>
      <c r="M1334" s="382"/>
      <c r="N1334" s="382"/>
      <c r="O1334" s="382"/>
      <c r="P1334" s="382"/>
      <c r="Q1334" s="382"/>
      <c r="R1334" s="382"/>
      <c r="S1334" s="382"/>
      <c r="T1334" s="382"/>
      <c r="U1334" s="382"/>
      <c r="V1334" s="382"/>
      <c r="W1334" s="382"/>
      <c r="X1334" s="382"/>
      <c r="Y1334" s="382"/>
      <c r="Z1334" s="382"/>
      <c r="AA1334" s="382"/>
      <c r="AB1334" s="382"/>
      <c r="AC1334" s="382"/>
      <c r="AD1334" s="382"/>
      <c r="AE1334" s="382"/>
      <c r="AF1334" s="382"/>
      <c r="AG1334" s="382"/>
    </row>
    <row r="1335" spans="3:33" x14ac:dyDescent="0.25">
      <c r="C1335" s="382"/>
      <c r="D1335" s="382"/>
      <c r="E1335" s="382"/>
      <c r="F1335" s="382"/>
      <c r="G1335" s="382"/>
      <c r="H1335" s="382"/>
      <c r="I1335" s="382"/>
      <c r="J1335" s="382"/>
      <c r="K1335" s="382"/>
      <c r="L1335" s="382"/>
      <c r="M1335" s="382"/>
      <c r="N1335" s="382"/>
      <c r="O1335" s="382"/>
      <c r="P1335" s="382"/>
      <c r="Q1335" s="382"/>
      <c r="R1335" s="382"/>
      <c r="S1335" s="382"/>
      <c r="T1335" s="382"/>
      <c r="U1335" s="382"/>
      <c r="V1335" s="382"/>
      <c r="W1335" s="382"/>
      <c r="X1335" s="382"/>
      <c r="Y1335" s="382"/>
      <c r="Z1335" s="382"/>
      <c r="AA1335" s="382"/>
      <c r="AB1335" s="382"/>
      <c r="AC1335" s="382"/>
      <c r="AD1335" s="382"/>
      <c r="AE1335" s="382"/>
      <c r="AF1335" s="382"/>
      <c r="AG1335" s="382"/>
    </row>
    <row r="1336" spans="3:33" x14ac:dyDescent="0.25">
      <c r="C1336" s="382"/>
      <c r="D1336" s="382"/>
      <c r="E1336" s="382"/>
      <c r="F1336" s="382"/>
      <c r="G1336" s="382"/>
      <c r="H1336" s="382"/>
      <c r="I1336" s="382"/>
      <c r="J1336" s="382"/>
      <c r="K1336" s="382"/>
      <c r="L1336" s="382"/>
      <c r="M1336" s="382"/>
      <c r="N1336" s="382"/>
      <c r="O1336" s="382"/>
      <c r="P1336" s="382"/>
      <c r="Q1336" s="382"/>
      <c r="R1336" s="382"/>
      <c r="S1336" s="382"/>
      <c r="T1336" s="382"/>
      <c r="U1336" s="382"/>
      <c r="V1336" s="382"/>
      <c r="W1336" s="382"/>
      <c r="X1336" s="382"/>
      <c r="Y1336" s="382"/>
      <c r="Z1336" s="382"/>
      <c r="AA1336" s="382"/>
      <c r="AB1336" s="382"/>
      <c r="AC1336" s="382"/>
      <c r="AD1336" s="382"/>
      <c r="AE1336" s="382"/>
      <c r="AF1336" s="382"/>
      <c r="AG1336" s="382"/>
    </row>
    <row r="1337" spans="3:33" x14ac:dyDescent="0.25">
      <c r="C1337" s="382"/>
      <c r="D1337" s="382"/>
      <c r="E1337" s="382"/>
      <c r="F1337" s="382"/>
      <c r="G1337" s="382"/>
      <c r="H1337" s="382"/>
      <c r="I1337" s="382"/>
      <c r="J1337" s="382"/>
      <c r="K1337" s="382"/>
      <c r="L1337" s="382"/>
      <c r="M1337" s="382"/>
      <c r="N1337" s="382"/>
      <c r="O1337" s="382"/>
      <c r="P1337" s="382"/>
      <c r="Q1337" s="382"/>
      <c r="R1337" s="382"/>
      <c r="S1337" s="382"/>
      <c r="T1337" s="382"/>
      <c r="U1337" s="382"/>
      <c r="V1337" s="382"/>
      <c r="W1337" s="382"/>
      <c r="X1337" s="382"/>
      <c r="Y1337" s="382"/>
      <c r="Z1337" s="382"/>
      <c r="AA1337" s="382"/>
      <c r="AB1337" s="382"/>
      <c r="AC1337" s="382"/>
      <c r="AD1337" s="382"/>
      <c r="AE1337" s="382"/>
      <c r="AF1337" s="382"/>
      <c r="AG1337" s="382"/>
    </row>
    <row r="1338" spans="3:33" x14ac:dyDescent="0.25">
      <c r="C1338" s="382"/>
      <c r="D1338" s="382"/>
      <c r="E1338" s="382"/>
      <c r="F1338" s="382"/>
      <c r="G1338" s="382"/>
      <c r="H1338" s="382"/>
      <c r="I1338" s="382"/>
      <c r="J1338" s="382"/>
      <c r="K1338" s="382"/>
      <c r="L1338" s="382"/>
      <c r="M1338" s="382"/>
      <c r="N1338" s="382"/>
      <c r="O1338" s="382"/>
      <c r="P1338" s="382"/>
      <c r="Q1338" s="382"/>
      <c r="R1338" s="382"/>
      <c r="S1338" s="382"/>
      <c r="T1338" s="382"/>
      <c r="U1338" s="382"/>
      <c r="V1338" s="382"/>
      <c r="W1338" s="382"/>
      <c r="X1338" s="382"/>
      <c r="Y1338" s="382"/>
      <c r="Z1338" s="382"/>
      <c r="AA1338" s="382"/>
      <c r="AB1338" s="382"/>
      <c r="AC1338" s="382"/>
      <c r="AD1338" s="382"/>
      <c r="AE1338" s="382"/>
      <c r="AF1338" s="382"/>
      <c r="AG1338" s="382"/>
    </row>
    <row r="1339" spans="3:33" x14ac:dyDescent="0.25">
      <c r="C1339" s="382"/>
      <c r="D1339" s="382"/>
      <c r="E1339" s="382"/>
      <c r="F1339" s="382"/>
      <c r="G1339" s="382"/>
      <c r="H1339" s="382"/>
      <c r="I1339" s="382"/>
      <c r="J1339" s="382"/>
      <c r="K1339" s="382"/>
      <c r="L1339" s="382"/>
      <c r="M1339" s="382"/>
      <c r="N1339" s="382"/>
      <c r="O1339" s="382"/>
      <c r="P1339" s="382"/>
      <c r="Q1339" s="382"/>
      <c r="R1339" s="382"/>
      <c r="S1339" s="382"/>
      <c r="T1339" s="382"/>
      <c r="U1339" s="382"/>
      <c r="V1339" s="382"/>
      <c r="W1339" s="382"/>
      <c r="X1339" s="382"/>
      <c r="Y1339" s="382"/>
      <c r="Z1339" s="382"/>
      <c r="AA1339" s="382"/>
      <c r="AB1339" s="382"/>
      <c r="AC1339" s="382"/>
      <c r="AD1339" s="382"/>
      <c r="AE1339" s="382"/>
      <c r="AF1339" s="382"/>
      <c r="AG1339" s="382"/>
    </row>
    <row r="1340" spans="3:33" x14ac:dyDescent="0.25">
      <c r="C1340" s="382"/>
      <c r="D1340" s="382"/>
      <c r="E1340" s="382"/>
      <c r="F1340" s="382"/>
      <c r="G1340" s="382"/>
      <c r="H1340" s="382"/>
      <c r="I1340" s="382"/>
      <c r="J1340" s="382"/>
      <c r="K1340" s="382"/>
      <c r="L1340" s="382"/>
      <c r="M1340" s="382"/>
      <c r="N1340" s="382"/>
      <c r="O1340" s="382"/>
      <c r="P1340" s="382"/>
      <c r="Q1340" s="382"/>
      <c r="R1340" s="382"/>
      <c r="S1340" s="382"/>
      <c r="T1340" s="382"/>
      <c r="U1340" s="382"/>
      <c r="V1340" s="382"/>
      <c r="W1340" s="382"/>
      <c r="X1340" s="382"/>
      <c r="Y1340" s="382"/>
      <c r="Z1340" s="382"/>
      <c r="AA1340" s="382"/>
      <c r="AB1340" s="382"/>
      <c r="AC1340" s="382"/>
      <c r="AD1340" s="382"/>
      <c r="AE1340" s="382"/>
      <c r="AF1340" s="382"/>
      <c r="AG1340" s="382"/>
    </row>
    <row r="1341" spans="3:33" x14ac:dyDescent="0.25">
      <c r="C1341" s="382"/>
      <c r="D1341" s="382"/>
      <c r="E1341" s="382"/>
      <c r="F1341" s="382"/>
      <c r="G1341" s="382"/>
      <c r="H1341" s="382"/>
      <c r="I1341" s="382"/>
      <c r="J1341" s="382"/>
      <c r="K1341" s="382"/>
      <c r="L1341" s="382"/>
      <c r="M1341" s="382"/>
      <c r="N1341" s="382"/>
      <c r="O1341" s="382"/>
      <c r="P1341" s="382"/>
      <c r="Q1341" s="382"/>
      <c r="R1341" s="382"/>
      <c r="S1341" s="382"/>
      <c r="T1341" s="382"/>
      <c r="U1341" s="382"/>
      <c r="V1341" s="382"/>
      <c r="W1341" s="382"/>
      <c r="X1341" s="382"/>
      <c r="Y1341" s="382"/>
      <c r="Z1341" s="382"/>
      <c r="AA1341" s="382"/>
      <c r="AB1341" s="382"/>
      <c r="AC1341" s="382"/>
      <c r="AD1341" s="382"/>
      <c r="AE1341" s="382"/>
      <c r="AF1341" s="382"/>
      <c r="AG1341" s="382"/>
    </row>
    <row r="1342" spans="3:33" x14ac:dyDescent="0.25">
      <c r="C1342" s="382"/>
      <c r="D1342" s="382"/>
      <c r="E1342" s="382"/>
      <c r="F1342" s="382"/>
      <c r="G1342" s="382"/>
      <c r="H1342" s="382"/>
      <c r="I1342" s="382"/>
      <c r="J1342" s="382"/>
      <c r="K1342" s="382"/>
      <c r="L1342" s="382"/>
      <c r="M1342" s="382"/>
      <c r="N1342" s="382"/>
      <c r="O1342" s="382"/>
      <c r="P1342" s="382"/>
      <c r="Q1342" s="382"/>
      <c r="R1342" s="382"/>
      <c r="S1342" s="382"/>
      <c r="T1342" s="382"/>
      <c r="U1342" s="382"/>
      <c r="V1342" s="382"/>
      <c r="W1342" s="382"/>
      <c r="X1342" s="382"/>
      <c r="Y1342" s="382"/>
      <c r="Z1342" s="382"/>
      <c r="AA1342" s="382"/>
      <c r="AB1342" s="382"/>
      <c r="AC1342" s="382"/>
      <c r="AD1342" s="382"/>
      <c r="AE1342" s="382"/>
      <c r="AF1342" s="382"/>
      <c r="AG1342" s="382"/>
    </row>
    <row r="1343" spans="3:33" x14ac:dyDescent="0.25">
      <c r="C1343" s="382"/>
      <c r="D1343" s="382"/>
      <c r="E1343" s="382"/>
      <c r="F1343" s="382"/>
      <c r="G1343" s="382"/>
      <c r="H1343" s="382"/>
      <c r="I1343" s="382"/>
      <c r="J1343" s="382"/>
      <c r="K1343" s="382"/>
      <c r="L1343" s="382"/>
      <c r="M1343" s="382"/>
      <c r="N1343" s="382"/>
      <c r="O1343" s="382"/>
      <c r="P1343" s="382"/>
      <c r="Q1343" s="382"/>
      <c r="R1343" s="382"/>
      <c r="S1343" s="382"/>
      <c r="T1343" s="382"/>
      <c r="U1343" s="382"/>
      <c r="V1343" s="382"/>
      <c r="W1343" s="382"/>
      <c r="X1343" s="382"/>
      <c r="Y1343" s="382"/>
      <c r="Z1343" s="382"/>
      <c r="AA1343" s="382"/>
      <c r="AB1343" s="382"/>
      <c r="AC1343" s="382"/>
      <c r="AD1343" s="382"/>
      <c r="AE1343" s="382"/>
      <c r="AF1343" s="382"/>
      <c r="AG1343" s="382"/>
    </row>
    <row r="1344" spans="3:33" x14ac:dyDescent="0.25">
      <c r="C1344" s="382"/>
      <c r="D1344" s="382"/>
      <c r="E1344" s="382"/>
      <c r="F1344" s="382"/>
      <c r="G1344" s="382"/>
      <c r="H1344" s="382"/>
      <c r="I1344" s="382"/>
      <c r="J1344" s="382"/>
      <c r="K1344" s="382"/>
      <c r="L1344" s="382"/>
      <c r="M1344" s="382"/>
      <c r="N1344" s="382"/>
      <c r="O1344" s="382"/>
      <c r="P1344" s="382"/>
      <c r="Q1344" s="382"/>
      <c r="R1344" s="382"/>
      <c r="S1344" s="382"/>
      <c r="T1344" s="382"/>
      <c r="U1344" s="382"/>
      <c r="V1344" s="382"/>
      <c r="W1344" s="382"/>
      <c r="X1344" s="382"/>
      <c r="Y1344" s="382"/>
      <c r="Z1344" s="382"/>
      <c r="AA1344" s="382"/>
      <c r="AB1344" s="382"/>
      <c r="AC1344" s="382"/>
      <c r="AD1344" s="382"/>
      <c r="AE1344" s="382"/>
      <c r="AF1344" s="382"/>
      <c r="AG1344" s="382"/>
    </row>
    <row r="1345" spans="3:33" x14ac:dyDescent="0.25">
      <c r="C1345" s="382"/>
      <c r="D1345" s="382"/>
      <c r="E1345" s="382"/>
      <c r="F1345" s="382"/>
      <c r="G1345" s="382"/>
      <c r="H1345" s="382"/>
      <c r="I1345" s="382"/>
      <c r="J1345" s="382"/>
      <c r="K1345" s="382"/>
      <c r="L1345" s="382"/>
      <c r="M1345" s="382"/>
      <c r="N1345" s="382"/>
      <c r="O1345" s="382"/>
      <c r="P1345" s="382"/>
      <c r="Q1345" s="382"/>
      <c r="R1345" s="382"/>
      <c r="S1345" s="382"/>
      <c r="T1345" s="382"/>
      <c r="U1345" s="382"/>
      <c r="V1345" s="382"/>
      <c r="W1345" s="382"/>
      <c r="X1345" s="382"/>
      <c r="Y1345" s="382"/>
      <c r="Z1345" s="382"/>
      <c r="AA1345" s="382"/>
      <c r="AB1345" s="382"/>
      <c r="AC1345" s="382"/>
      <c r="AD1345" s="382"/>
      <c r="AE1345" s="382"/>
      <c r="AF1345" s="382"/>
      <c r="AG1345" s="382"/>
    </row>
    <row r="1346" spans="3:33" x14ac:dyDescent="0.25">
      <c r="C1346" s="382"/>
      <c r="D1346" s="382"/>
      <c r="E1346" s="382"/>
      <c r="F1346" s="382"/>
      <c r="G1346" s="382"/>
      <c r="H1346" s="382"/>
      <c r="I1346" s="382"/>
      <c r="J1346" s="382"/>
      <c r="K1346" s="382"/>
      <c r="L1346" s="382"/>
      <c r="M1346" s="382"/>
      <c r="N1346" s="382"/>
      <c r="O1346" s="382"/>
      <c r="P1346" s="382"/>
      <c r="Q1346" s="382"/>
      <c r="R1346" s="382"/>
      <c r="S1346" s="382"/>
      <c r="T1346" s="382"/>
      <c r="U1346" s="382"/>
      <c r="V1346" s="382"/>
      <c r="W1346" s="382"/>
      <c r="X1346" s="382"/>
      <c r="Y1346" s="382"/>
      <c r="Z1346" s="382"/>
      <c r="AA1346" s="382"/>
      <c r="AB1346" s="382"/>
      <c r="AC1346" s="382"/>
      <c r="AD1346" s="382"/>
      <c r="AE1346" s="382"/>
      <c r="AF1346" s="382"/>
      <c r="AG1346" s="382"/>
    </row>
    <row r="1347" spans="3:33" x14ac:dyDescent="0.25">
      <c r="C1347" s="382"/>
      <c r="D1347" s="382"/>
      <c r="E1347" s="382"/>
      <c r="F1347" s="382"/>
      <c r="G1347" s="382"/>
      <c r="H1347" s="382"/>
      <c r="I1347" s="382"/>
      <c r="J1347" s="382"/>
      <c r="K1347" s="382"/>
      <c r="L1347" s="382"/>
      <c r="M1347" s="382"/>
      <c r="N1347" s="382"/>
      <c r="O1347" s="382"/>
      <c r="P1347" s="382"/>
      <c r="Q1347" s="382"/>
      <c r="R1347" s="382"/>
      <c r="S1347" s="382"/>
      <c r="T1347" s="382"/>
      <c r="U1347" s="382"/>
      <c r="V1347" s="382"/>
      <c r="W1347" s="382"/>
      <c r="X1347" s="382"/>
      <c r="Y1347" s="382"/>
      <c r="Z1347" s="382"/>
      <c r="AA1347" s="382"/>
      <c r="AB1347" s="382"/>
      <c r="AC1347" s="382"/>
      <c r="AD1347" s="382"/>
      <c r="AE1347" s="382"/>
      <c r="AF1347" s="382"/>
      <c r="AG1347" s="382"/>
    </row>
    <row r="1348" spans="3:33" x14ac:dyDescent="0.25">
      <c r="C1348" s="382"/>
      <c r="D1348" s="382"/>
      <c r="E1348" s="382"/>
      <c r="F1348" s="382"/>
      <c r="G1348" s="382"/>
      <c r="H1348" s="382"/>
      <c r="I1348" s="382"/>
      <c r="J1348" s="382"/>
      <c r="K1348" s="382"/>
      <c r="L1348" s="382"/>
      <c r="M1348" s="382"/>
      <c r="N1348" s="382"/>
      <c r="O1348" s="382"/>
      <c r="P1348" s="382"/>
      <c r="Q1348" s="382"/>
      <c r="R1348" s="382"/>
      <c r="S1348" s="382"/>
      <c r="T1348" s="382"/>
      <c r="U1348" s="382"/>
      <c r="V1348" s="382"/>
      <c r="W1348" s="382"/>
      <c r="X1348" s="382"/>
      <c r="Y1348" s="382"/>
      <c r="Z1348" s="382"/>
      <c r="AA1348" s="382"/>
      <c r="AB1348" s="382"/>
      <c r="AC1348" s="382"/>
      <c r="AD1348" s="382"/>
      <c r="AE1348" s="382"/>
      <c r="AF1348" s="382"/>
      <c r="AG1348" s="382"/>
    </row>
    <row r="1349" spans="3:33" x14ac:dyDescent="0.25">
      <c r="C1349" s="382"/>
      <c r="D1349" s="382"/>
      <c r="E1349" s="382"/>
      <c r="F1349" s="382"/>
      <c r="G1349" s="382"/>
      <c r="H1349" s="382"/>
      <c r="I1349" s="382"/>
      <c r="J1349" s="382"/>
      <c r="K1349" s="382"/>
      <c r="L1349" s="382"/>
      <c r="M1349" s="382"/>
      <c r="N1349" s="382"/>
      <c r="O1349" s="382"/>
      <c r="P1349" s="382"/>
      <c r="Q1349" s="382"/>
      <c r="R1349" s="382"/>
      <c r="S1349" s="382"/>
      <c r="T1349" s="382"/>
      <c r="U1349" s="382"/>
      <c r="V1349" s="382"/>
      <c r="W1349" s="382"/>
      <c r="X1349" s="382"/>
      <c r="Y1349" s="382"/>
      <c r="Z1349" s="382"/>
      <c r="AA1349" s="382"/>
      <c r="AB1349" s="382"/>
      <c r="AC1349" s="382"/>
      <c r="AD1349" s="382"/>
      <c r="AE1349" s="382"/>
      <c r="AF1349" s="382"/>
      <c r="AG1349" s="382"/>
    </row>
    <row r="1350" spans="3:33" x14ac:dyDescent="0.25">
      <c r="C1350" s="382"/>
      <c r="D1350" s="382"/>
      <c r="E1350" s="382"/>
      <c r="F1350" s="382"/>
      <c r="G1350" s="382"/>
      <c r="H1350" s="382"/>
      <c r="I1350" s="382"/>
      <c r="J1350" s="382"/>
      <c r="K1350" s="382"/>
      <c r="L1350" s="382"/>
      <c r="M1350" s="382"/>
      <c r="N1350" s="382"/>
      <c r="O1350" s="382"/>
      <c r="P1350" s="382"/>
      <c r="Q1350" s="382"/>
      <c r="R1350" s="382"/>
      <c r="S1350" s="382"/>
      <c r="T1350" s="382"/>
      <c r="U1350" s="382"/>
      <c r="V1350" s="382"/>
      <c r="W1350" s="382"/>
      <c r="X1350" s="382"/>
      <c r="Y1350" s="382"/>
      <c r="Z1350" s="382"/>
      <c r="AA1350" s="382"/>
      <c r="AB1350" s="382"/>
      <c r="AC1350" s="382"/>
      <c r="AD1350" s="382"/>
      <c r="AE1350" s="382"/>
      <c r="AF1350" s="382"/>
      <c r="AG1350" s="382"/>
    </row>
    <row r="1351" spans="3:33" x14ac:dyDescent="0.25">
      <c r="C1351" s="382"/>
      <c r="D1351" s="382"/>
      <c r="E1351" s="382"/>
      <c r="F1351" s="382"/>
      <c r="G1351" s="382"/>
      <c r="H1351" s="382"/>
      <c r="I1351" s="382"/>
      <c r="J1351" s="382"/>
      <c r="K1351" s="382"/>
      <c r="L1351" s="382"/>
      <c r="M1351" s="382"/>
      <c r="N1351" s="382"/>
      <c r="O1351" s="382"/>
      <c r="P1351" s="382"/>
      <c r="Q1351" s="382"/>
      <c r="R1351" s="382"/>
      <c r="S1351" s="382"/>
      <c r="T1351" s="382"/>
      <c r="U1351" s="382"/>
      <c r="V1351" s="382"/>
      <c r="W1351" s="382"/>
      <c r="X1351" s="382"/>
      <c r="Y1351" s="382"/>
      <c r="Z1351" s="382"/>
      <c r="AA1351" s="382"/>
      <c r="AB1351" s="382"/>
      <c r="AC1351" s="382"/>
      <c r="AD1351" s="382"/>
      <c r="AE1351" s="382"/>
      <c r="AF1351" s="382"/>
      <c r="AG1351" s="382"/>
    </row>
    <row r="1352" spans="3:33" x14ac:dyDescent="0.25">
      <c r="C1352" s="382"/>
      <c r="D1352" s="382"/>
      <c r="E1352" s="382"/>
      <c r="F1352" s="382"/>
      <c r="G1352" s="382"/>
      <c r="H1352" s="382"/>
      <c r="I1352" s="382"/>
      <c r="J1352" s="382"/>
      <c r="K1352" s="382"/>
      <c r="L1352" s="382"/>
      <c r="M1352" s="382"/>
      <c r="N1352" s="382"/>
      <c r="O1352" s="382"/>
      <c r="P1352" s="382"/>
      <c r="Q1352" s="382"/>
      <c r="R1352" s="382"/>
      <c r="S1352" s="382"/>
      <c r="T1352" s="382"/>
      <c r="U1352" s="382"/>
      <c r="V1352" s="382"/>
      <c r="W1352" s="382"/>
      <c r="X1352" s="382"/>
      <c r="Y1352" s="382"/>
      <c r="Z1352" s="382"/>
      <c r="AA1352" s="382"/>
      <c r="AB1352" s="382"/>
      <c r="AC1352" s="382"/>
      <c r="AD1352" s="382"/>
      <c r="AE1352" s="382"/>
      <c r="AF1352" s="382"/>
      <c r="AG1352" s="382"/>
    </row>
    <row r="1353" spans="3:33" x14ac:dyDescent="0.25">
      <c r="C1353" s="382"/>
      <c r="D1353" s="382"/>
      <c r="E1353" s="382"/>
      <c r="F1353" s="382"/>
      <c r="G1353" s="382"/>
      <c r="H1353" s="382"/>
      <c r="I1353" s="382"/>
      <c r="J1353" s="382"/>
      <c r="K1353" s="382"/>
      <c r="L1353" s="382"/>
      <c r="M1353" s="382"/>
      <c r="N1353" s="382"/>
      <c r="O1353" s="382"/>
      <c r="P1353" s="382"/>
      <c r="Q1353" s="382"/>
      <c r="R1353" s="382"/>
      <c r="S1353" s="382"/>
      <c r="T1353" s="382"/>
      <c r="U1353" s="382"/>
      <c r="V1353" s="382"/>
      <c r="W1353" s="382"/>
      <c r="X1353" s="382"/>
      <c r="Y1353" s="382"/>
      <c r="Z1353" s="382"/>
      <c r="AA1353" s="382"/>
      <c r="AB1353" s="382"/>
      <c r="AC1353" s="382"/>
      <c r="AD1353" s="382"/>
      <c r="AE1353" s="382"/>
      <c r="AF1353" s="382"/>
      <c r="AG1353" s="382"/>
    </row>
    <row r="1354" spans="3:33" x14ac:dyDescent="0.25">
      <c r="C1354" s="382"/>
      <c r="D1354" s="382"/>
      <c r="E1354" s="382"/>
      <c r="F1354" s="382"/>
      <c r="G1354" s="382"/>
      <c r="H1354" s="382"/>
      <c r="I1354" s="382"/>
      <c r="J1354" s="382"/>
      <c r="K1354" s="382"/>
      <c r="L1354" s="382"/>
      <c r="M1354" s="382"/>
      <c r="N1354" s="382"/>
      <c r="O1354" s="382"/>
      <c r="P1354" s="382"/>
      <c r="Q1354" s="382"/>
      <c r="R1354" s="382"/>
      <c r="S1354" s="382"/>
      <c r="T1354" s="382"/>
      <c r="U1354" s="382"/>
      <c r="V1354" s="382"/>
      <c r="W1354" s="382"/>
      <c r="X1354" s="382"/>
      <c r="Y1354" s="382"/>
      <c r="Z1354" s="382"/>
      <c r="AA1354" s="382"/>
      <c r="AB1354" s="382"/>
      <c r="AC1354" s="382"/>
      <c r="AD1354" s="382"/>
      <c r="AE1354" s="382"/>
      <c r="AF1354" s="382"/>
      <c r="AG1354" s="382"/>
    </row>
    <row r="1355" spans="3:33" x14ac:dyDescent="0.25">
      <c r="C1355" s="382"/>
      <c r="D1355" s="382"/>
      <c r="E1355" s="382"/>
      <c r="F1355" s="382"/>
      <c r="G1355" s="382"/>
      <c r="H1355" s="382"/>
      <c r="I1355" s="382"/>
      <c r="J1355" s="382"/>
      <c r="K1355" s="382"/>
      <c r="L1355" s="382"/>
      <c r="M1355" s="382"/>
      <c r="N1355" s="382"/>
      <c r="O1355" s="382"/>
      <c r="P1355" s="382"/>
      <c r="Q1355" s="382"/>
      <c r="R1355" s="382"/>
      <c r="S1355" s="382"/>
      <c r="T1355" s="382"/>
      <c r="U1355" s="382"/>
      <c r="V1355" s="382"/>
      <c r="W1355" s="382"/>
      <c r="X1355" s="382"/>
      <c r="Y1355" s="382"/>
      <c r="Z1355" s="382"/>
      <c r="AA1355" s="382"/>
      <c r="AB1355" s="382"/>
      <c r="AC1355" s="382"/>
      <c r="AD1355" s="382"/>
      <c r="AE1355" s="382"/>
      <c r="AF1355" s="382"/>
      <c r="AG1355" s="382"/>
    </row>
    <row r="1356" spans="3:33" x14ac:dyDescent="0.25">
      <c r="C1356" s="382"/>
      <c r="D1356" s="382"/>
      <c r="E1356" s="382"/>
      <c r="F1356" s="382"/>
      <c r="G1356" s="382"/>
      <c r="H1356" s="382"/>
      <c r="I1356" s="382"/>
      <c r="J1356" s="382"/>
      <c r="K1356" s="382"/>
      <c r="L1356" s="382"/>
      <c r="M1356" s="382"/>
      <c r="N1356" s="382"/>
      <c r="O1356" s="382"/>
      <c r="P1356" s="382"/>
      <c r="Q1356" s="382"/>
      <c r="R1356" s="382"/>
      <c r="S1356" s="382"/>
      <c r="T1356" s="382"/>
      <c r="U1356" s="382"/>
      <c r="V1356" s="382"/>
      <c r="W1356" s="382"/>
      <c r="X1356" s="382"/>
      <c r="Y1356" s="382"/>
      <c r="Z1356" s="382"/>
      <c r="AA1356" s="382"/>
      <c r="AB1356" s="382"/>
      <c r="AC1356" s="382"/>
      <c r="AD1356" s="382"/>
      <c r="AE1356" s="382"/>
      <c r="AF1356" s="382"/>
      <c r="AG1356" s="382"/>
    </row>
    <row r="1357" spans="3:33" x14ac:dyDescent="0.25">
      <c r="C1357" s="382"/>
      <c r="D1357" s="382"/>
      <c r="E1357" s="382"/>
      <c r="F1357" s="382"/>
      <c r="G1357" s="382"/>
      <c r="H1357" s="382"/>
      <c r="I1357" s="382"/>
      <c r="J1357" s="382"/>
      <c r="K1357" s="382"/>
      <c r="L1357" s="382"/>
      <c r="M1357" s="382"/>
      <c r="N1357" s="382"/>
      <c r="O1357" s="382"/>
      <c r="P1357" s="382"/>
      <c r="Q1357" s="382"/>
      <c r="R1357" s="382"/>
      <c r="S1357" s="382"/>
      <c r="T1357" s="382"/>
      <c r="U1357" s="382"/>
      <c r="V1357" s="382"/>
      <c r="W1357" s="382"/>
      <c r="X1357" s="382"/>
      <c r="Y1357" s="382"/>
      <c r="Z1357" s="382"/>
      <c r="AA1357" s="382"/>
      <c r="AB1357" s="382"/>
      <c r="AC1357" s="382"/>
      <c r="AD1357" s="382"/>
      <c r="AE1357" s="382"/>
      <c r="AF1357" s="382"/>
      <c r="AG1357" s="382"/>
    </row>
    <row r="1358" spans="3:33" x14ac:dyDescent="0.25">
      <c r="C1358" s="382"/>
      <c r="D1358" s="382"/>
      <c r="E1358" s="382"/>
      <c r="F1358" s="382"/>
      <c r="G1358" s="382"/>
      <c r="H1358" s="382"/>
      <c r="I1358" s="382"/>
      <c r="J1358" s="382"/>
      <c r="K1358" s="382"/>
      <c r="L1358" s="382"/>
      <c r="M1358" s="382"/>
      <c r="N1358" s="382"/>
      <c r="O1358" s="382"/>
      <c r="P1358" s="382"/>
      <c r="Q1358" s="382"/>
      <c r="R1358" s="382"/>
      <c r="S1358" s="382"/>
      <c r="T1358" s="382"/>
      <c r="U1358" s="382"/>
      <c r="V1358" s="382"/>
      <c r="W1358" s="382"/>
      <c r="X1358" s="382"/>
      <c r="Y1358" s="382"/>
      <c r="Z1358" s="382"/>
      <c r="AA1358" s="382"/>
      <c r="AB1358" s="382"/>
      <c r="AC1358" s="382"/>
      <c r="AD1358" s="382"/>
      <c r="AE1358" s="382"/>
      <c r="AF1358" s="382"/>
      <c r="AG1358" s="382"/>
    </row>
    <row r="1359" spans="3:33" x14ac:dyDescent="0.25">
      <c r="C1359" s="382"/>
      <c r="D1359" s="382"/>
      <c r="E1359" s="382"/>
      <c r="F1359" s="382"/>
      <c r="G1359" s="382"/>
      <c r="H1359" s="382"/>
      <c r="I1359" s="382"/>
      <c r="J1359" s="382"/>
      <c r="K1359" s="382"/>
      <c r="L1359" s="382"/>
      <c r="M1359" s="382"/>
      <c r="N1359" s="382"/>
      <c r="O1359" s="382"/>
      <c r="P1359" s="382"/>
      <c r="Q1359" s="382"/>
      <c r="R1359" s="382"/>
      <c r="S1359" s="382"/>
      <c r="T1359" s="382"/>
      <c r="U1359" s="382"/>
      <c r="V1359" s="382"/>
      <c r="W1359" s="382"/>
      <c r="X1359" s="382"/>
      <c r="Y1359" s="382"/>
      <c r="Z1359" s="382"/>
      <c r="AA1359" s="382"/>
      <c r="AB1359" s="382"/>
      <c r="AC1359" s="382"/>
      <c r="AD1359" s="382"/>
      <c r="AE1359" s="382"/>
      <c r="AF1359" s="382"/>
      <c r="AG1359" s="382"/>
    </row>
    <row r="1360" spans="3:33" x14ac:dyDescent="0.25">
      <c r="C1360" s="382"/>
      <c r="D1360" s="382"/>
      <c r="E1360" s="382"/>
      <c r="F1360" s="382"/>
      <c r="G1360" s="382"/>
      <c r="H1360" s="382"/>
      <c r="I1360" s="382"/>
      <c r="J1360" s="382"/>
      <c r="K1360" s="382"/>
      <c r="L1360" s="382"/>
      <c r="M1360" s="382"/>
      <c r="N1360" s="382"/>
      <c r="O1360" s="382"/>
      <c r="P1360" s="382"/>
      <c r="Q1360" s="382"/>
      <c r="R1360" s="382"/>
      <c r="S1360" s="382"/>
      <c r="T1360" s="382"/>
      <c r="U1360" s="382"/>
      <c r="V1360" s="382"/>
      <c r="W1360" s="382"/>
      <c r="X1360" s="382"/>
      <c r="Y1360" s="382"/>
      <c r="Z1360" s="382"/>
      <c r="AA1360" s="382"/>
      <c r="AB1360" s="382"/>
      <c r="AC1360" s="382"/>
      <c r="AD1360" s="382"/>
      <c r="AE1360" s="382"/>
      <c r="AF1360" s="382"/>
      <c r="AG1360" s="382"/>
    </row>
    <row r="1361" spans="3:33" x14ac:dyDescent="0.25">
      <c r="C1361" s="382"/>
      <c r="D1361" s="382"/>
      <c r="E1361" s="382"/>
      <c r="F1361" s="382"/>
      <c r="G1361" s="382"/>
      <c r="H1361" s="382"/>
      <c r="I1361" s="382"/>
      <c r="J1361" s="382"/>
      <c r="K1361" s="382"/>
      <c r="L1361" s="382"/>
      <c r="M1361" s="382"/>
      <c r="N1361" s="382"/>
      <c r="O1361" s="382"/>
      <c r="P1361" s="382"/>
      <c r="Q1361" s="382"/>
      <c r="R1361" s="382"/>
      <c r="S1361" s="382"/>
      <c r="T1361" s="382"/>
      <c r="U1361" s="382"/>
      <c r="V1361" s="382"/>
      <c r="W1361" s="382"/>
      <c r="X1361" s="382"/>
      <c r="Y1361" s="382"/>
      <c r="Z1361" s="382"/>
      <c r="AA1361" s="382"/>
      <c r="AB1361" s="382"/>
      <c r="AC1361" s="382"/>
      <c r="AD1361" s="382"/>
      <c r="AE1361" s="382"/>
      <c r="AF1361" s="382"/>
      <c r="AG1361" s="382"/>
    </row>
    <row r="1362" spans="3:33" x14ac:dyDescent="0.25">
      <c r="C1362" s="382"/>
      <c r="D1362" s="382"/>
      <c r="E1362" s="382"/>
      <c r="F1362" s="382"/>
      <c r="G1362" s="382"/>
      <c r="H1362" s="382"/>
      <c r="I1362" s="382"/>
      <c r="J1362" s="382"/>
      <c r="K1362" s="382"/>
      <c r="L1362" s="382"/>
      <c r="M1362" s="382"/>
      <c r="N1362" s="382"/>
      <c r="O1362" s="382"/>
      <c r="P1362" s="382"/>
      <c r="Q1362" s="382"/>
      <c r="R1362" s="382"/>
      <c r="S1362" s="382"/>
      <c r="T1362" s="382"/>
      <c r="U1362" s="382"/>
      <c r="V1362" s="382"/>
      <c r="W1362" s="382"/>
      <c r="X1362" s="382"/>
      <c r="Y1362" s="382"/>
      <c r="Z1362" s="382"/>
      <c r="AA1362" s="382"/>
      <c r="AB1362" s="382"/>
      <c r="AC1362" s="382"/>
      <c r="AD1362" s="382"/>
      <c r="AE1362" s="382"/>
      <c r="AF1362" s="382"/>
      <c r="AG1362" s="382"/>
    </row>
    <row r="1363" spans="3:33" x14ac:dyDescent="0.25">
      <c r="C1363" s="382"/>
      <c r="D1363" s="382"/>
      <c r="E1363" s="382"/>
      <c r="F1363" s="382"/>
      <c r="G1363" s="382"/>
      <c r="H1363" s="382"/>
      <c r="I1363" s="382"/>
      <c r="J1363" s="382"/>
      <c r="K1363" s="382"/>
      <c r="L1363" s="382"/>
      <c r="M1363" s="382"/>
      <c r="N1363" s="382"/>
      <c r="O1363" s="382"/>
      <c r="P1363" s="382"/>
      <c r="Q1363" s="382"/>
      <c r="R1363" s="382"/>
      <c r="S1363" s="382"/>
      <c r="T1363" s="382"/>
      <c r="U1363" s="382"/>
      <c r="V1363" s="382"/>
      <c r="W1363" s="382"/>
      <c r="X1363" s="382"/>
      <c r="Y1363" s="382"/>
      <c r="Z1363" s="382"/>
      <c r="AA1363" s="382"/>
      <c r="AB1363" s="382"/>
      <c r="AC1363" s="382"/>
      <c r="AD1363" s="382"/>
      <c r="AE1363" s="382"/>
      <c r="AF1363" s="382"/>
      <c r="AG1363" s="382"/>
    </row>
    <row r="1364" spans="3:33" x14ac:dyDescent="0.25">
      <c r="C1364" s="382"/>
      <c r="D1364" s="382"/>
      <c r="E1364" s="382"/>
      <c r="F1364" s="382"/>
      <c r="G1364" s="382"/>
      <c r="H1364" s="382"/>
      <c r="I1364" s="382"/>
      <c r="J1364" s="382"/>
      <c r="K1364" s="382"/>
      <c r="L1364" s="382"/>
      <c r="M1364" s="382"/>
      <c r="N1364" s="382"/>
      <c r="O1364" s="382"/>
      <c r="P1364" s="382"/>
      <c r="Q1364" s="382"/>
      <c r="R1364" s="382"/>
      <c r="S1364" s="382"/>
      <c r="T1364" s="382"/>
      <c r="U1364" s="382"/>
      <c r="V1364" s="382"/>
      <c r="W1364" s="382"/>
      <c r="X1364" s="382"/>
      <c r="Y1364" s="382"/>
      <c r="Z1364" s="382"/>
      <c r="AA1364" s="382"/>
      <c r="AB1364" s="382"/>
      <c r="AC1364" s="382"/>
      <c r="AD1364" s="382"/>
      <c r="AE1364" s="382"/>
      <c r="AF1364" s="382"/>
      <c r="AG1364" s="382"/>
    </row>
    <row r="1365" spans="3:33" x14ac:dyDescent="0.25">
      <c r="C1365" s="382"/>
      <c r="D1365" s="382"/>
      <c r="E1365" s="382"/>
      <c r="F1365" s="382"/>
      <c r="G1365" s="382"/>
      <c r="H1365" s="382"/>
      <c r="I1365" s="382"/>
      <c r="J1365" s="382"/>
      <c r="K1365" s="382"/>
      <c r="L1365" s="382"/>
      <c r="M1365" s="382"/>
      <c r="N1365" s="382"/>
      <c r="O1365" s="382"/>
      <c r="P1365" s="382"/>
      <c r="Q1365" s="382"/>
      <c r="R1365" s="382"/>
      <c r="S1365" s="382"/>
      <c r="T1365" s="382"/>
      <c r="U1365" s="382"/>
      <c r="V1365" s="382"/>
      <c r="W1365" s="382"/>
      <c r="X1365" s="382"/>
      <c r="Y1365" s="382"/>
      <c r="Z1365" s="382"/>
      <c r="AA1365" s="382"/>
      <c r="AB1365" s="382"/>
      <c r="AC1365" s="382"/>
      <c r="AD1365" s="382"/>
      <c r="AE1365" s="382"/>
      <c r="AF1365" s="382"/>
      <c r="AG1365" s="382"/>
    </row>
    <row r="1366" spans="3:33" x14ac:dyDescent="0.25">
      <c r="C1366" s="382"/>
      <c r="D1366" s="382"/>
      <c r="E1366" s="382"/>
      <c r="F1366" s="382"/>
      <c r="G1366" s="382"/>
      <c r="H1366" s="382"/>
      <c r="I1366" s="382"/>
      <c r="J1366" s="382"/>
      <c r="K1366" s="382"/>
      <c r="L1366" s="382"/>
      <c r="M1366" s="382"/>
      <c r="N1366" s="382"/>
      <c r="O1366" s="382"/>
      <c r="P1366" s="382"/>
      <c r="Q1366" s="382"/>
      <c r="R1366" s="382"/>
      <c r="S1366" s="382"/>
      <c r="T1366" s="382"/>
      <c r="U1366" s="382"/>
      <c r="V1366" s="382"/>
      <c r="W1366" s="382"/>
      <c r="X1366" s="382"/>
      <c r="Y1366" s="382"/>
      <c r="Z1366" s="382"/>
      <c r="AA1366" s="382"/>
      <c r="AB1366" s="382"/>
      <c r="AC1366" s="382"/>
      <c r="AD1366" s="382"/>
      <c r="AE1366" s="382"/>
      <c r="AF1366" s="382"/>
      <c r="AG1366" s="382"/>
    </row>
    <row r="1367" spans="3:33" x14ac:dyDescent="0.25">
      <c r="C1367" s="382"/>
      <c r="D1367" s="382"/>
      <c r="E1367" s="382"/>
      <c r="F1367" s="382"/>
      <c r="G1367" s="382"/>
      <c r="H1367" s="382"/>
      <c r="I1367" s="382"/>
      <c r="J1367" s="382"/>
      <c r="K1367" s="382"/>
      <c r="L1367" s="382"/>
      <c r="M1367" s="382"/>
      <c r="N1367" s="382"/>
      <c r="O1367" s="382"/>
      <c r="P1367" s="382"/>
      <c r="Q1367" s="382"/>
      <c r="R1367" s="382"/>
      <c r="S1367" s="382"/>
      <c r="T1367" s="382"/>
      <c r="U1367" s="382"/>
      <c r="V1367" s="382"/>
      <c r="W1367" s="382"/>
      <c r="X1367" s="382"/>
      <c r="Y1367" s="382"/>
      <c r="Z1367" s="382"/>
      <c r="AA1367" s="382"/>
      <c r="AB1367" s="382"/>
      <c r="AC1367" s="382"/>
      <c r="AD1367" s="382"/>
      <c r="AE1367" s="382"/>
      <c r="AF1367" s="382"/>
      <c r="AG1367" s="382"/>
    </row>
    <row r="1368" spans="3:33" x14ac:dyDescent="0.25">
      <c r="C1368" s="382"/>
      <c r="D1368" s="382"/>
      <c r="E1368" s="382"/>
      <c r="F1368" s="382"/>
      <c r="G1368" s="382"/>
      <c r="H1368" s="382"/>
      <c r="I1368" s="382"/>
      <c r="J1368" s="382"/>
      <c r="K1368" s="382"/>
      <c r="L1368" s="382"/>
      <c r="M1368" s="382"/>
      <c r="N1368" s="382"/>
      <c r="O1368" s="382"/>
      <c r="P1368" s="382"/>
      <c r="Q1368" s="382"/>
      <c r="R1368" s="382"/>
      <c r="S1368" s="382"/>
      <c r="T1368" s="382"/>
      <c r="U1368" s="382"/>
      <c r="V1368" s="382"/>
      <c r="W1368" s="382"/>
      <c r="X1368" s="382"/>
      <c r="Y1368" s="382"/>
      <c r="Z1368" s="382"/>
      <c r="AA1368" s="382"/>
      <c r="AB1368" s="382"/>
      <c r="AC1368" s="382"/>
      <c r="AD1368" s="382"/>
      <c r="AE1368" s="382"/>
      <c r="AF1368" s="382"/>
      <c r="AG1368" s="382"/>
    </row>
    <row r="1369" spans="3:33" x14ac:dyDescent="0.25">
      <c r="C1369" s="382"/>
      <c r="D1369" s="382"/>
      <c r="E1369" s="382"/>
      <c r="F1369" s="382"/>
      <c r="G1369" s="382"/>
      <c r="H1369" s="382"/>
      <c r="I1369" s="382"/>
      <c r="J1369" s="382"/>
      <c r="K1369" s="382"/>
      <c r="L1369" s="382"/>
      <c r="M1369" s="382"/>
      <c r="N1369" s="382"/>
      <c r="O1369" s="382"/>
      <c r="P1369" s="382"/>
      <c r="Q1369" s="382"/>
      <c r="R1369" s="382"/>
      <c r="S1369" s="382"/>
      <c r="T1369" s="382"/>
      <c r="U1369" s="382"/>
      <c r="V1369" s="382"/>
      <c r="W1369" s="382"/>
      <c r="X1369" s="382"/>
      <c r="Y1369" s="382"/>
      <c r="Z1369" s="382"/>
      <c r="AA1369" s="382"/>
      <c r="AB1369" s="382"/>
      <c r="AC1369" s="382"/>
      <c r="AD1369" s="382"/>
      <c r="AE1369" s="382"/>
      <c r="AF1369" s="382"/>
      <c r="AG1369" s="382"/>
    </row>
    <row r="1370" spans="3:33" x14ac:dyDescent="0.25">
      <c r="C1370" s="382"/>
      <c r="D1370" s="382"/>
      <c r="E1370" s="382"/>
      <c r="F1370" s="382"/>
      <c r="G1370" s="382"/>
      <c r="H1370" s="382"/>
      <c r="I1370" s="382"/>
      <c r="J1370" s="382"/>
      <c r="K1370" s="382"/>
      <c r="L1370" s="382"/>
      <c r="M1370" s="382"/>
      <c r="N1370" s="382"/>
      <c r="O1370" s="382"/>
      <c r="P1370" s="382"/>
      <c r="Q1370" s="382"/>
      <c r="R1370" s="382"/>
      <c r="S1370" s="382"/>
      <c r="T1370" s="382"/>
      <c r="U1370" s="382"/>
      <c r="V1370" s="382"/>
      <c r="W1370" s="382"/>
      <c r="X1370" s="382"/>
      <c r="Y1370" s="382"/>
      <c r="Z1370" s="382"/>
      <c r="AA1370" s="382"/>
      <c r="AB1370" s="382"/>
      <c r="AC1370" s="382"/>
      <c r="AD1370" s="382"/>
      <c r="AE1370" s="382"/>
      <c r="AF1370" s="382"/>
      <c r="AG1370" s="382"/>
    </row>
    <row r="1371" spans="3:33" x14ac:dyDescent="0.25">
      <c r="C1371" s="382"/>
      <c r="D1371" s="382"/>
      <c r="E1371" s="382"/>
      <c r="F1371" s="382"/>
      <c r="G1371" s="382"/>
      <c r="H1371" s="382"/>
      <c r="I1371" s="382"/>
      <c r="J1371" s="382"/>
      <c r="K1371" s="382"/>
      <c r="L1371" s="382"/>
      <c r="M1371" s="382"/>
      <c r="N1371" s="382"/>
      <c r="O1371" s="382"/>
      <c r="P1371" s="382"/>
      <c r="Q1371" s="382"/>
      <c r="R1371" s="382"/>
      <c r="S1371" s="382"/>
      <c r="T1371" s="382"/>
      <c r="U1371" s="382"/>
      <c r="V1371" s="382"/>
      <c r="W1371" s="382"/>
      <c r="X1371" s="382"/>
      <c r="Y1371" s="382"/>
      <c r="Z1371" s="382"/>
      <c r="AA1371" s="382"/>
      <c r="AB1371" s="382"/>
      <c r="AC1371" s="382"/>
      <c r="AD1371" s="382"/>
      <c r="AE1371" s="382"/>
      <c r="AF1371" s="382"/>
      <c r="AG1371" s="382"/>
    </row>
    <row r="1372" spans="3:33" x14ac:dyDescent="0.25">
      <c r="C1372" s="382"/>
      <c r="D1372" s="382"/>
      <c r="E1372" s="382"/>
      <c r="F1372" s="382"/>
      <c r="G1372" s="382"/>
      <c r="H1372" s="382"/>
      <c r="I1372" s="382"/>
      <c r="J1372" s="382"/>
      <c r="K1372" s="382"/>
      <c r="L1372" s="382"/>
      <c r="M1372" s="382"/>
      <c r="N1372" s="382"/>
      <c r="O1372" s="382"/>
      <c r="P1372" s="382"/>
      <c r="Q1372" s="382"/>
      <c r="R1372" s="382"/>
      <c r="S1372" s="382"/>
      <c r="T1372" s="382"/>
      <c r="U1372" s="382"/>
      <c r="V1372" s="382"/>
      <c r="W1372" s="382"/>
      <c r="X1372" s="382"/>
      <c r="Y1372" s="382"/>
      <c r="Z1372" s="382"/>
      <c r="AA1372" s="382"/>
      <c r="AB1372" s="382"/>
      <c r="AC1372" s="382"/>
      <c r="AD1372" s="382"/>
      <c r="AE1372" s="382"/>
      <c r="AF1372" s="382"/>
      <c r="AG1372" s="382"/>
    </row>
    <row r="1373" spans="3:33" x14ac:dyDescent="0.25">
      <c r="C1373" s="382"/>
      <c r="D1373" s="382"/>
      <c r="E1373" s="382"/>
      <c r="F1373" s="382"/>
      <c r="G1373" s="382"/>
      <c r="H1373" s="382"/>
      <c r="I1373" s="382"/>
      <c r="J1373" s="382"/>
      <c r="K1373" s="382"/>
      <c r="L1373" s="382"/>
      <c r="M1373" s="382"/>
      <c r="N1373" s="382"/>
      <c r="O1373" s="382"/>
      <c r="P1373" s="382"/>
      <c r="Q1373" s="382"/>
      <c r="R1373" s="382"/>
      <c r="S1373" s="382"/>
      <c r="T1373" s="382"/>
      <c r="U1373" s="382"/>
      <c r="V1373" s="382"/>
      <c r="W1373" s="382"/>
      <c r="X1373" s="382"/>
      <c r="Y1373" s="382"/>
      <c r="Z1373" s="382"/>
      <c r="AA1373" s="382"/>
      <c r="AB1373" s="382"/>
      <c r="AC1373" s="382"/>
      <c r="AD1373" s="382"/>
      <c r="AE1373" s="382"/>
      <c r="AF1373" s="382"/>
      <c r="AG1373" s="382"/>
    </row>
    <row r="1374" spans="3:33" x14ac:dyDescent="0.25">
      <c r="C1374" s="382"/>
      <c r="D1374" s="382"/>
      <c r="E1374" s="382"/>
      <c r="F1374" s="382"/>
      <c r="G1374" s="382"/>
      <c r="H1374" s="382"/>
      <c r="I1374" s="382"/>
      <c r="J1374" s="382"/>
      <c r="K1374" s="382"/>
      <c r="L1374" s="382"/>
      <c r="M1374" s="382"/>
      <c r="N1374" s="382"/>
      <c r="O1374" s="382"/>
      <c r="P1374" s="382"/>
      <c r="Q1374" s="382"/>
      <c r="R1374" s="382"/>
      <c r="S1374" s="382"/>
      <c r="T1374" s="382"/>
      <c r="U1374" s="382"/>
      <c r="V1374" s="382"/>
      <c r="W1374" s="382"/>
      <c r="X1374" s="382"/>
      <c r="Y1374" s="382"/>
      <c r="Z1374" s="382"/>
      <c r="AA1374" s="382"/>
      <c r="AB1374" s="382"/>
      <c r="AC1374" s="382"/>
      <c r="AD1374" s="382"/>
      <c r="AE1374" s="382"/>
      <c r="AF1374" s="382"/>
      <c r="AG1374" s="382"/>
    </row>
    <row r="1375" spans="3:33" x14ac:dyDescent="0.25">
      <c r="C1375" s="382"/>
      <c r="D1375" s="382"/>
      <c r="E1375" s="382"/>
      <c r="F1375" s="382"/>
      <c r="G1375" s="382"/>
      <c r="H1375" s="382"/>
      <c r="I1375" s="382"/>
      <c r="J1375" s="382"/>
      <c r="K1375" s="382"/>
      <c r="L1375" s="382"/>
      <c r="M1375" s="382"/>
      <c r="N1375" s="382"/>
      <c r="O1375" s="382"/>
      <c r="P1375" s="382"/>
      <c r="Q1375" s="382"/>
      <c r="R1375" s="382"/>
      <c r="S1375" s="382"/>
      <c r="T1375" s="382"/>
      <c r="U1375" s="382"/>
      <c r="V1375" s="382"/>
      <c r="W1375" s="382"/>
      <c r="X1375" s="382"/>
      <c r="Y1375" s="382"/>
      <c r="Z1375" s="382"/>
      <c r="AA1375" s="382"/>
      <c r="AB1375" s="382"/>
      <c r="AC1375" s="382"/>
      <c r="AD1375" s="382"/>
      <c r="AE1375" s="382"/>
      <c r="AF1375" s="382"/>
      <c r="AG1375" s="382"/>
    </row>
    <row r="1376" spans="3:33" x14ac:dyDescent="0.25">
      <c r="C1376" s="382"/>
      <c r="D1376" s="382"/>
      <c r="E1376" s="382"/>
      <c r="F1376" s="382"/>
      <c r="G1376" s="382"/>
      <c r="H1376" s="382"/>
      <c r="I1376" s="382"/>
      <c r="J1376" s="382"/>
      <c r="K1376" s="382"/>
      <c r="L1376" s="382"/>
      <c r="M1376" s="382"/>
      <c r="N1376" s="382"/>
      <c r="O1376" s="382"/>
      <c r="P1376" s="382"/>
      <c r="Q1376" s="382"/>
      <c r="R1376" s="382"/>
      <c r="S1376" s="382"/>
      <c r="T1376" s="382"/>
      <c r="U1376" s="382"/>
      <c r="V1376" s="382"/>
      <c r="W1376" s="382"/>
      <c r="X1376" s="382"/>
      <c r="Y1376" s="382"/>
      <c r="Z1376" s="382"/>
      <c r="AA1376" s="382"/>
      <c r="AB1376" s="382"/>
      <c r="AC1376" s="382"/>
      <c r="AD1376" s="382"/>
      <c r="AE1376" s="382"/>
      <c r="AF1376" s="382"/>
      <c r="AG1376" s="382"/>
    </row>
    <row r="1377" spans="3:33" x14ac:dyDescent="0.25">
      <c r="C1377" s="382"/>
      <c r="D1377" s="382"/>
      <c r="E1377" s="382"/>
      <c r="F1377" s="382"/>
      <c r="G1377" s="382"/>
      <c r="H1377" s="382"/>
      <c r="I1377" s="382"/>
      <c r="J1377" s="382"/>
      <c r="K1377" s="382"/>
      <c r="L1377" s="382"/>
      <c r="M1377" s="382"/>
      <c r="N1377" s="382"/>
      <c r="O1377" s="382"/>
      <c r="P1377" s="382"/>
      <c r="Q1377" s="382"/>
      <c r="R1377" s="382"/>
      <c r="S1377" s="382"/>
      <c r="T1377" s="382"/>
      <c r="U1377" s="382"/>
      <c r="V1377" s="382"/>
      <c r="W1377" s="382"/>
      <c r="X1377" s="382"/>
      <c r="Y1377" s="382"/>
      <c r="Z1377" s="382"/>
      <c r="AA1377" s="382"/>
      <c r="AB1377" s="382"/>
      <c r="AC1377" s="382"/>
      <c r="AD1377" s="382"/>
      <c r="AE1377" s="382"/>
      <c r="AF1377" s="382"/>
      <c r="AG1377" s="382"/>
    </row>
    <row r="1378" spans="3:33" x14ac:dyDescent="0.25">
      <c r="C1378" s="382"/>
      <c r="D1378" s="382"/>
      <c r="E1378" s="382"/>
      <c r="F1378" s="382"/>
      <c r="G1378" s="382"/>
      <c r="H1378" s="382"/>
      <c r="I1378" s="382"/>
      <c r="J1378" s="382"/>
      <c r="K1378" s="382"/>
      <c r="L1378" s="382"/>
      <c r="M1378" s="382"/>
      <c r="N1378" s="382"/>
      <c r="O1378" s="382"/>
      <c r="P1378" s="382"/>
      <c r="Q1378" s="382"/>
      <c r="R1378" s="382"/>
      <c r="S1378" s="382"/>
      <c r="T1378" s="382"/>
      <c r="U1378" s="382"/>
      <c r="V1378" s="382"/>
      <c r="W1378" s="382"/>
      <c r="X1378" s="382"/>
      <c r="Y1378" s="382"/>
      <c r="Z1378" s="382"/>
      <c r="AA1378" s="382"/>
      <c r="AB1378" s="382"/>
      <c r="AC1378" s="382"/>
      <c r="AD1378" s="382"/>
      <c r="AE1378" s="382"/>
      <c r="AF1378" s="382"/>
      <c r="AG1378" s="382"/>
    </row>
    <row r="1379" spans="3:33" x14ac:dyDescent="0.25">
      <c r="C1379" s="382"/>
      <c r="D1379" s="382"/>
      <c r="E1379" s="382"/>
      <c r="F1379" s="382"/>
      <c r="G1379" s="382"/>
      <c r="H1379" s="382"/>
      <c r="I1379" s="382"/>
      <c r="J1379" s="382"/>
      <c r="K1379" s="382"/>
      <c r="L1379" s="382"/>
      <c r="M1379" s="382"/>
      <c r="N1379" s="382"/>
      <c r="O1379" s="382"/>
      <c r="P1379" s="382"/>
      <c r="Q1379" s="382"/>
      <c r="R1379" s="382"/>
      <c r="S1379" s="382"/>
      <c r="T1379" s="382"/>
      <c r="U1379" s="382"/>
      <c r="V1379" s="382"/>
      <c r="W1379" s="382"/>
      <c r="X1379" s="382"/>
      <c r="Y1379" s="382"/>
      <c r="Z1379" s="382"/>
      <c r="AA1379" s="382"/>
      <c r="AB1379" s="382"/>
      <c r="AC1379" s="382"/>
      <c r="AD1379" s="382"/>
      <c r="AE1379" s="382"/>
      <c r="AF1379" s="382"/>
      <c r="AG1379" s="382"/>
    </row>
    <row r="1380" spans="3:33" x14ac:dyDescent="0.25">
      <c r="C1380" s="382"/>
      <c r="D1380" s="382"/>
      <c r="E1380" s="382"/>
      <c r="F1380" s="382"/>
      <c r="G1380" s="382"/>
      <c r="H1380" s="382"/>
      <c r="I1380" s="382"/>
      <c r="J1380" s="382"/>
      <c r="K1380" s="382"/>
      <c r="L1380" s="382"/>
      <c r="M1380" s="382"/>
      <c r="N1380" s="382"/>
      <c r="O1380" s="382"/>
      <c r="P1380" s="382"/>
      <c r="Q1380" s="382"/>
      <c r="R1380" s="382"/>
      <c r="S1380" s="382"/>
      <c r="T1380" s="382"/>
      <c r="U1380" s="382"/>
      <c r="V1380" s="382"/>
      <c r="W1380" s="382"/>
      <c r="X1380" s="382"/>
      <c r="Y1380" s="382"/>
      <c r="Z1380" s="382"/>
      <c r="AA1380" s="382"/>
      <c r="AB1380" s="382"/>
      <c r="AC1380" s="382"/>
      <c r="AD1380" s="382"/>
      <c r="AE1380" s="382"/>
      <c r="AF1380" s="382"/>
      <c r="AG1380" s="382"/>
    </row>
    <row r="1381" spans="3:33" x14ac:dyDescent="0.25">
      <c r="C1381" s="382"/>
      <c r="D1381" s="382"/>
      <c r="E1381" s="382"/>
      <c r="F1381" s="382"/>
      <c r="G1381" s="382"/>
      <c r="H1381" s="382"/>
      <c r="I1381" s="382"/>
      <c r="J1381" s="382"/>
      <c r="K1381" s="382"/>
      <c r="L1381" s="382"/>
      <c r="M1381" s="382"/>
      <c r="N1381" s="382"/>
      <c r="O1381" s="382"/>
      <c r="P1381" s="382"/>
      <c r="Q1381" s="382"/>
      <c r="R1381" s="382"/>
      <c r="S1381" s="382"/>
      <c r="T1381" s="382"/>
      <c r="U1381" s="382"/>
      <c r="V1381" s="382"/>
      <c r="W1381" s="382"/>
      <c r="X1381" s="382"/>
      <c r="Y1381" s="382"/>
      <c r="Z1381" s="382"/>
      <c r="AA1381" s="382"/>
      <c r="AB1381" s="382"/>
      <c r="AC1381" s="382"/>
      <c r="AD1381" s="382"/>
      <c r="AE1381" s="382"/>
      <c r="AF1381" s="382"/>
      <c r="AG1381" s="382"/>
    </row>
    <row r="1382" spans="3:33" x14ac:dyDescent="0.25">
      <c r="C1382" s="382"/>
      <c r="D1382" s="382"/>
      <c r="E1382" s="382"/>
      <c r="F1382" s="382"/>
      <c r="G1382" s="382"/>
      <c r="H1382" s="382"/>
      <c r="I1382" s="382"/>
      <c r="J1382" s="382"/>
      <c r="K1382" s="382"/>
      <c r="L1382" s="382"/>
      <c r="M1382" s="382"/>
      <c r="N1382" s="382"/>
      <c r="O1382" s="382"/>
      <c r="P1382" s="382"/>
      <c r="Q1382" s="382"/>
      <c r="R1382" s="382"/>
      <c r="S1382" s="382"/>
      <c r="T1382" s="382"/>
      <c r="U1382" s="382"/>
      <c r="V1382" s="382"/>
      <c r="W1382" s="382"/>
      <c r="X1382" s="382"/>
      <c r="Y1382" s="382"/>
      <c r="Z1382" s="382"/>
      <c r="AA1382" s="382"/>
      <c r="AB1382" s="382"/>
      <c r="AC1382" s="382"/>
      <c r="AD1382" s="382"/>
      <c r="AE1382" s="382"/>
      <c r="AF1382" s="382"/>
      <c r="AG1382" s="382"/>
    </row>
    <row r="1383" spans="3:33" x14ac:dyDescent="0.25">
      <c r="C1383" s="382"/>
      <c r="D1383" s="382"/>
      <c r="E1383" s="382"/>
      <c r="F1383" s="382"/>
      <c r="G1383" s="382"/>
      <c r="H1383" s="382"/>
      <c r="I1383" s="382"/>
      <c r="J1383" s="382"/>
      <c r="K1383" s="382"/>
      <c r="L1383" s="382"/>
      <c r="M1383" s="382"/>
      <c r="N1383" s="382"/>
      <c r="O1383" s="382"/>
      <c r="P1383" s="382"/>
      <c r="Q1383" s="382"/>
      <c r="R1383" s="382"/>
      <c r="S1383" s="382"/>
      <c r="T1383" s="382"/>
      <c r="U1383" s="382"/>
      <c r="V1383" s="382"/>
      <c r="W1383" s="382"/>
      <c r="X1383" s="382"/>
      <c r="Y1383" s="382"/>
      <c r="Z1383" s="382"/>
      <c r="AA1383" s="382"/>
      <c r="AB1383" s="382"/>
      <c r="AC1383" s="382"/>
      <c r="AD1383" s="382"/>
      <c r="AE1383" s="382"/>
      <c r="AF1383" s="382"/>
      <c r="AG1383" s="382"/>
    </row>
    <row r="1384" spans="3:33" x14ac:dyDescent="0.25">
      <c r="C1384" s="382"/>
      <c r="D1384" s="382"/>
      <c r="E1384" s="382"/>
      <c r="F1384" s="382"/>
      <c r="G1384" s="382"/>
      <c r="H1384" s="382"/>
      <c r="I1384" s="382"/>
      <c r="J1384" s="382"/>
      <c r="K1384" s="382"/>
      <c r="L1384" s="382"/>
      <c r="M1384" s="382"/>
      <c r="N1384" s="382"/>
      <c r="O1384" s="382"/>
      <c r="P1384" s="382"/>
      <c r="Q1384" s="382"/>
      <c r="R1384" s="382"/>
      <c r="S1384" s="382"/>
      <c r="T1384" s="382"/>
      <c r="U1384" s="382"/>
      <c r="V1384" s="382"/>
      <c r="W1384" s="382"/>
      <c r="X1384" s="382"/>
      <c r="Y1384" s="382"/>
      <c r="Z1384" s="382"/>
      <c r="AA1384" s="382"/>
      <c r="AB1384" s="382"/>
      <c r="AC1384" s="382"/>
      <c r="AD1384" s="382"/>
      <c r="AE1384" s="382"/>
      <c r="AF1384" s="382"/>
      <c r="AG1384" s="382"/>
    </row>
    <row r="1385" spans="3:33" x14ac:dyDescent="0.25">
      <c r="C1385" s="382"/>
      <c r="D1385" s="382"/>
      <c r="E1385" s="382"/>
      <c r="F1385" s="382"/>
      <c r="G1385" s="382"/>
      <c r="H1385" s="382"/>
      <c r="I1385" s="382"/>
      <c r="J1385" s="382"/>
      <c r="K1385" s="382"/>
      <c r="L1385" s="382"/>
      <c r="M1385" s="382"/>
      <c r="N1385" s="382"/>
      <c r="O1385" s="382"/>
      <c r="P1385" s="382"/>
      <c r="Q1385" s="382"/>
      <c r="R1385" s="382"/>
      <c r="S1385" s="382"/>
      <c r="T1385" s="382"/>
      <c r="U1385" s="382"/>
      <c r="V1385" s="382"/>
      <c r="W1385" s="382"/>
      <c r="X1385" s="382"/>
      <c r="Y1385" s="382"/>
      <c r="Z1385" s="382"/>
      <c r="AA1385" s="382"/>
      <c r="AB1385" s="382"/>
      <c r="AC1385" s="382"/>
      <c r="AD1385" s="382"/>
      <c r="AE1385" s="382"/>
      <c r="AF1385" s="382"/>
      <c r="AG1385" s="382"/>
    </row>
    <row r="1386" spans="3:33" x14ac:dyDescent="0.25">
      <c r="C1386" s="382"/>
      <c r="D1386" s="382"/>
      <c r="E1386" s="382"/>
      <c r="F1386" s="382"/>
      <c r="G1386" s="382"/>
      <c r="H1386" s="382"/>
      <c r="I1386" s="382"/>
      <c r="J1386" s="382"/>
      <c r="K1386" s="382"/>
      <c r="L1386" s="382"/>
      <c r="M1386" s="382"/>
      <c r="N1386" s="382"/>
      <c r="O1386" s="382"/>
      <c r="P1386" s="382"/>
      <c r="Q1386" s="382"/>
      <c r="R1386" s="382"/>
      <c r="S1386" s="382"/>
      <c r="T1386" s="382"/>
      <c r="U1386" s="382"/>
      <c r="V1386" s="382"/>
      <c r="W1386" s="382"/>
      <c r="X1386" s="382"/>
      <c r="Y1386" s="382"/>
      <c r="Z1386" s="382"/>
      <c r="AA1386" s="382"/>
      <c r="AB1386" s="382"/>
      <c r="AC1386" s="382"/>
      <c r="AD1386" s="382"/>
      <c r="AE1386" s="382"/>
      <c r="AF1386" s="382"/>
      <c r="AG1386" s="382"/>
    </row>
    <row r="1387" spans="3:33" x14ac:dyDescent="0.25">
      <c r="C1387" s="382"/>
      <c r="D1387" s="382"/>
      <c r="E1387" s="382"/>
      <c r="F1387" s="382"/>
      <c r="G1387" s="382"/>
      <c r="H1387" s="382"/>
      <c r="I1387" s="382"/>
      <c r="J1387" s="382"/>
      <c r="K1387" s="382"/>
      <c r="L1387" s="382"/>
      <c r="M1387" s="382"/>
      <c r="N1387" s="382"/>
      <c r="O1387" s="382"/>
      <c r="P1387" s="382"/>
      <c r="Q1387" s="382"/>
      <c r="R1387" s="382"/>
      <c r="S1387" s="382"/>
      <c r="T1387" s="382"/>
      <c r="U1387" s="382"/>
      <c r="V1387" s="382"/>
      <c r="W1387" s="382"/>
      <c r="X1387" s="382"/>
      <c r="Y1387" s="382"/>
      <c r="Z1387" s="382"/>
      <c r="AA1387" s="382"/>
      <c r="AB1387" s="382"/>
      <c r="AC1387" s="382"/>
      <c r="AD1387" s="382"/>
      <c r="AE1387" s="382"/>
      <c r="AF1387" s="382"/>
      <c r="AG1387" s="382"/>
    </row>
    <row r="1388" spans="3:33" x14ac:dyDescent="0.25">
      <c r="C1388" s="382"/>
      <c r="D1388" s="382"/>
      <c r="E1388" s="382"/>
      <c r="F1388" s="382"/>
      <c r="G1388" s="382"/>
      <c r="H1388" s="382"/>
      <c r="I1388" s="382"/>
      <c r="J1388" s="382"/>
      <c r="K1388" s="382"/>
      <c r="L1388" s="382"/>
      <c r="M1388" s="382"/>
      <c r="N1388" s="382"/>
      <c r="O1388" s="382"/>
      <c r="P1388" s="382"/>
      <c r="Q1388" s="382"/>
      <c r="R1388" s="382"/>
      <c r="S1388" s="382"/>
      <c r="T1388" s="382"/>
      <c r="U1388" s="382"/>
      <c r="V1388" s="382"/>
      <c r="W1388" s="382"/>
      <c r="X1388" s="382"/>
      <c r="Y1388" s="382"/>
      <c r="Z1388" s="382"/>
      <c r="AA1388" s="382"/>
      <c r="AB1388" s="382"/>
      <c r="AC1388" s="382"/>
      <c r="AD1388" s="382"/>
      <c r="AE1388" s="382"/>
      <c r="AF1388" s="382"/>
      <c r="AG1388" s="382"/>
    </row>
  </sheetData>
  <mergeCells count="13">
    <mergeCell ref="A107:N107"/>
    <mergeCell ref="A1:AM1"/>
    <mergeCell ref="A2:AM2"/>
    <mergeCell ref="A3:AM3"/>
    <mergeCell ref="C5:F5"/>
    <mergeCell ref="G5:J5"/>
    <mergeCell ref="A100:B100"/>
    <mergeCell ref="A101:B101"/>
    <mergeCell ref="K5:T5"/>
    <mergeCell ref="U5:Y5"/>
    <mergeCell ref="Z5:AE5"/>
    <mergeCell ref="AF5:AG5"/>
    <mergeCell ref="AH5:AL5"/>
  </mergeCells>
  <pageMargins left="0.7" right="0.7" top="0.75" bottom="0.75" header="0.3" footer="0.3"/>
  <pageSetup orientation="portrait" r:id="rId1"/>
  <ignoredErrors>
    <ignoredError sqref="AM22" formula="1"/>
    <ignoredError sqref="D105:AL105" evalErro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E85"/>
  <sheetViews>
    <sheetView topLeftCell="B1" workbookViewId="0">
      <selection activeCell="M12" sqref="M12"/>
    </sheetView>
  </sheetViews>
  <sheetFormatPr baseColWidth="10" defaultRowHeight="15" x14ac:dyDescent="0.25"/>
  <cols>
    <col min="1" max="1" width="32.5703125" style="299" customWidth="1"/>
    <col min="2" max="2" width="26.7109375" style="299" customWidth="1"/>
    <col min="3" max="12" width="11.42578125" style="299"/>
    <col min="13" max="19" width="12.140625" style="299" bestFit="1" customWidth="1"/>
    <col min="20" max="20" width="13" style="299" bestFit="1" customWidth="1"/>
    <col min="21" max="21" width="12.85546875" style="299" bestFit="1" customWidth="1"/>
    <col min="22" max="24" width="13" style="299" bestFit="1" customWidth="1"/>
    <col min="25" max="25" width="12.85546875" style="299" bestFit="1" customWidth="1"/>
    <col min="26" max="26" width="12.28515625" style="299" bestFit="1" customWidth="1"/>
    <col min="27" max="27" width="12" style="299" bestFit="1" customWidth="1"/>
    <col min="28" max="16384" width="11.42578125" style="299"/>
  </cols>
  <sheetData>
    <row r="1" spans="1:31" x14ac:dyDescent="0.25">
      <c r="A1" s="1306" t="s">
        <v>637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</row>
    <row r="2" spans="1:31" x14ac:dyDescent="0.25">
      <c r="A2" s="1341" t="s">
        <v>2019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31" x14ac:dyDescent="0.25">
      <c r="A3" s="1306" t="s">
        <v>638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1:31" ht="1.5" customHeight="1" x14ac:dyDescent="0.2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</row>
    <row r="5" spans="1:31" ht="25.5" x14ac:dyDescent="0.25">
      <c r="A5" s="319" t="s">
        <v>600</v>
      </c>
      <c r="B5" s="307" t="s">
        <v>601</v>
      </c>
      <c r="C5" s="927">
        <v>42735</v>
      </c>
      <c r="D5" s="927">
        <v>42825</v>
      </c>
      <c r="E5" s="927">
        <v>42916</v>
      </c>
      <c r="F5" s="927">
        <v>43008</v>
      </c>
      <c r="G5" s="927">
        <v>43039</v>
      </c>
      <c r="H5" s="927">
        <v>43069</v>
      </c>
      <c r="I5" s="927">
        <v>43100</v>
      </c>
      <c r="J5" s="321" t="s">
        <v>1450</v>
      </c>
      <c r="K5" s="320" t="s">
        <v>493</v>
      </c>
      <c r="M5" s="557">
        <v>42902</v>
      </c>
      <c r="N5" s="557">
        <v>42994</v>
      </c>
      <c r="O5" s="557">
        <v>43085</v>
      </c>
      <c r="P5" s="557">
        <v>42811</v>
      </c>
      <c r="Q5" s="557">
        <v>42842</v>
      </c>
      <c r="R5" s="557">
        <v>42872</v>
      </c>
      <c r="S5" s="557">
        <v>42903</v>
      </c>
      <c r="T5" s="305"/>
      <c r="U5" s="557">
        <v>42902</v>
      </c>
      <c r="V5" s="557">
        <v>42994</v>
      </c>
      <c r="W5" s="557">
        <v>43085</v>
      </c>
      <c r="X5" s="557">
        <v>42811</v>
      </c>
      <c r="Y5" s="557">
        <v>42842</v>
      </c>
      <c r="Z5" s="557">
        <v>42872</v>
      </c>
      <c r="AA5" s="557">
        <v>42903</v>
      </c>
    </row>
    <row r="6" spans="1:31" x14ac:dyDescent="0.25">
      <c r="A6" s="1304" t="s">
        <v>108</v>
      </c>
      <c r="B6" s="316" t="s">
        <v>608</v>
      </c>
      <c r="C6" s="991">
        <v>9.9970000000000007E-3</v>
      </c>
      <c r="D6" s="991">
        <v>6.2740000000000009E-3</v>
      </c>
      <c r="E6" s="991">
        <v>9.6370000000000015E-3</v>
      </c>
      <c r="F6" s="991">
        <v>3.967E-3</v>
      </c>
      <c r="G6" s="991">
        <v>5.7640000000000009E-3</v>
      </c>
      <c r="H6" s="991">
        <v>9.3610000000000013E-3</v>
      </c>
      <c r="I6" s="991">
        <v>4.3570000000000006E-3</v>
      </c>
      <c r="J6" s="991">
        <f>(I6-F6)/F6</f>
        <v>9.8311066296949981E-2</v>
      </c>
      <c r="K6" s="991">
        <f>(I6-C6)/C6</f>
        <v>-0.5641692507752325</v>
      </c>
      <c r="L6" s="538"/>
      <c r="M6" s="539">
        <v>37504214.090000004</v>
      </c>
      <c r="N6" s="539">
        <v>41647713.57</v>
      </c>
      <c r="O6" s="539">
        <v>42950834.640000001</v>
      </c>
      <c r="P6" s="539">
        <v>42022020.740000002</v>
      </c>
      <c r="Q6" s="539">
        <v>41976133.200000003</v>
      </c>
      <c r="R6" s="539">
        <v>42067435.700000003</v>
      </c>
      <c r="S6" s="539">
        <v>41300477.850000001</v>
      </c>
      <c r="T6" s="305" t="e">
        <v>#REF!</v>
      </c>
      <c r="U6" s="305">
        <v>1.5763316696025135E-3</v>
      </c>
      <c r="V6" s="305">
        <v>1.2991161053748776E-3</v>
      </c>
      <c r="W6" s="305">
        <v>7.5967090692706193E-4</v>
      </c>
      <c r="X6" s="305">
        <v>4.4495244172967246E-4</v>
      </c>
      <c r="Y6" s="305">
        <v>6.4774789529106996E-4</v>
      </c>
      <c r="Z6" s="305">
        <v>6.0818955675838275E-4</v>
      </c>
      <c r="AA6" s="305">
        <v>6.6172481076117915E-4</v>
      </c>
      <c r="AB6" s="537"/>
      <c r="AC6" s="537"/>
      <c r="AD6" s="537"/>
      <c r="AE6" s="537"/>
    </row>
    <row r="7" spans="1:31" x14ac:dyDescent="0.25">
      <c r="A7" s="1343" t="s">
        <v>108</v>
      </c>
      <c r="B7" s="395" t="s">
        <v>2032</v>
      </c>
      <c r="C7" s="1064">
        <v>9.9440000000000014E-3</v>
      </c>
      <c r="D7" s="1064">
        <v>1.0134000000000001E-2</v>
      </c>
      <c r="E7" s="1064">
        <v>6.1310000000000002E-3</v>
      </c>
      <c r="F7" s="1064">
        <v>-5.7700000000000004E-4</v>
      </c>
      <c r="G7" s="1064">
        <v>9.4130000000000012E-3</v>
      </c>
      <c r="H7" s="1064">
        <v>6.1090000000000007E-3</v>
      </c>
      <c r="I7" s="1064">
        <v>3.9790000000000008E-3</v>
      </c>
      <c r="J7" s="1064">
        <f>(I7-F7)/ABS(F7)</f>
        <v>7.8960138648180251</v>
      </c>
      <c r="K7" s="1064">
        <f t="shared" ref="K7:K30" si="0">(I7-C7)/C7</f>
        <v>-0.59985921158487532</v>
      </c>
      <c r="L7" s="538"/>
      <c r="M7" s="539">
        <v>46139161.119999997</v>
      </c>
      <c r="N7" s="539">
        <v>48511282.93</v>
      </c>
      <c r="O7" s="539">
        <v>46757679.329999998</v>
      </c>
      <c r="P7" s="539">
        <v>46235629.07</v>
      </c>
      <c r="Q7" s="539">
        <v>45203490.25</v>
      </c>
      <c r="R7" s="539">
        <v>43634138.780000001</v>
      </c>
      <c r="S7" s="539">
        <v>41997707.939999998</v>
      </c>
      <c r="T7" s="305" t="e">
        <v>#REF!</v>
      </c>
      <c r="U7" s="305">
        <v>1.5118449281215874E-3</v>
      </c>
      <c r="V7" s="305">
        <v>1.4487100165670955E-3</v>
      </c>
      <c r="W7" s="305">
        <v>8.2261809546184113E-4</v>
      </c>
      <c r="X7" s="305">
        <v>7.9076933224117487E-4</v>
      </c>
      <c r="Y7" s="305">
        <v>1.438557076619194E-4</v>
      </c>
      <c r="Z7" s="305">
        <v>4.8341594273401174E-4</v>
      </c>
      <c r="AA7" s="305">
        <v>4.2809227217028466E-4</v>
      </c>
      <c r="AB7" s="537"/>
      <c r="AC7" s="537"/>
      <c r="AD7" s="537"/>
      <c r="AE7" s="537"/>
    </row>
    <row r="8" spans="1:31" x14ac:dyDescent="0.25">
      <c r="A8" s="1342" t="s">
        <v>1451</v>
      </c>
      <c r="B8" s="316" t="s">
        <v>616</v>
      </c>
      <c r="C8" s="991">
        <v>5.7590000000000002E-3</v>
      </c>
      <c r="D8" s="991">
        <v>5.6240000000000005E-3</v>
      </c>
      <c r="E8" s="991">
        <v>6.1550000000000007E-3</v>
      </c>
      <c r="F8" s="991">
        <v>1.2346000000000001E-2</v>
      </c>
      <c r="G8" s="991">
        <v>6.0060000000000009E-3</v>
      </c>
      <c r="H8" s="991">
        <v>8.8710000000000004E-3</v>
      </c>
      <c r="I8" s="991">
        <v>3.6250000000000002E-3</v>
      </c>
      <c r="J8" s="991">
        <f t="shared" ref="J8:J30" si="1">(I8-F8)/F8</f>
        <v>-0.70638263405151469</v>
      </c>
      <c r="K8" s="991">
        <f t="shared" si="0"/>
        <v>-0.37055044278520577</v>
      </c>
      <c r="L8" s="538"/>
      <c r="M8" s="539">
        <v>43117330.340000004</v>
      </c>
      <c r="N8" s="539">
        <v>45684895.530000001</v>
      </c>
      <c r="O8" s="539">
        <v>43920707.840000004</v>
      </c>
      <c r="P8" s="539">
        <v>48369754.090000004</v>
      </c>
      <c r="Q8" s="539">
        <v>47833584.539999999</v>
      </c>
      <c r="R8" s="539">
        <v>44222829.600000001</v>
      </c>
      <c r="S8" s="539">
        <v>43193907.710000001</v>
      </c>
      <c r="T8" s="305" t="e">
        <v>#REF!</v>
      </c>
      <c r="U8" s="305">
        <v>5.1680562808568736E-4</v>
      </c>
      <c r="V8" s="305">
        <v>4.2930139490293467E-4</v>
      </c>
      <c r="W8" s="305">
        <v>4.4750779448924808E-4</v>
      </c>
      <c r="X8" s="305">
        <v>4.5910427703683629E-4</v>
      </c>
      <c r="Y8" s="305">
        <v>1.6411836163004731E-5</v>
      </c>
      <c r="Z8" s="305">
        <v>6.7403895575129328E-4</v>
      </c>
      <c r="AA8" s="305">
        <v>4.4200892249803123E-4</v>
      </c>
      <c r="AB8" s="537"/>
      <c r="AC8" s="537"/>
      <c r="AD8" s="537"/>
      <c r="AE8" s="537"/>
    </row>
    <row r="9" spans="1:31" ht="23.25" customHeight="1" x14ac:dyDescent="0.25">
      <c r="A9" s="1343" t="s">
        <v>1451</v>
      </c>
      <c r="B9" s="395" t="s">
        <v>617</v>
      </c>
      <c r="C9" s="992">
        <v>1.0795000000000001E-2</v>
      </c>
      <c r="D9" s="992">
        <v>1.0010000000000002E-2</v>
      </c>
      <c r="E9" s="992">
        <v>6.8940000000000008E-3</v>
      </c>
      <c r="F9" s="992">
        <v>7.5740000000000009E-3</v>
      </c>
      <c r="G9" s="992">
        <v>7.5700000000000003E-3</v>
      </c>
      <c r="H9" s="992">
        <v>8.5970000000000005E-3</v>
      </c>
      <c r="I9" s="992">
        <v>6.4910000000000002E-3</v>
      </c>
      <c r="J9" s="992">
        <f t="shared" si="1"/>
        <v>-0.14298917348824933</v>
      </c>
      <c r="K9" s="992">
        <f t="shared" si="0"/>
        <v>-0.39870310328855951</v>
      </c>
      <c r="L9" s="538"/>
      <c r="M9" s="539">
        <v>99048139.959999993</v>
      </c>
      <c r="N9" s="539">
        <v>106115713.81</v>
      </c>
      <c r="O9" s="539">
        <v>96538250.069999993</v>
      </c>
      <c r="P9" s="539">
        <v>106772211.38</v>
      </c>
      <c r="Q9" s="539">
        <v>113485888.45999999</v>
      </c>
      <c r="R9" s="539">
        <v>114976016.04000001</v>
      </c>
      <c r="S9" s="539">
        <v>116580121.68000001</v>
      </c>
      <c r="T9" s="305" t="e">
        <v>#REF!</v>
      </c>
      <c r="U9" s="305">
        <v>2.0429096312136615E-3</v>
      </c>
      <c r="V9" s="305">
        <v>2.6897133051000401E-3</v>
      </c>
      <c r="W9" s="305">
        <v>1.8437679595314628E-3</v>
      </c>
      <c r="X9" s="305">
        <v>1.8037837174333818E-3</v>
      </c>
      <c r="Y9" s="305">
        <v>1.0142514698844739E-3</v>
      </c>
      <c r="Z9" s="305">
        <v>2.0626891380585229E-3</v>
      </c>
      <c r="AA9" s="305">
        <v>1.3362147647949533E-3</v>
      </c>
      <c r="AB9" s="537"/>
      <c r="AC9" s="537"/>
      <c r="AD9" s="537"/>
      <c r="AE9" s="537"/>
    </row>
    <row r="10" spans="1:31" x14ac:dyDescent="0.25">
      <c r="A10" s="1342" t="s">
        <v>110</v>
      </c>
      <c r="B10" s="316" t="s">
        <v>609</v>
      </c>
      <c r="C10" s="991">
        <v>1.0373E-2</v>
      </c>
      <c r="D10" s="991">
        <v>1.9200000000000003E-3</v>
      </c>
      <c r="E10" s="991">
        <v>2.6470000000000004E-2</v>
      </c>
      <c r="F10" s="991">
        <v>9.5770000000000004E-3</v>
      </c>
      <c r="G10" s="991">
        <v>3.4580000000000001E-3</v>
      </c>
      <c r="H10" s="991">
        <v>9.861E-3</v>
      </c>
      <c r="I10" s="991">
        <v>8.8940000000000009E-3</v>
      </c>
      <c r="J10" s="991">
        <f t="shared" si="1"/>
        <v>-7.1316696251435691E-2</v>
      </c>
      <c r="K10" s="991">
        <f t="shared" si="0"/>
        <v>-0.1425817024968668</v>
      </c>
      <c r="L10" s="538"/>
      <c r="M10" s="539">
        <v>13067272.880000001</v>
      </c>
      <c r="N10" s="539">
        <v>11611454.050000001</v>
      </c>
      <c r="O10" s="539">
        <v>12290597.640000001</v>
      </c>
      <c r="P10" s="539">
        <v>13650288.1</v>
      </c>
      <c r="Q10" s="539">
        <v>15586308.369999999</v>
      </c>
      <c r="R10" s="539">
        <v>15346884.84</v>
      </c>
      <c r="S10" s="539">
        <v>16552364.130000001</v>
      </c>
      <c r="T10" s="305" t="e">
        <v>#REF!</v>
      </c>
      <c r="U10" s="305">
        <v>5.0096393760289495E-4</v>
      </c>
      <c r="V10" s="305">
        <v>1.5784603002690285E-4</v>
      </c>
      <c r="W10" s="305">
        <v>2.2555973413350273E-4</v>
      </c>
      <c r="X10" s="305">
        <v>4.4231859103193902E-5</v>
      </c>
      <c r="Y10" s="305">
        <v>-2.6340680549034396E-4</v>
      </c>
      <c r="Z10" s="305">
        <v>2.6567004459121963E-4</v>
      </c>
      <c r="AA10" s="305">
        <v>7.2844112411338323E-4</v>
      </c>
      <c r="AB10" s="537"/>
      <c r="AC10" s="537"/>
      <c r="AD10" s="537"/>
      <c r="AE10" s="537"/>
    </row>
    <row r="11" spans="1:31" ht="24.75" customHeight="1" x14ac:dyDescent="0.25">
      <c r="A11" s="1343" t="s">
        <v>110</v>
      </c>
      <c r="B11" s="395" t="s">
        <v>610</v>
      </c>
      <c r="C11" s="991">
        <v>1.5556000000000002E-2</v>
      </c>
      <c r="D11" s="991">
        <v>4.6930000000000001E-3</v>
      </c>
      <c r="E11" s="991">
        <v>6.431000000000001E-3</v>
      </c>
      <c r="F11" s="991">
        <v>1.4744000000000002E-2</v>
      </c>
      <c r="G11" s="991">
        <v>4.1780000000000003E-3</v>
      </c>
      <c r="H11" s="991">
        <v>5.6410000000000002E-3</v>
      </c>
      <c r="I11" s="991">
        <v>5.6200000000000009E-3</v>
      </c>
      <c r="J11" s="991">
        <f t="shared" si="1"/>
        <v>-0.6188279978296255</v>
      </c>
      <c r="K11" s="991">
        <f t="shared" si="0"/>
        <v>-0.63872460786834651</v>
      </c>
      <c r="L11" s="538"/>
      <c r="M11" s="539">
        <v>25831449.239999998</v>
      </c>
      <c r="N11" s="539">
        <v>25320849.050000001</v>
      </c>
      <c r="O11" s="539">
        <v>30749255.870000001</v>
      </c>
      <c r="P11" s="539">
        <v>35083005.880000003</v>
      </c>
      <c r="Q11" s="539">
        <v>38173643.609999999</v>
      </c>
      <c r="R11" s="539">
        <v>39472364.909999996</v>
      </c>
      <c r="S11" s="539">
        <v>41324672.780000001</v>
      </c>
      <c r="T11" s="305" t="e">
        <v>#REF!</v>
      </c>
      <c r="U11" s="305">
        <v>7.0461613393879065E-4</v>
      </c>
      <c r="V11" s="305">
        <v>5.5820775379212628E-4</v>
      </c>
      <c r="W11" s="305">
        <v>8.4628518774045286E-4</v>
      </c>
      <c r="X11" s="305">
        <v>2.7786861582385628E-4</v>
      </c>
      <c r="Y11" s="305">
        <v>3.5249314312409477E-4</v>
      </c>
      <c r="Z11" s="305">
        <v>5.2960647395947937E-4</v>
      </c>
      <c r="AA11" s="305">
        <v>4.4184344452617437E-4</v>
      </c>
      <c r="AB11" s="537"/>
      <c r="AC11" s="537"/>
      <c r="AD11" s="537"/>
      <c r="AE11" s="537"/>
    </row>
    <row r="12" spans="1:31" x14ac:dyDescent="0.25">
      <c r="A12" s="1342" t="s">
        <v>111</v>
      </c>
      <c r="B12" s="396" t="s">
        <v>1447</v>
      </c>
      <c r="C12" s="993">
        <v>2.3588000000000001E-2</v>
      </c>
      <c r="D12" s="993">
        <v>1.9546000000000001E-2</v>
      </c>
      <c r="E12" s="993">
        <v>2.6164000000000003E-2</v>
      </c>
      <c r="F12" s="993">
        <v>1.0158E-2</v>
      </c>
      <c r="G12" s="993">
        <v>1.6707000000000003E-2</v>
      </c>
      <c r="H12" s="993">
        <v>1.2779000000000002E-2</v>
      </c>
      <c r="I12" s="993">
        <v>7.6310000000000006E-3</v>
      </c>
      <c r="J12" s="993">
        <f t="shared" si="1"/>
        <v>-0.24876944280370147</v>
      </c>
      <c r="K12" s="993">
        <f t="shared" si="0"/>
        <v>-0.67648804476852631</v>
      </c>
      <c r="L12" s="538"/>
      <c r="M12" s="539">
        <v>33922664.329999998</v>
      </c>
      <c r="N12" s="539">
        <v>37552215.780000001</v>
      </c>
      <c r="O12" s="539">
        <v>38714483.899999999</v>
      </c>
      <c r="P12" s="539">
        <v>37124097.270000003</v>
      </c>
      <c r="Q12" s="539">
        <v>38184583.159999996</v>
      </c>
      <c r="R12" s="539">
        <v>38127814.530000001</v>
      </c>
      <c r="S12" s="539">
        <v>38590889.359999999</v>
      </c>
      <c r="T12" s="305" t="e">
        <v>#REF!</v>
      </c>
      <c r="U12" s="305">
        <v>4.4876522308885111E-4</v>
      </c>
      <c r="V12" s="305">
        <v>8.8842913335098286E-4</v>
      </c>
      <c r="W12" s="305">
        <v>1.615655591641201E-3</v>
      </c>
      <c r="X12" s="305">
        <v>1.2246329589502259E-3</v>
      </c>
      <c r="Y12" s="305">
        <v>9.7392190047267623E-4</v>
      </c>
      <c r="Z12" s="305">
        <v>5.8397277318600067E-4</v>
      </c>
      <c r="AA12" s="305">
        <v>1.6786857768560186E-3</v>
      </c>
      <c r="AB12" s="537"/>
      <c r="AC12" s="537"/>
      <c r="AD12" s="537"/>
      <c r="AE12" s="537"/>
    </row>
    <row r="13" spans="1:31" x14ac:dyDescent="0.25">
      <c r="A13" s="1304" t="s">
        <v>111</v>
      </c>
      <c r="B13" s="316" t="s">
        <v>1448</v>
      </c>
      <c r="C13" s="991">
        <v>2.3224999999999999E-2</v>
      </c>
      <c r="D13" s="991">
        <v>1.4591000000000003E-2</v>
      </c>
      <c r="E13" s="991">
        <v>1.2676999999999999E-2</v>
      </c>
      <c r="F13" s="991">
        <v>7.7030000000000006E-3</v>
      </c>
      <c r="G13" s="991">
        <v>1.4723000000000002E-2</v>
      </c>
      <c r="H13" s="991">
        <v>1.3724999999999999E-2</v>
      </c>
      <c r="I13" s="991">
        <v>1.8396000000000003E-2</v>
      </c>
      <c r="J13" s="991">
        <f t="shared" si="1"/>
        <v>1.3881604569648189</v>
      </c>
      <c r="K13" s="991">
        <f t="shared" si="0"/>
        <v>-0.2079224973089342</v>
      </c>
      <c r="L13" s="538"/>
      <c r="M13" s="539">
        <v>24465138</v>
      </c>
      <c r="N13" s="539">
        <v>23243574.170000002</v>
      </c>
      <c r="O13" s="539">
        <v>22239489.879999999</v>
      </c>
      <c r="P13" s="539">
        <v>22281420.719999999</v>
      </c>
      <c r="Q13" s="539">
        <v>22296258.989999998</v>
      </c>
      <c r="R13" s="539">
        <v>22091844.41</v>
      </c>
      <c r="S13" s="539">
        <v>22316215.539999999</v>
      </c>
      <c r="T13" s="305" t="e">
        <v>#REF!</v>
      </c>
      <c r="U13" s="305">
        <v>6.1445980066288596E-4</v>
      </c>
      <c r="V13" s="305">
        <v>4.2670534668146033E-4</v>
      </c>
      <c r="W13" s="305">
        <v>9.1382858491929084E-4</v>
      </c>
      <c r="X13" s="305">
        <v>5.4868120504292131E-4</v>
      </c>
      <c r="Y13" s="305">
        <v>2.8637266530033578E-4</v>
      </c>
      <c r="Z13" s="305">
        <v>8.9342382487446828E-4</v>
      </c>
      <c r="AA13" s="305">
        <v>4.7034607110162883E-4</v>
      </c>
      <c r="AB13" s="537"/>
      <c r="AC13" s="537"/>
      <c r="AD13" s="537"/>
      <c r="AE13" s="537"/>
    </row>
    <row r="14" spans="1:31" x14ac:dyDescent="0.25">
      <c r="A14" s="1343" t="s">
        <v>111</v>
      </c>
      <c r="B14" s="316" t="s">
        <v>611</v>
      </c>
      <c r="C14" s="991">
        <v>8.2180000000000013E-3</v>
      </c>
      <c r="D14" s="991">
        <v>1.3419000000000002E-2</v>
      </c>
      <c r="E14" s="991">
        <v>1.2361E-2</v>
      </c>
      <c r="F14" s="991">
        <v>9.2040000000000004E-3</v>
      </c>
      <c r="G14" s="991">
        <v>7.1740000000000007E-3</v>
      </c>
      <c r="H14" s="991">
        <v>7.9090000000000011E-3</v>
      </c>
      <c r="I14" s="991">
        <v>8.7900000000000009E-3</v>
      </c>
      <c r="J14" s="991">
        <f t="shared" si="1"/>
        <v>-4.4980443285527971E-2</v>
      </c>
      <c r="K14" s="991">
        <f t="shared" si="0"/>
        <v>6.9603309807739044E-2</v>
      </c>
      <c r="L14" s="538"/>
      <c r="M14" s="539">
        <v>4287909.66</v>
      </c>
      <c r="N14" s="539">
        <v>4438204.08</v>
      </c>
      <c r="O14" s="539">
        <v>5234893.01</v>
      </c>
      <c r="P14" s="539">
        <v>5217582.51</v>
      </c>
      <c r="Q14" s="539">
        <v>5606559.29</v>
      </c>
      <c r="R14" s="539">
        <v>5404113.9900000002</v>
      </c>
      <c r="S14" s="539">
        <v>5452680.6699999999</v>
      </c>
      <c r="T14" s="305" t="e">
        <v>#REF!</v>
      </c>
      <c r="U14" s="305">
        <v>1.1898914732955549E-4</v>
      </c>
      <c r="V14" s="305">
        <v>1.106315845030869E-4</v>
      </c>
      <c r="W14" s="305">
        <v>7.6112877628891211E-5</v>
      </c>
      <c r="X14" s="305">
        <v>1.1816303188013346E-4</v>
      </c>
      <c r="Y14" s="305">
        <v>1.0503742030890654E-4</v>
      </c>
      <c r="Z14" s="305">
        <v>1.0081482450293473E-4</v>
      </c>
      <c r="AA14" s="305">
        <v>1.1205833204227306E-4</v>
      </c>
      <c r="AB14" s="537"/>
      <c r="AC14" s="537"/>
      <c r="AD14" s="537"/>
      <c r="AE14" s="537"/>
    </row>
    <row r="15" spans="1:31" x14ac:dyDescent="0.25">
      <c r="A15" s="1342" t="s">
        <v>111</v>
      </c>
      <c r="B15" s="316" t="s">
        <v>423</v>
      </c>
      <c r="C15" s="991">
        <v>1.2088000000000002E-2</v>
      </c>
      <c r="D15" s="991">
        <v>1.9703000000000002E-2</v>
      </c>
      <c r="E15" s="991">
        <v>4.4750000000000007E-3</v>
      </c>
      <c r="F15" s="991">
        <v>4.5140000000000007E-3</v>
      </c>
      <c r="G15" s="991">
        <v>1.0674000000000001E-2</v>
      </c>
      <c r="H15" s="991">
        <v>8.8409999999999999E-3</v>
      </c>
      <c r="I15" s="991">
        <v>7.835E-3</v>
      </c>
      <c r="J15" s="991">
        <f t="shared" si="1"/>
        <v>0.73571112095702229</v>
      </c>
      <c r="K15" s="991">
        <f t="shared" si="0"/>
        <v>-0.35183653209794846</v>
      </c>
      <c r="L15" s="538"/>
      <c r="M15" s="539">
        <v>13620032.640000001</v>
      </c>
      <c r="N15" s="539">
        <v>13668673.66</v>
      </c>
      <c r="O15" s="539">
        <v>12900062.630000001</v>
      </c>
      <c r="P15" s="539">
        <v>12259140.91</v>
      </c>
      <c r="Q15" s="539">
        <v>12325635.67</v>
      </c>
      <c r="R15" s="539">
        <v>11160389.060000001</v>
      </c>
      <c r="S15" s="539">
        <v>10275598.48</v>
      </c>
      <c r="T15" s="305" t="e">
        <v>#REF!</v>
      </c>
      <c r="U15" s="305">
        <v>3.3150525720616636E-4</v>
      </c>
      <c r="V15" s="305">
        <v>4.1204319509196842E-4</v>
      </c>
      <c r="W15" s="305">
        <v>2.7588650975416719E-4</v>
      </c>
      <c r="X15" s="305">
        <v>4.0764727312214434E-4</v>
      </c>
      <c r="Y15" s="305">
        <v>1.3207838680262958E-4</v>
      </c>
      <c r="Z15" s="305">
        <v>2.3000151074188059E-4</v>
      </c>
      <c r="AA15" s="305">
        <v>7.645055602880327E-5</v>
      </c>
      <c r="AB15" s="537"/>
      <c r="AC15" s="537"/>
      <c r="AD15" s="537"/>
      <c r="AE15" s="537"/>
    </row>
    <row r="16" spans="1:31" x14ac:dyDescent="0.25">
      <c r="A16" s="1343" t="s">
        <v>111</v>
      </c>
      <c r="B16" s="395" t="s">
        <v>612</v>
      </c>
      <c r="C16" s="991">
        <v>2.0406000000000001E-2</v>
      </c>
      <c r="D16" s="991">
        <v>1.8425E-2</v>
      </c>
      <c r="E16" s="991">
        <v>5.8480000000000008E-3</v>
      </c>
      <c r="F16" s="991">
        <v>2.6450000000000002E-3</v>
      </c>
      <c r="G16" s="991">
        <v>1.1984999999999999E-2</v>
      </c>
      <c r="H16" s="991">
        <v>1.3860000000000001E-2</v>
      </c>
      <c r="I16" s="991">
        <v>1.1796000000000001E-2</v>
      </c>
      <c r="J16" s="991">
        <f t="shared" si="1"/>
        <v>3.4597353497164463</v>
      </c>
      <c r="K16" s="991">
        <f t="shared" si="0"/>
        <v>-0.42193472508085855</v>
      </c>
      <c r="L16" s="538"/>
      <c r="M16" s="539">
        <v>10861613.949999999</v>
      </c>
      <c r="N16" s="539">
        <v>11563478.07</v>
      </c>
      <c r="O16" s="539">
        <v>11405456.529999999</v>
      </c>
      <c r="P16" s="539">
        <v>11735196.24</v>
      </c>
      <c r="Q16" s="539">
        <v>11882104.09</v>
      </c>
      <c r="R16" s="539">
        <v>11378202.810000001</v>
      </c>
      <c r="S16" s="539">
        <v>10937852.51</v>
      </c>
      <c r="T16" s="305" t="e">
        <v>#REF!</v>
      </c>
      <c r="U16" s="305">
        <v>1.3037091077504318E-4</v>
      </c>
      <c r="V16" s="305">
        <v>3.8429081320488008E-4</v>
      </c>
      <c r="W16" s="305">
        <v>4.1177004584084316E-4</v>
      </c>
      <c r="X16" s="305">
        <v>3.6491355861201642E-4</v>
      </c>
      <c r="Y16" s="305">
        <v>1.9239658645209758E-4</v>
      </c>
      <c r="Z16" s="305">
        <v>2.2447568361674819E-4</v>
      </c>
      <c r="AA16" s="305">
        <v>1.0634569400358035E-4</v>
      </c>
      <c r="AB16" s="537"/>
      <c r="AC16" s="537"/>
      <c r="AD16" s="537"/>
      <c r="AE16" s="537"/>
    </row>
    <row r="17" spans="1:31" ht="22.5" x14ac:dyDescent="0.25">
      <c r="A17" s="394" t="s">
        <v>1439</v>
      </c>
      <c r="B17" s="316" t="s">
        <v>618</v>
      </c>
      <c r="C17" s="915">
        <v>1.5075000000000003E-2</v>
      </c>
      <c r="D17" s="915">
        <v>1.4424000000000001E-2</v>
      </c>
      <c r="E17" s="915">
        <v>1.4507000000000003E-2</v>
      </c>
      <c r="F17" s="915">
        <v>1.4528000000000001E-2</v>
      </c>
      <c r="G17" s="915">
        <v>1.4512000000000001E-2</v>
      </c>
      <c r="H17" s="915">
        <v>1.4545000000000001E-2</v>
      </c>
      <c r="I17" s="915">
        <v>1.4530000000000001E-2</v>
      </c>
      <c r="J17" s="915">
        <f t="shared" si="1"/>
        <v>1.3766519823790372E-4</v>
      </c>
      <c r="K17" s="915">
        <f t="shared" si="0"/>
        <v>-3.615257048092882E-2</v>
      </c>
      <c r="L17" s="538"/>
      <c r="M17" s="539">
        <v>468723.23</v>
      </c>
      <c r="N17" s="539">
        <v>470452.08</v>
      </c>
      <c r="O17" s="539">
        <v>472189.43</v>
      </c>
      <c r="P17" s="539">
        <v>473898.26</v>
      </c>
      <c r="Q17" s="539">
        <v>474470.75</v>
      </c>
      <c r="R17" s="539">
        <v>475061.63</v>
      </c>
      <c r="S17" s="539">
        <v>475635.93</v>
      </c>
      <c r="T17" s="305" t="e">
        <v>#REF!</v>
      </c>
      <c r="U17" s="305">
        <v>1.2679241630704091E-5</v>
      </c>
      <c r="V17" s="305">
        <v>1.2192138677598603E-5</v>
      </c>
      <c r="W17" s="305">
        <v>1.2593828554352315E-5</v>
      </c>
      <c r="X17" s="305">
        <v>1.1536205269182944E-5</v>
      </c>
      <c r="Y17" s="305">
        <v>1.140017517942199E-5</v>
      </c>
      <c r="Z17" s="305">
        <v>1.1360181671805855E-5</v>
      </c>
      <c r="AA17" s="305">
        <v>1.1471831204177604E-5</v>
      </c>
      <c r="AB17" s="537"/>
      <c r="AC17" s="537"/>
      <c r="AD17" s="537"/>
      <c r="AE17" s="537"/>
    </row>
    <row r="18" spans="1:31" x14ac:dyDescent="0.25">
      <c r="A18" s="1344" t="s">
        <v>1440</v>
      </c>
      <c r="B18" s="396" t="s">
        <v>614</v>
      </c>
      <c r="C18" s="993">
        <v>5.5250000000000004E-3</v>
      </c>
      <c r="D18" s="993">
        <v>2.232E-3</v>
      </c>
      <c r="E18" s="993">
        <v>2.3620000000000004E-3</v>
      </c>
      <c r="F18" s="993">
        <v>1.7110000000000001E-3</v>
      </c>
      <c r="G18" s="993">
        <v>1.6840000000000002E-3</v>
      </c>
      <c r="H18" s="993">
        <v>2.7E-4</v>
      </c>
      <c r="I18" s="993">
        <v>1.8840000000000003E-3</v>
      </c>
      <c r="J18" s="993">
        <f t="shared" si="1"/>
        <v>0.10111046171829351</v>
      </c>
      <c r="K18" s="993">
        <f t="shared" si="0"/>
        <v>-0.65900452488687777</v>
      </c>
      <c r="L18" s="538"/>
      <c r="M18" s="539">
        <v>47606409.5</v>
      </c>
      <c r="N18" s="539">
        <v>41367285.780000001</v>
      </c>
      <c r="O18" s="539">
        <v>51326280.049999997</v>
      </c>
      <c r="P18" s="539">
        <v>57619119.5</v>
      </c>
      <c r="Q18" s="539">
        <v>58171138.57</v>
      </c>
      <c r="R18" s="539">
        <v>58073075.920000002</v>
      </c>
      <c r="S18" s="539">
        <v>56680972.810000002</v>
      </c>
      <c r="T18" s="305"/>
      <c r="U18" s="305">
        <v>4.8242720800603769E-4</v>
      </c>
      <c r="V18" s="305">
        <v>4.7795008289148685E-4</v>
      </c>
      <c r="W18" s="305">
        <v>5.0171405373698351E-4</v>
      </c>
      <c r="X18" s="305">
        <v>2.170465839012132E-4</v>
      </c>
      <c r="Y18" s="305">
        <v>5.7465570711127761E-4</v>
      </c>
      <c r="Z18" s="305">
        <v>2.1183968115906038E-4</v>
      </c>
      <c r="AA18" s="305">
        <v>2.2258591111619749E-4</v>
      </c>
      <c r="AB18" s="537"/>
      <c r="AC18" s="537"/>
      <c r="AD18" s="537"/>
      <c r="AE18" s="537"/>
    </row>
    <row r="19" spans="1:31" ht="15" customHeight="1" x14ac:dyDescent="0.25">
      <c r="A19" s="1312"/>
      <c r="B19" s="316" t="s">
        <v>613</v>
      </c>
      <c r="C19" s="991">
        <v>7.392000000000001E-3</v>
      </c>
      <c r="D19" s="991">
        <v>7.3950000000000005E-3</v>
      </c>
      <c r="E19" s="991">
        <v>7.2580000000000006E-3</v>
      </c>
      <c r="F19" s="991">
        <v>7.8150000000000008E-3</v>
      </c>
      <c r="G19" s="991">
        <v>8.2640000000000005E-3</v>
      </c>
      <c r="H19" s="991">
        <v>6.1810000000000007E-3</v>
      </c>
      <c r="I19" s="991">
        <v>7.5250000000000004E-3</v>
      </c>
      <c r="J19" s="991">
        <f t="shared" si="1"/>
        <v>-3.7108125399872079E-2</v>
      </c>
      <c r="K19" s="991">
        <f t="shared" si="0"/>
        <v>1.7992424242424164E-2</v>
      </c>
      <c r="L19" s="538"/>
      <c r="M19" s="539">
        <v>31708247.129999999</v>
      </c>
      <c r="N19" s="539">
        <v>34024537</v>
      </c>
      <c r="O19" s="539">
        <v>35538614.350000001</v>
      </c>
      <c r="P19" s="539">
        <v>37655818.079999998</v>
      </c>
      <c r="Q19" s="539">
        <v>37977781.159999996</v>
      </c>
      <c r="R19" s="539">
        <v>39225092.369999997</v>
      </c>
      <c r="S19" s="539">
        <v>38130922.289999999</v>
      </c>
      <c r="T19" s="305" t="e">
        <v>#REF!</v>
      </c>
      <c r="U19" s="305">
        <v>7.5416714459668221E-4</v>
      </c>
      <c r="V19" s="305">
        <v>6.2773582297563591E-4</v>
      </c>
      <c r="W19" s="305">
        <v>4.6477915676661013E-4</v>
      </c>
      <c r="X19" s="305">
        <v>4.6996164223067312E-4</v>
      </c>
      <c r="Y19" s="305">
        <v>7.1559542076787429E-4</v>
      </c>
      <c r="Z19" s="305">
        <v>5.0951231521704056E-4</v>
      </c>
      <c r="AA19" s="305">
        <v>4.6012386235183409E-4</v>
      </c>
      <c r="AB19" s="537"/>
      <c r="AC19" s="537"/>
      <c r="AD19" s="537"/>
      <c r="AE19" s="537"/>
    </row>
    <row r="20" spans="1:31" ht="15" customHeight="1" x14ac:dyDescent="0.25">
      <c r="A20" s="1345"/>
      <c r="B20" s="395" t="s">
        <v>615</v>
      </c>
      <c r="C20" s="992">
        <v>2.5150000000000003E-3</v>
      </c>
      <c r="D20" s="992">
        <v>2.3780000000000003E-3</v>
      </c>
      <c r="E20" s="992">
        <v>2.3530000000000001E-3</v>
      </c>
      <c r="F20" s="992">
        <v>2.3220000000000003E-3</v>
      </c>
      <c r="G20" s="992">
        <v>1.9840000000000001E-3</v>
      </c>
      <c r="H20" s="992">
        <v>4.0900000000000002E-4</v>
      </c>
      <c r="I20" s="992">
        <v>1.4480000000000001E-3</v>
      </c>
      <c r="J20" s="992">
        <f t="shared" si="1"/>
        <v>-0.37639965546942294</v>
      </c>
      <c r="K20" s="992">
        <f t="shared" si="0"/>
        <v>-0.42425447316103382</v>
      </c>
      <c r="L20" s="538"/>
      <c r="M20" s="539">
        <v>70583522.810000002</v>
      </c>
      <c r="N20" s="539">
        <v>78386630.629999995</v>
      </c>
      <c r="O20" s="539">
        <v>81638936.769999996</v>
      </c>
      <c r="P20" s="539">
        <v>82761116.629999995</v>
      </c>
      <c r="Q20" s="539">
        <v>80862304.769999996</v>
      </c>
      <c r="R20" s="539">
        <v>81798270.700000003</v>
      </c>
      <c r="S20" s="539">
        <v>80904069.900000006</v>
      </c>
      <c r="T20" s="305" t="e">
        <v>#REF!</v>
      </c>
      <c r="U20" s="305">
        <v>8.3397377846204527E-4</v>
      </c>
      <c r="V20" s="305">
        <v>5.2477644814545089E-4</v>
      </c>
      <c r="W20" s="305">
        <v>3.6326162738541714E-4</v>
      </c>
      <c r="X20" s="305">
        <v>3.3214700378217783E-4</v>
      </c>
      <c r="Y20" s="305">
        <v>7.9908317685493566E-4</v>
      </c>
      <c r="Z20" s="305">
        <v>4.1401051342003053E-4</v>
      </c>
      <c r="AA20" s="305">
        <v>3.1649931875300189E-4</v>
      </c>
      <c r="AB20" s="537"/>
      <c r="AC20" s="537"/>
      <c r="AD20" s="537"/>
      <c r="AE20" s="537"/>
    </row>
    <row r="21" spans="1:31" x14ac:dyDescent="0.25">
      <c r="A21" s="1342" t="s">
        <v>1442</v>
      </c>
      <c r="B21" s="316" t="s">
        <v>1555</v>
      </c>
      <c r="C21" s="993">
        <v>1.0198E-2</v>
      </c>
      <c r="D21" s="993">
        <v>8.881E-3</v>
      </c>
      <c r="E21" s="993">
        <v>-1.0531E-2</v>
      </c>
      <c r="F21" s="993">
        <v>1.6120000000000002E-3</v>
      </c>
      <c r="G21" s="993">
        <v>4.4870000000000005E-3</v>
      </c>
      <c r="H21" s="993">
        <v>7.0000000000000007E-5</v>
      </c>
      <c r="I21" s="993">
        <v>-8.3090000000000004E-3</v>
      </c>
      <c r="J21" s="993">
        <f t="shared" si="1"/>
        <v>-6.1544665012406945</v>
      </c>
      <c r="K21" s="993">
        <f t="shared" si="0"/>
        <v>-1.8147676014904885</v>
      </c>
      <c r="L21" s="538"/>
      <c r="M21" s="539">
        <v>19492847.59</v>
      </c>
      <c r="N21" s="539">
        <v>20356905.93</v>
      </c>
      <c r="O21" s="539">
        <v>19802058.850000001</v>
      </c>
      <c r="P21" s="539">
        <v>19492512.460000001</v>
      </c>
      <c r="Q21" s="539">
        <v>19439129.870000001</v>
      </c>
      <c r="R21" s="539">
        <v>21898205.140000001</v>
      </c>
      <c r="S21" s="539">
        <v>20069310.77</v>
      </c>
      <c r="T21" s="305" t="e">
        <v>#REF!</v>
      </c>
      <c r="U21" s="305">
        <v>5.6226811289472481E-4</v>
      </c>
      <c r="V21" s="305">
        <v>1.4205509093717571E-4</v>
      </c>
      <c r="W21" s="305">
        <v>3.5728069398270672E-4</v>
      </c>
      <c r="X21" s="305">
        <v>2.9216072784232896E-4</v>
      </c>
      <c r="Y21" s="305">
        <v>3.14213191611976E-4</v>
      </c>
      <c r="Z21" s="305">
        <v>7.0066337107385949E-4</v>
      </c>
      <c r="AA21" s="305">
        <v>-3.5138446226822744E-4</v>
      </c>
      <c r="AB21" s="537"/>
      <c r="AC21" s="537"/>
      <c r="AD21" s="537"/>
      <c r="AE21" s="537"/>
    </row>
    <row r="22" spans="1:31" x14ac:dyDescent="0.25">
      <c r="A22" s="1343" t="s">
        <v>1442</v>
      </c>
      <c r="B22" s="395" t="s">
        <v>1449</v>
      </c>
      <c r="C22" s="991">
        <v>1.1167000000000002E-2</v>
      </c>
      <c r="D22" s="991">
        <v>8.5550000000000001E-3</v>
      </c>
      <c r="E22" s="991">
        <v>-2.4100000000000003E-2</v>
      </c>
      <c r="F22" s="991">
        <v>1.7950000000000002E-3</v>
      </c>
      <c r="G22" s="991">
        <v>2.3490000000000004E-3</v>
      </c>
      <c r="H22" s="991">
        <v>3.3680000000000003E-3</v>
      </c>
      <c r="I22" s="991">
        <v>1.2055000000000001E-2</v>
      </c>
      <c r="J22" s="991">
        <f t="shared" si="1"/>
        <v>5.715877437325906</v>
      </c>
      <c r="K22" s="991">
        <f t="shared" si="0"/>
        <v>7.9520014327930488E-2</v>
      </c>
      <c r="L22" s="538"/>
      <c r="M22" s="539">
        <v>11646242.66</v>
      </c>
      <c r="N22" s="539">
        <v>13341096.619999999</v>
      </c>
      <c r="O22" s="539">
        <v>12737976.51</v>
      </c>
      <c r="P22" s="539">
        <v>13773789.65</v>
      </c>
      <c r="Q22" s="539">
        <v>13838731.140000001</v>
      </c>
      <c r="R22" s="539">
        <v>16216697.01</v>
      </c>
      <c r="S22" s="539">
        <v>16694281.26</v>
      </c>
      <c r="T22" s="305" t="e">
        <v>#REF!</v>
      </c>
      <c r="U22" s="305">
        <v>1.7260698873022192E-4</v>
      </c>
      <c r="V22" s="305">
        <v>3.0966963765731637E-4</v>
      </c>
      <c r="W22" s="305">
        <v>2.5166403449534671E-4</v>
      </c>
      <c r="X22" s="305">
        <v>1.9886832111745906E-4</v>
      </c>
      <c r="Y22" s="305">
        <v>1.130829401007527E-4</v>
      </c>
      <c r="Z22" s="305">
        <v>1.4641580607635276E-3</v>
      </c>
      <c r="AA22" s="305">
        <v>-6.6890624651119376E-4</v>
      </c>
      <c r="AB22" s="537"/>
      <c r="AC22" s="537"/>
      <c r="AD22" s="537"/>
      <c r="AE22" s="537"/>
    </row>
    <row r="23" spans="1:31" ht="15" hidden="1" customHeight="1" x14ac:dyDescent="0.25">
      <c r="A23" s="310"/>
      <c r="B23" s="316"/>
      <c r="C23" s="312"/>
      <c r="D23" s="312"/>
      <c r="E23" s="312"/>
      <c r="F23" s="300"/>
      <c r="G23" s="300"/>
      <c r="H23" s="300"/>
      <c r="I23" s="300"/>
      <c r="J23" s="300" t="e">
        <f t="shared" si="1"/>
        <v>#DIV/0!</v>
      </c>
      <c r="K23" s="300" t="e">
        <f t="shared" si="0"/>
        <v>#DIV/0!</v>
      </c>
      <c r="L23" s="538"/>
      <c r="M23" s="539"/>
      <c r="N23" s="539"/>
      <c r="O23" s="539"/>
      <c r="P23" s="539"/>
      <c r="Q23" s="539"/>
      <c r="R23" s="539"/>
      <c r="S23" s="539"/>
      <c r="T23" s="305" t="e">
        <v>#REF!</v>
      </c>
      <c r="U23" s="305">
        <v>0</v>
      </c>
      <c r="V23" s="305">
        <v>0</v>
      </c>
      <c r="W23" s="305">
        <v>0</v>
      </c>
      <c r="X23" s="305">
        <v>0</v>
      </c>
      <c r="Y23" s="305">
        <v>0</v>
      </c>
      <c r="Z23" s="305">
        <v>0</v>
      </c>
      <c r="AA23" s="305"/>
      <c r="AB23" s="537"/>
      <c r="AC23" s="537"/>
      <c r="AD23" s="537"/>
      <c r="AE23" s="537"/>
    </row>
    <row r="24" spans="1:31" ht="15" hidden="1" customHeight="1" x14ac:dyDescent="0.25">
      <c r="A24" s="310"/>
      <c r="B24" s="316"/>
      <c r="C24" s="312"/>
      <c r="D24" s="312"/>
      <c r="E24" s="312"/>
      <c r="F24" s="300"/>
      <c r="G24" s="300"/>
      <c r="H24" s="300"/>
      <c r="I24" s="300"/>
      <c r="J24" s="300" t="e">
        <f t="shared" si="1"/>
        <v>#DIV/0!</v>
      </c>
      <c r="K24" s="300" t="e">
        <f t="shared" si="0"/>
        <v>#DIV/0!</v>
      </c>
      <c r="L24" s="538"/>
      <c r="M24" s="539"/>
      <c r="N24" s="539"/>
      <c r="O24" s="539"/>
      <c r="P24" s="539"/>
      <c r="Q24" s="539"/>
      <c r="R24" s="539"/>
      <c r="S24" s="539"/>
      <c r="T24" s="305" t="e">
        <v>#REF!</v>
      </c>
      <c r="U24" s="305">
        <v>0</v>
      </c>
      <c r="V24" s="305">
        <v>0</v>
      </c>
      <c r="W24" s="305">
        <v>0</v>
      </c>
      <c r="X24" s="305">
        <v>0</v>
      </c>
      <c r="Y24" s="305">
        <v>0</v>
      </c>
      <c r="Z24" s="305">
        <v>0</v>
      </c>
      <c r="AA24" s="305"/>
      <c r="AB24" s="537"/>
      <c r="AC24" s="537"/>
      <c r="AD24" s="537"/>
      <c r="AE24" s="537"/>
    </row>
    <row r="25" spans="1:31" ht="15" hidden="1" customHeight="1" x14ac:dyDescent="0.25">
      <c r="A25" s="310"/>
      <c r="B25" s="316"/>
      <c r="C25" s="312"/>
      <c r="D25" s="312"/>
      <c r="E25" s="312"/>
      <c r="F25" s="300"/>
      <c r="G25" s="300"/>
      <c r="H25" s="300"/>
      <c r="I25" s="300"/>
      <c r="J25" s="300" t="e">
        <f t="shared" si="1"/>
        <v>#DIV/0!</v>
      </c>
      <c r="K25" s="300" t="e">
        <f t="shared" si="0"/>
        <v>#DIV/0!</v>
      </c>
      <c r="L25" s="538"/>
      <c r="M25" s="539"/>
      <c r="N25" s="539"/>
      <c r="O25" s="539"/>
      <c r="P25" s="539"/>
      <c r="Q25" s="539"/>
      <c r="R25" s="539"/>
      <c r="S25" s="539"/>
      <c r="T25" s="305" t="e">
        <v>#REF!</v>
      </c>
      <c r="U25" s="305">
        <v>0</v>
      </c>
      <c r="V25" s="305">
        <v>0</v>
      </c>
      <c r="W25" s="305">
        <v>0</v>
      </c>
      <c r="X25" s="305">
        <v>0</v>
      </c>
      <c r="Y25" s="305">
        <v>0</v>
      </c>
      <c r="Z25" s="305">
        <v>0</v>
      </c>
      <c r="AA25" s="305"/>
      <c r="AB25" s="537"/>
      <c r="AC25" s="537"/>
      <c r="AD25" s="537"/>
      <c r="AE25" s="537"/>
    </row>
    <row r="26" spans="1:31" ht="15" hidden="1" customHeight="1" x14ac:dyDescent="0.25">
      <c r="A26" s="310"/>
      <c r="B26" s="316"/>
      <c r="C26" s="312"/>
      <c r="D26" s="312"/>
      <c r="E26" s="312"/>
      <c r="F26" s="300"/>
      <c r="G26" s="300"/>
      <c r="H26" s="300"/>
      <c r="I26" s="300"/>
      <c r="J26" s="300" t="e">
        <f t="shared" si="1"/>
        <v>#DIV/0!</v>
      </c>
      <c r="K26" s="300" t="e">
        <f t="shared" si="0"/>
        <v>#DIV/0!</v>
      </c>
      <c r="L26" s="538"/>
      <c r="M26" s="539"/>
      <c r="N26" s="539"/>
      <c r="O26" s="539"/>
      <c r="P26" s="539"/>
      <c r="Q26" s="539"/>
      <c r="R26" s="539"/>
      <c r="S26" s="539"/>
      <c r="T26" s="305" t="e">
        <v>#REF!</v>
      </c>
      <c r="U26" s="305">
        <v>0</v>
      </c>
      <c r="V26" s="305">
        <v>0</v>
      </c>
      <c r="W26" s="305">
        <v>0</v>
      </c>
      <c r="X26" s="305">
        <v>0</v>
      </c>
      <c r="Y26" s="305">
        <v>0</v>
      </c>
      <c r="Z26" s="305">
        <v>0</v>
      </c>
      <c r="AA26" s="305"/>
      <c r="AB26" s="537"/>
      <c r="AC26" s="537"/>
      <c r="AD26" s="537"/>
      <c r="AE26" s="537"/>
    </row>
    <row r="27" spans="1:31" ht="15" hidden="1" customHeight="1" x14ac:dyDescent="0.25">
      <c r="A27" s="310"/>
      <c r="B27" s="316"/>
      <c r="C27" s="312"/>
      <c r="D27" s="312"/>
      <c r="E27" s="312"/>
      <c r="F27" s="300"/>
      <c r="G27" s="300"/>
      <c r="H27" s="300"/>
      <c r="I27" s="300"/>
      <c r="J27" s="300" t="e">
        <f t="shared" si="1"/>
        <v>#DIV/0!</v>
      </c>
      <c r="K27" s="300" t="e">
        <f t="shared" si="0"/>
        <v>#DIV/0!</v>
      </c>
      <c r="L27" s="538"/>
      <c r="M27" s="539"/>
      <c r="N27" s="539"/>
      <c r="O27" s="539"/>
      <c r="P27" s="539"/>
      <c r="Q27" s="539"/>
      <c r="R27" s="539"/>
      <c r="S27" s="539"/>
      <c r="T27" s="305" t="e">
        <v>#REF!</v>
      </c>
      <c r="U27" s="305">
        <v>0</v>
      </c>
      <c r="V27" s="305">
        <v>0</v>
      </c>
      <c r="W27" s="305">
        <v>0</v>
      </c>
      <c r="X27" s="305">
        <v>0</v>
      </c>
      <c r="Y27" s="305">
        <v>0</v>
      </c>
      <c r="Z27" s="305">
        <v>0</v>
      </c>
      <c r="AA27" s="305"/>
      <c r="AB27" s="537"/>
      <c r="AC27" s="537"/>
      <c r="AD27" s="537"/>
      <c r="AE27" s="537"/>
    </row>
    <row r="28" spans="1:31" ht="15" hidden="1" customHeight="1" x14ac:dyDescent="0.25">
      <c r="A28" s="310"/>
      <c r="B28" s="316"/>
      <c r="C28" s="312"/>
      <c r="D28" s="312"/>
      <c r="E28" s="312"/>
      <c r="F28" s="300"/>
      <c r="G28" s="300"/>
      <c r="H28" s="300"/>
      <c r="I28" s="300"/>
      <c r="J28" s="300" t="e">
        <f t="shared" si="1"/>
        <v>#DIV/0!</v>
      </c>
      <c r="K28" s="300" t="e">
        <f t="shared" si="0"/>
        <v>#DIV/0!</v>
      </c>
      <c r="L28" s="538"/>
      <c r="M28" s="539"/>
      <c r="N28" s="539"/>
      <c r="O28" s="539"/>
      <c r="P28" s="539"/>
      <c r="Q28" s="539"/>
      <c r="R28" s="539"/>
      <c r="S28" s="539"/>
      <c r="T28" s="305" t="e">
        <v>#REF!</v>
      </c>
      <c r="U28" s="305">
        <v>0</v>
      </c>
      <c r="V28" s="305">
        <v>0</v>
      </c>
      <c r="W28" s="305">
        <v>0</v>
      </c>
      <c r="X28" s="305">
        <v>0</v>
      </c>
      <c r="Y28" s="305">
        <v>0</v>
      </c>
      <c r="Z28" s="305">
        <v>0</v>
      </c>
      <c r="AA28" s="305"/>
      <c r="AB28" s="537"/>
      <c r="AC28" s="537"/>
      <c r="AD28" s="537"/>
      <c r="AE28" s="537"/>
    </row>
    <row r="29" spans="1:31" ht="15" hidden="1" customHeight="1" x14ac:dyDescent="0.25">
      <c r="A29" s="310"/>
      <c r="B29" s="316"/>
      <c r="C29" s="312"/>
      <c r="D29" s="312"/>
      <c r="E29" s="312"/>
      <c r="F29" s="300"/>
      <c r="G29" s="300"/>
      <c r="H29" s="300"/>
      <c r="I29" s="300"/>
      <c r="J29" s="300" t="e">
        <f t="shared" si="1"/>
        <v>#DIV/0!</v>
      </c>
      <c r="K29" s="300" t="e">
        <f t="shared" si="0"/>
        <v>#DIV/0!</v>
      </c>
      <c r="L29" s="538"/>
      <c r="M29" s="539"/>
      <c r="N29" s="539"/>
      <c r="O29" s="539"/>
      <c r="P29" s="539"/>
      <c r="Q29" s="539"/>
      <c r="R29" s="539"/>
      <c r="S29" s="539"/>
      <c r="T29" s="305" t="e">
        <v>#REF!</v>
      </c>
      <c r="U29" s="305">
        <v>0</v>
      </c>
      <c r="V29" s="305">
        <v>0</v>
      </c>
      <c r="W29" s="305">
        <v>0</v>
      </c>
      <c r="X29" s="305">
        <v>0</v>
      </c>
      <c r="Y29" s="305">
        <v>0</v>
      </c>
      <c r="Z29" s="305">
        <v>0</v>
      </c>
      <c r="AA29" s="305"/>
      <c r="AB29" s="537"/>
      <c r="AC29" s="537"/>
      <c r="AD29" s="537"/>
      <c r="AE29" s="537"/>
    </row>
    <row r="30" spans="1:31" ht="15" hidden="1" customHeight="1" x14ac:dyDescent="0.25">
      <c r="A30" s="322"/>
      <c r="B30" s="310"/>
      <c r="C30" s="312"/>
      <c r="D30" s="312"/>
      <c r="E30" s="312"/>
      <c r="F30" s="300"/>
      <c r="G30" s="300"/>
      <c r="H30" s="300"/>
      <c r="I30" s="300"/>
      <c r="J30" s="300" t="e">
        <f t="shared" si="1"/>
        <v>#DIV/0!</v>
      </c>
      <c r="K30" s="300" t="e">
        <f t="shared" si="0"/>
        <v>#DIV/0!</v>
      </c>
      <c r="L30" s="538"/>
      <c r="M30" s="539"/>
      <c r="N30" s="539"/>
      <c r="O30" s="539"/>
      <c r="P30" s="539"/>
      <c r="Q30" s="539"/>
      <c r="R30" s="539"/>
      <c r="S30" s="539"/>
      <c r="T30" s="305" t="e">
        <v>#REF!</v>
      </c>
      <c r="U30" s="305">
        <v>0</v>
      </c>
      <c r="V30" s="305">
        <v>0</v>
      </c>
      <c r="W30" s="305">
        <v>0</v>
      </c>
      <c r="X30" s="305">
        <v>0</v>
      </c>
      <c r="Y30" s="305">
        <v>0</v>
      </c>
      <c r="Z30" s="305">
        <v>0</v>
      </c>
      <c r="AA30" s="305"/>
      <c r="AB30" s="537"/>
      <c r="AC30" s="537"/>
      <c r="AD30" s="537"/>
      <c r="AE30" s="537"/>
    </row>
    <row r="31" spans="1:31" x14ac:dyDescent="0.25">
      <c r="A31" s="330" t="s">
        <v>1251</v>
      </c>
      <c r="B31" s="323"/>
      <c r="C31" s="998">
        <v>1.0189956682989379E-2</v>
      </c>
      <c r="D31" s="998">
        <v>8.0064687551185919E-3</v>
      </c>
      <c r="E31" s="998">
        <v>6.472601983542099E-3</v>
      </c>
      <c r="F31" s="997">
        <v>6.1422843544121667E-3</v>
      </c>
      <c r="G31" s="997">
        <v>6.5399105004405366E-3</v>
      </c>
      <c r="H31" s="997">
        <v>6.3907183284211549E-3</v>
      </c>
      <c r="I31" s="1115">
        <v>5.2414372752895974E-3</v>
      </c>
      <c r="J31" s="997">
        <v>-0.14666320006423456</v>
      </c>
      <c r="K31" s="997">
        <v>-0.4856271289121965</v>
      </c>
      <c r="L31" s="538"/>
      <c r="M31" s="539">
        <v>533370919.13</v>
      </c>
      <c r="N31" s="539">
        <v>557304962.74000001</v>
      </c>
      <c r="O31" s="539">
        <v>565217767.29999995</v>
      </c>
      <c r="P31" s="539">
        <v>592526601.49000001</v>
      </c>
      <c r="Q31" s="539">
        <v>603317745.88999999</v>
      </c>
      <c r="R31" s="539">
        <v>605568437.44000006</v>
      </c>
      <c r="S31" s="539">
        <v>601477681.61000013</v>
      </c>
      <c r="T31" s="397" t="e">
        <v>#REF!</v>
      </c>
      <c r="U31" s="558">
        <v>1.1315684741948053E-2</v>
      </c>
      <c r="V31" s="558">
        <v>1.0899373899881019E-2</v>
      </c>
      <c r="W31" s="558">
        <v>1.0189956682989379E-2</v>
      </c>
      <c r="X31" s="558">
        <v>8.0064687551185919E-3</v>
      </c>
      <c r="Y31" s="558">
        <v>6.1291908175971034E-3</v>
      </c>
      <c r="Z31" s="558">
        <v>9.9678428520802685E-3</v>
      </c>
      <c r="AA31" s="558">
        <v>6.472601983542099E-3</v>
      </c>
      <c r="AB31" s="537"/>
      <c r="AC31" s="537"/>
      <c r="AD31" s="537"/>
      <c r="AE31" s="537"/>
    </row>
    <row r="32" spans="1:31" ht="3.75" customHeight="1" x14ac:dyDescent="0.25">
      <c r="A32" s="343"/>
      <c r="B32" s="334"/>
      <c r="C32" s="398"/>
      <c r="D32" s="398"/>
      <c r="E32" s="398"/>
      <c r="F32" s="398"/>
      <c r="G32" s="399"/>
      <c r="H32" s="399"/>
      <c r="I32" s="399"/>
      <c r="J32" s="400"/>
      <c r="K32" s="401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537"/>
      <c r="AC32" s="537"/>
      <c r="AD32" s="537"/>
      <c r="AE32" s="537"/>
    </row>
    <row r="33" spans="1:28" x14ac:dyDescent="0.25">
      <c r="A33" s="316" t="s">
        <v>1293</v>
      </c>
      <c r="B33" s="317"/>
      <c r="C33" s="402"/>
      <c r="D33" s="402"/>
      <c r="E33" s="402"/>
      <c r="F33" s="402"/>
      <c r="G33" s="402"/>
      <c r="H33" s="402"/>
      <c r="I33" s="402"/>
      <c r="J33" s="403"/>
      <c r="K33" s="404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</row>
    <row r="34" spans="1:28" x14ac:dyDescent="0.25">
      <c r="A34" s="994"/>
      <c r="C34" s="545"/>
      <c r="D34" s="545"/>
      <c r="E34" s="545"/>
      <c r="F34" s="546"/>
      <c r="G34" s="546"/>
      <c r="H34" s="546"/>
      <c r="I34" s="546"/>
      <c r="J34" s="545"/>
      <c r="K34" s="54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</row>
    <row r="35" spans="1:28" x14ac:dyDescent="0.25">
      <c r="A35" s="994"/>
      <c r="C35" s="547"/>
      <c r="D35" s="547"/>
      <c r="E35" s="547"/>
      <c r="F35" s="546"/>
      <c r="G35" s="546"/>
      <c r="H35" s="546"/>
      <c r="I35" s="546"/>
      <c r="J35" s="547"/>
      <c r="K35" s="547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</row>
    <row r="36" spans="1:28" x14ac:dyDescent="0.25">
      <c r="A36" s="1340" t="s">
        <v>639</v>
      </c>
      <c r="B36" s="1340"/>
      <c r="C36" s="1340"/>
      <c r="D36" s="1340"/>
      <c r="E36" s="1340"/>
      <c r="F36" s="1340"/>
      <c r="G36" s="1340"/>
      <c r="H36" s="1340"/>
      <c r="I36" s="1340"/>
      <c r="J36" s="1340"/>
      <c r="K36" s="1340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</row>
    <row r="37" spans="1:28" x14ac:dyDescent="0.25">
      <c r="A37" s="1339" t="s">
        <v>2011</v>
      </c>
      <c r="B37" s="1339"/>
      <c r="C37" s="1339"/>
      <c r="D37" s="1339"/>
      <c r="E37" s="1339"/>
      <c r="F37" s="1339"/>
      <c r="G37" s="1339"/>
      <c r="H37" s="1339"/>
      <c r="I37" s="1339"/>
      <c r="J37" s="1339"/>
      <c r="K37" s="1339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</row>
    <row r="38" spans="1:28" x14ac:dyDescent="0.25">
      <c r="A38" s="1340" t="s">
        <v>638</v>
      </c>
      <c r="B38" s="1340"/>
      <c r="C38" s="1340"/>
      <c r="D38" s="1340"/>
      <c r="E38" s="1340"/>
      <c r="F38" s="1340"/>
      <c r="G38" s="1340"/>
      <c r="H38" s="1340"/>
      <c r="I38" s="1340"/>
      <c r="J38" s="1340"/>
      <c r="K38" s="1340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</row>
    <row r="39" spans="1:28" ht="1.5" customHeight="1" x14ac:dyDescent="0.25">
      <c r="A39" s="393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</row>
    <row r="40" spans="1:28" ht="25.5" x14ac:dyDescent="0.25">
      <c r="A40" s="319" t="s">
        <v>600</v>
      </c>
      <c r="B40" s="319" t="s">
        <v>601</v>
      </c>
      <c r="C40" s="927">
        <v>42735</v>
      </c>
      <c r="D40" s="927">
        <v>42825</v>
      </c>
      <c r="E40" s="927">
        <v>42916</v>
      </c>
      <c r="F40" s="927">
        <v>43008</v>
      </c>
      <c r="G40" s="927">
        <v>43039</v>
      </c>
      <c r="H40" s="927">
        <v>43069</v>
      </c>
      <c r="I40" s="927">
        <v>43100</v>
      </c>
      <c r="J40" s="321" t="s">
        <v>1450</v>
      </c>
      <c r="K40" s="320" t="s">
        <v>493</v>
      </c>
      <c r="M40" s="305"/>
      <c r="N40" s="305">
        <v>42551</v>
      </c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</row>
    <row r="41" spans="1:28" x14ac:dyDescent="0.25">
      <c r="A41" s="1312" t="s">
        <v>108</v>
      </c>
      <c r="B41" s="322" t="s">
        <v>622</v>
      </c>
      <c r="C41" s="999">
        <v>1.1485E-2</v>
      </c>
      <c r="D41" s="999">
        <v>2.6726000000000003E-2</v>
      </c>
      <c r="E41" s="999">
        <v>1.7538000000000002E-2</v>
      </c>
      <c r="F41" s="999">
        <v>1.2402000000000002E-2</v>
      </c>
      <c r="G41" s="999">
        <v>9.3750000000000014E-3</v>
      </c>
      <c r="H41" s="999">
        <v>1.4836000000000002E-2</v>
      </c>
      <c r="I41" s="999">
        <v>1.0236E-2</v>
      </c>
      <c r="J41" s="312">
        <f>(I41-F41)/F41</f>
        <v>-0.17464925012094831</v>
      </c>
      <c r="K41" s="312">
        <f t="shared" ref="K41:K62" si="2">(I41-C41)/C41</f>
        <v>-0.1087505441880714</v>
      </c>
      <c r="L41" s="537"/>
      <c r="M41" s="305">
        <v>45150510.82</v>
      </c>
      <c r="N41" s="305">
        <v>44561413.729999997</v>
      </c>
      <c r="O41" s="305">
        <v>43270543.439999998</v>
      </c>
      <c r="P41" s="305">
        <v>42239728.640000001</v>
      </c>
      <c r="Q41" s="305">
        <v>38083875.18</v>
      </c>
      <c r="R41" s="305">
        <v>35754149.850000001</v>
      </c>
      <c r="S41" s="305">
        <v>27383550.079999998</v>
      </c>
      <c r="T41" s="305">
        <v>7.4355957840276782E-4</v>
      </c>
      <c r="U41" s="305">
        <v>1.2604159926063985E-3</v>
      </c>
      <c r="V41" s="305">
        <v>6.9527617673897956E-4</v>
      </c>
      <c r="W41" s="305">
        <v>1.5807574769410558E-3</v>
      </c>
      <c r="X41" s="305">
        <v>4.3438651075730834E-4</v>
      </c>
      <c r="Y41" s="305">
        <v>2.9363508137564428E-4</v>
      </c>
      <c r="Z41" s="305">
        <v>7.298432116911545E-4</v>
      </c>
      <c r="AA41" s="305"/>
      <c r="AB41" s="537"/>
    </row>
    <row r="42" spans="1:28" x14ac:dyDescent="0.25">
      <c r="A42" s="1312" t="s">
        <v>108</v>
      </c>
      <c r="B42" s="322" t="s">
        <v>623</v>
      </c>
      <c r="C42" s="999">
        <v>1.3664000000000001E-2</v>
      </c>
      <c r="D42" s="999">
        <v>2.4979000000000005E-2</v>
      </c>
      <c r="E42" s="999">
        <v>6.7570000000000009E-3</v>
      </c>
      <c r="F42" s="999">
        <v>7.1920000000000005E-3</v>
      </c>
      <c r="G42" s="999">
        <v>7.4750000000000007E-3</v>
      </c>
      <c r="H42" s="999">
        <v>2.1046000000000002E-2</v>
      </c>
      <c r="I42" s="999">
        <v>1.0607E-2</v>
      </c>
      <c r="J42" s="312">
        <f t="shared" ref="J42:J61" si="3">(I42-F42)/F42</f>
        <v>0.47483314794215786</v>
      </c>
      <c r="K42" s="312">
        <f t="shared" si="2"/>
        <v>-0.22372658079625296</v>
      </c>
      <c r="L42" s="537"/>
      <c r="M42" s="305">
        <v>51031691.75</v>
      </c>
      <c r="N42" s="305">
        <v>60739699.899999999</v>
      </c>
      <c r="O42" s="305">
        <v>58066876.710000001</v>
      </c>
      <c r="P42" s="305">
        <v>59121035.07</v>
      </c>
      <c r="Q42" s="305">
        <v>55942105.350000001</v>
      </c>
      <c r="R42" s="305">
        <v>52154502.18</v>
      </c>
      <c r="S42" s="305">
        <v>42391484.969999999</v>
      </c>
      <c r="T42" s="305">
        <v>2.1991008186407722E-3</v>
      </c>
      <c r="U42" s="305">
        <v>2.9921163348467961E-3</v>
      </c>
      <c r="V42" s="305">
        <v>1.1100443225400913E-3</v>
      </c>
      <c r="W42" s="305">
        <v>2.0678890715435049E-3</v>
      </c>
      <c r="X42" s="305">
        <v>8.2057199555730486E-4</v>
      </c>
      <c r="Y42" s="305">
        <v>1.1163636819962951E-3</v>
      </c>
      <c r="Z42" s="305">
        <v>4.3530364698183513E-4</v>
      </c>
      <c r="AA42" s="305"/>
      <c r="AB42" s="537"/>
    </row>
    <row r="43" spans="1:28" x14ac:dyDescent="0.25">
      <c r="A43" s="1312" t="s">
        <v>1451</v>
      </c>
      <c r="B43" s="322" t="s">
        <v>628</v>
      </c>
      <c r="C43" s="999">
        <v>2.3182000000000001E-2</v>
      </c>
      <c r="D43" s="999">
        <v>1.9048000000000002E-2</v>
      </c>
      <c r="E43" s="999">
        <v>2.4359000000000002E-2</v>
      </c>
      <c r="F43" s="999">
        <v>1.4711000000000002E-2</v>
      </c>
      <c r="G43" s="999">
        <v>2.4511000000000005E-2</v>
      </c>
      <c r="H43" s="999">
        <v>2.2070000000000003E-2</v>
      </c>
      <c r="I43" s="999">
        <v>5.8741000000000002E-2</v>
      </c>
      <c r="J43" s="312">
        <f t="shared" si="3"/>
        <v>2.9929984365440823</v>
      </c>
      <c r="K43" s="312">
        <f t="shared" si="2"/>
        <v>1.5339056164265377</v>
      </c>
      <c r="L43" s="537"/>
      <c r="M43" s="305">
        <v>18535889.75</v>
      </c>
      <c r="N43" s="305">
        <v>24525178.809999999</v>
      </c>
      <c r="O43" s="305">
        <v>26994622.239999998</v>
      </c>
      <c r="P43" s="305">
        <v>23598519.48</v>
      </c>
      <c r="Q43" s="305">
        <v>25025805.670000002</v>
      </c>
      <c r="R43" s="305">
        <v>25305632.949999999</v>
      </c>
      <c r="S43" s="305">
        <v>25663913.960000001</v>
      </c>
      <c r="T43" s="305">
        <v>1.2776411348676502E-3</v>
      </c>
      <c r="U43" s="305">
        <v>5.011267906292608E-4</v>
      </c>
      <c r="V43" s="305">
        <v>8.7551210585593703E-4</v>
      </c>
      <c r="W43" s="305">
        <v>6.2942545228579093E-4</v>
      </c>
      <c r="X43" s="305">
        <v>4.3510471276999565E-4</v>
      </c>
      <c r="Y43" s="305">
        <v>1.1500154029800143E-3</v>
      </c>
      <c r="Z43" s="305">
        <v>9.5004046304772915E-4</v>
      </c>
      <c r="AA43" s="305"/>
      <c r="AB43" s="537"/>
    </row>
    <row r="44" spans="1:28" x14ac:dyDescent="0.25">
      <c r="A44" s="1312"/>
      <c r="B44" s="322" t="s">
        <v>1436</v>
      </c>
      <c r="C44" s="999">
        <v>3.1436000000000006E-2</v>
      </c>
      <c r="D44" s="999">
        <v>3.1855000000000001E-2</v>
      </c>
      <c r="E44" s="999">
        <v>6.4302000000000012E-2</v>
      </c>
      <c r="F44" s="999">
        <v>7.1643000000000012E-2</v>
      </c>
      <c r="G44" s="999">
        <v>5.2870000000000007E-2</v>
      </c>
      <c r="H44" s="999">
        <v>4.5122000000000002E-2</v>
      </c>
      <c r="I44" s="999">
        <v>4.5816000000000003E-2</v>
      </c>
      <c r="J44" s="312">
        <f t="shared" si="3"/>
        <v>-0.36049579163351625</v>
      </c>
      <c r="K44" s="312">
        <f t="shared" si="2"/>
        <v>0.4574373329940194</v>
      </c>
      <c r="L44" s="537"/>
      <c r="M44" s="305"/>
      <c r="N44" s="305">
        <v>444529.45</v>
      </c>
      <c r="O44" s="305">
        <v>1038931.5</v>
      </c>
      <c r="P44" s="305">
        <v>1287059.01</v>
      </c>
      <c r="Q44" s="305">
        <v>1355441.84</v>
      </c>
      <c r="R44" s="305">
        <v>1364300.43</v>
      </c>
      <c r="S44" s="305">
        <v>1373360.72</v>
      </c>
      <c r="T44" s="305">
        <v>0</v>
      </c>
      <c r="U44" s="305">
        <v>0</v>
      </c>
      <c r="V44" s="305">
        <v>4.5692844393896163E-5</v>
      </c>
      <c r="W44" s="305">
        <v>5.7409825887059525E-5</v>
      </c>
      <c r="X44" s="305">
        <v>2.6138811694733199E-5</v>
      </c>
      <c r="Y44" s="305">
        <v>1.1592809295334522E-4</v>
      </c>
      <c r="Z44" s="305">
        <v>0</v>
      </c>
      <c r="AA44" s="305"/>
      <c r="AB44" s="537"/>
    </row>
    <row r="45" spans="1:28" x14ac:dyDescent="0.25">
      <c r="A45" s="1312"/>
      <c r="B45" s="322" t="s">
        <v>629</v>
      </c>
      <c r="C45" s="999">
        <v>1.9802E-2</v>
      </c>
      <c r="D45" s="999">
        <v>1.6391000000000003E-2</v>
      </c>
      <c r="E45" s="999">
        <v>2.3106000000000002E-2</v>
      </c>
      <c r="F45" s="999">
        <v>1.7142000000000001E-2</v>
      </c>
      <c r="G45" s="999">
        <v>2.7843000000000003E-2</v>
      </c>
      <c r="H45" s="999">
        <v>5.7000000000000002E-3</v>
      </c>
      <c r="I45" s="999">
        <v>2.7001000000000001E-2</v>
      </c>
      <c r="J45" s="312">
        <f t="shared" si="3"/>
        <v>0.57513709018784265</v>
      </c>
      <c r="K45" s="312">
        <f t="shared" si="2"/>
        <v>0.36354913645086356</v>
      </c>
      <c r="L45" s="537"/>
      <c r="M45" s="305">
        <v>45003457.090000004</v>
      </c>
      <c r="N45" s="305">
        <v>64331174.350000001</v>
      </c>
      <c r="O45" s="305">
        <v>53496660.210000001</v>
      </c>
      <c r="P45" s="305">
        <v>57372393.240000002</v>
      </c>
      <c r="Q45" s="305">
        <v>54613198.850000001</v>
      </c>
      <c r="R45" s="305">
        <v>58150922.780000001</v>
      </c>
      <c r="S45" s="305">
        <v>58656157.950000003</v>
      </c>
      <c r="T45" s="305">
        <v>1.7549200352596171E-3</v>
      </c>
      <c r="U45" s="305">
        <v>2.2226406830597391E-3</v>
      </c>
      <c r="V45" s="305">
        <v>1.4820734445126402E-3</v>
      </c>
      <c r="W45" s="305">
        <v>1.3167962403269104E-3</v>
      </c>
      <c r="X45" s="305">
        <v>1.3796189289499491E-3</v>
      </c>
      <c r="Y45" s="305">
        <v>2.3894239094352223E-3</v>
      </c>
      <c r="Z45" s="305">
        <v>2.0596723478361785E-3</v>
      </c>
      <c r="AA45" s="305"/>
      <c r="AB45" s="537"/>
    </row>
    <row r="46" spans="1:28" x14ac:dyDescent="0.25">
      <c r="A46" s="1312"/>
      <c r="B46" s="322" t="s">
        <v>630</v>
      </c>
      <c r="C46" s="999">
        <v>2.3270000000000001E-3</v>
      </c>
      <c r="D46" s="999">
        <v>5.1270000000000005E-3</v>
      </c>
      <c r="E46" s="999">
        <v>7.588000000000001E-3</v>
      </c>
      <c r="F46" s="999">
        <v>1.1947000000000003E-2</v>
      </c>
      <c r="G46" s="999">
        <v>4.9390000000000007E-3</v>
      </c>
      <c r="H46" s="999">
        <v>1.0761000000000001E-2</v>
      </c>
      <c r="I46" s="999">
        <v>1.6812000000000001E-2</v>
      </c>
      <c r="J46" s="312">
        <f t="shared" si="3"/>
        <v>0.40721520046873666</v>
      </c>
      <c r="K46" s="312">
        <f t="shared" si="2"/>
        <v>6.2247529007305547</v>
      </c>
      <c r="L46" s="537"/>
      <c r="M46" s="305">
        <v>57448357.979999997</v>
      </c>
      <c r="N46" s="305">
        <v>71413204.939999998</v>
      </c>
      <c r="O46" s="305">
        <v>55364080.18</v>
      </c>
      <c r="P46" s="305">
        <v>52395347.469999999</v>
      </c>
      <c r="Q46" s="305">
        <v>49998084.009999998</v>
      </c>
      <c r="R46" s="305">
        <v>48916584.350000001</v>
      </c>
      <c r="S46" s="305">
        <v>47732764.039999999</v>
      </c>
      <c r="T46" s="305">
        <v>5.9840536888181462E-4</v>
      </c>
      <c r="U46" s="305">
        <v>1.2404907327760015E-3</v>
      </c>
      <c r="V46" s="305">
        <v>1.8024302681729433E-4</v>
      </c>
      <c r="W46" s="305">
        <v>3.7615444945560166E-4</v>
      </c>
      <c r="X46" s="305">
        <v>9.860194230504721E-5</v>
      </c>
      <c r="Y46" s="305">
        <v>8.4787520837091926E-4</v>
      </c>
      <c r="Z46" s="305">
        <v>5.5043198514428807E-4</v>
      </c>
      <c r="AA46" s="305"/>
      <c r="AB46" s="537"/>
    </row>
    <row r="47" spans="1:28" x14ac:dyDescent="0.25">
      <c r="A47" s="1312" t="s">
        <v>110</v>
      </c>
      <c r="B47" s="322" t="s">
        <v>624</v>
      </c>
      <c r="C47" s="999">
        <v>3.6383000000000006E-2</v>
      </c>
      <c r="D47" s="999">
        <v>2.7420000000000001E-3</v>
      </c>
      <c r="E47" s="999">
        <v>1.5381000000000001E-2</v>
      </c>
      <c r="F47" s="999">
        <v>9.8570000000000012E-3</v>
      </c>
      <c r="G47" s="999">
        <v>3.2105000000000002E-2</v>
      </c>
      <c r="H47" s="999">
        <v>2.4415000000000003E-2</v>
      </c>
      <c r="I47" s="999">
        <v>3.1574000000000005E-2</v>
      </c>
      <c r="J47" s="312">
        <f t="shared" si="3"/>
        <v>2.2032058435629502</v>
      </c>
      <c r="K47" s="312">
        <f t="shared" si="2"/>
        <v>-0.13217711568589727</v>
      </c>
      <c r="L47" s="537"/>
      <c r="M47" s="305">
        <v>71630246.129999995</v>
      </c>
      <c r="N47" s="305">
        <v>71078121.849999994</v>
      </c>
      <c r="O47" s="305">
        <v>79647449.200000003</v>
      </c>
      <c r="P47" s="305">
        <v>81925048.079999998</v>
      </c>
      <c r="Q47" s="305">
        <v>77733785.870000005</v>
      </c>
      <c r="R47" s="305">
        <v>76466017.319999993</v>
      </c>
      <c r="S47" s="305">
        <v>79135496.870000005</v>
      </c>
      <c r="T47" s="305">
        <v>3.0230653241690771E-3</v>
      </c>
      <c r="U47" s="305">
        <v>2.1333642183013419E-3</v>
      </c>
      <c r="V47" s="305">
        <v>4.0541926099523324E-3</v>
      </c>
      <c r="W47" s="305">
        <v>3.1455335123879756E-4</v>
      </c>
      <c r="X47" s="305">
        <v>1.6637384233356043E-3</v>
      </c>
      <c r="Y47" s="305">
        <v>2.1876410919413024E-3</v>
      </c>
      <c r="Z47" s="305">
        <v>1.8497611861097002E-3</v>
      </c>
      <c r="AA47" s="305"/>
      <c r="AB47" s="537"/>
    </row>
    <row r="48" spans="1:28" x14ac:dyDescent="0.25">
      <c r="A48" s="1312"/>
      <c r="B48" s="322" t="s">
        <v>625</v>
      </c>
      <c r="C48" s="999">
        <v>1.9092999999999999E-2</v>
      </c>
      <c r="D48" s="999">
        <v>3.1160000000000003E-3</v>
      </c>
      <c r="E48" s="999">
        <v>2.7541E-2</v>
      </c>
      <c r="F48" s="999">
        <v>1.8782E-2</v>
      </c>
      <c r="G48" s="999">
        <v>6.7798000000000011E-2</v>
      </c>
      <c r="H48" s="999">
        <v>5.025700000000001E-2</v>
      </c>
      <c r="I48" s="999">
        <v>2.3256000000000002E-2</v>
      </c>
      <c r="J48" s="312">
        <f t="shared" si="3"/>
        <v>0.23820679373868608</v>
      </c>
      <c r="K48" s="312">
        <f t="shared" si="2"/>
        <v>0.21803802440685088</v>
      </c>
      <c r="L48" s="537"/>
      <c r="M48" s="305">
        <v>47756421.909999996</v>
      </c>
      <c r="N48" s="305">
        <v>51830477.899999999</v>
      </c>
      <c r="O48" s="305">
        <v>46101680.840000004</v>
      </c>
      <c r="P48" s="305">
        <v>44780927.490000002</v>
      </c>
      <c r="Q48" s="305">
        <v>42722778.109999999</v>
      </c>
      <c r="R48" s="305">
        <v>40402263.439999998</v>
      </c>
      <c r="S48" s="305">
        <v>40920873.18</v>
      </c>
      <c r="T48" s="305">
        <v>9.338179344172933E-4</v>
      </c>
      <c r="U48" s="305">
        <v>1.2733861296633673E-3</v>
      </c>
      <c r="V48" s="305">
        <v>1.2314731066768532E-3</v>
      </c>
      <c r="W48" s="305">
        <v>1.9538926285668753E-4</v>
      </c>
      <c r="X48" s="305">
        <v>-6.5264461619651739E-4</v>
      </c>
      <c r="Y48" s="305">
        <v>2.844157186263617E-4</v>
      </c>
      <c r="Z48" s="305">
        <v>1.7127120532372544E-3</v>
      </c>
      <c r="AA48" s="305"/>
      <c r="AB48" s="537"/>
    </row>
    <row r="49" spans="1:28" x14ac:dyDescent="0.25">
      <c r="A49" s="1312" t="s">
        <v>111</v>
      </c>
      <c r="B49" s="322" t="s">
        <v>1437</v>
      </c>
      <c r="C49" s="999"/>
      <c r="D49" s="999">
        <v>2.0906000000000001E-2</v>
      </c>
      <c r="E49" s="999">
        <v>3.7363000000000007E-2</v>
      </c>
      <c r="F49" s="999">
        <v>1.2318000000000001E-2</v>
      </c>
      <c r="G49" s="999">
        <v>7.3550000000000004E-3</v>
      </c>
      <c r="H49" s="999">
        <v>1.0659E-2</v>
      </c>
      <c r="I49" s="999">
        <v>1.0385E-2</v>
      </c>
      <c r="J49" s="312">
        <f t="shared" si="3"/>
        <v>-0.15692482545867839</v>
      </c>
      <c r="K49" s="312" t="s">
        <v>1452</v>
      </c>
      <c r="L49" s="537"/>
      <c r="M49" s="305"/>
      <c r="N49" s="305"/>
      <c r="O49" s="305"/>
      <c r="P49" s="305">
        <v>1494804.12</v>
      </c>
      <c r="Q49" s="305">
        <v>2165768.73</v>
      </c>
      <c r="R49" s="305">
        <v>1880386.17</v>
      </c>
      <c r="S49" s="305">
        <v>1784923.76</v>
      </c>
      <c r="T49" s="305">
        <v>0</v>
      </c>
      <c r="U49" s="305">
        <v>0</v>
      </c>
      <c r="V49" s="305">
        <v>0</v>
      </c>
      <c r="W49" s="305">
        <v>4.375879894772632E-5</v>
      </c>
      <c r="X49" s="305">
        <v>5.0722581872744283E-5</v>
      </c>
      <c r="Y49" s="305">
        <v>1.0731708802745023E-4</v>
      </c>
      <c r="Z49" s="305">
        <v>1.013493965649623E-4</v>
      </c>
      <c r="AA49" s="305"/>
      <c r="AB49" s="537"/>
    </row>
    <row r="50" spans="1:28" x14ac:dyDescent="0.25">
      <c r="A50" s="1312"/>
      <c r="B50" s="322" t="s">
        <v>1438</v>
      </c>
      <c r="C50" s="999"/>
      <c r="D50" s="999">
        <v>4.1299000000000002E-2</v>
      </c>
      <c r="E50" s="999">
        <v>4.4170000000000001E-2</v>
      </c>
      <c r="F50" s="999">
        <v>3.628E-2</v>
      </c>
      <c r="G50" s="999">
        <v>3.5798000000000003E-2</v>
      </c>
      <c r="H50" s="999">
        <v>2.7865999999999998E-2</v>
      </c>
      <c r="I50" s="999">
        <v>3.7190000000000008E-2</v>
      </c>
      <c r="J50" s="312">
        <f t="shared" si="3"/>
        <v>2.5082690187431311E-2</v>
      </c>
      <c r="K50" s="312" t="s">
        <v>2020</v>
      </c>
      <c r="L50" s="537"/>
      <c r="M50" s="305"/>
      <c r="N50" s="305"/>
      <c r="O50" s="305"/>
      <c r="P50" s="305">
        <v>2985400.95</v>
      </c>
      <c r="Q50" s="305">
        <v>4238904.63</v>
      </c>
      <c r="R50" s="305">
        <v>7786455.1100000003</v>
      </c>
      <c r="S50" s="305">
        <v>11001232.49</v>
      </c>
      <c r="T50" s="305">
        <v>0</v>
      </c>
      <c r="U50" s="305">
        <v>0</v>
      </c>
      <c r="V50" s="305">
        <v>0</v>
      </c>
      <c r="W50" s="305">
        <v>1.7264434746673698E-4</v>
      </c>
      <c r="X50" s="305">
        <v>3.0080429791112215E-4</v>
      </c>
      <c r="Y50" s="305">
        <v>5.5809704028950548E-4</v>
      </c>
      <c r="Z50" s="305">
        <v>7.3846258916926888E-4</v>
      </c>
      <c r="AA50" s="305"/>
      <c r="AB50" s="537"/>
    </row>
    <row r="51" spans="1:28" ht="24" customHeight="1" x14ac:dyDescent="0.25">
      <c r="A51" s="1312"/>
      <c r="B51" s="524" t="s">
        <v>852</v>
      </c>
      <c r="C51" s="999">
        <v>2.0872000000000002E-2</v>
      </c>
      <c r="D51" s="999">
        <v>1.5515000000000003E-2</v>
      </c>
      <c r="E51" s="999">
        <v>2.7297999999999999E-2</v>
      </c>
      <c r="F51" s="999">
        <v>2.7574000000000005E-2</v>
      </c>
      <c r="G51" s="999">
        <v>2.6889E-2</v>
      </c>
      <c r="H51" s="999">
        <v>-1.6473000000000002E-2</v>
      </c>
      <c r="I51" s="999">
        <v>0.11182500000000001</v>
      </c>
      <c r="J51" s="312">
        <f t="shared" si="3"/>
        <v>3.0554507869732355</v>
      </c>
      <c r="K51" s="312">
        <f t="shared" si="2"/>
        <v>4.3576561901111539</v>
      </c>
      <c r="L51" s="537"/>
      <c r="M51" s="305">
        <v>67328671.189999998</v>
      </c>
      <c r="N51" s="305">
        <v>75752553.450000003</v>
      </c>
      <c r="O51" s="305">
        <v>81507904.030000001</v>
      </c>
      <c r="P51" s="305">
        <v>74252414.480000004</v>
      </c>
      <c r="Q51" s="305">
        <v>66686748.159999996</v>
      </c>
      <c r="R51" s="305">
        <v>61638613.520000003</v>
      </c>
      <c r="S51" s="305">
        <v>59851539.899999999</v>
      </c>
      <c r="T51" s="305">
        <v>9.8855206718376177E-4</v>
      </c>
      <c r="U51" s="305">
        <v>8.1998459992616603E-3</v>
      </c>
      <c r="V51" s="305">
        <v>2.3801141768911888E-3</v>
      </c>
      <c r="W51" s="305">
        <v>1.6131417124815818E-3</v>
      </c>
      <c r="X51" s="305">
        <v>1.0674980155106159E-3</v>
      </c>
      <c r="Y51" s="305">
        <v>1.5596421523411386E-3</v>
      </c>
      <c r="Z51" s="305">
        <v>2.4829382263930866E-3</v>
      </c>
      <c r="AA51" s="305"/>
      <c r="AB51" s="537"/>
    </row>
    <row r="52" spans="1:28" x14ac:dyDescent="0.25">
      <c r="A52" s="1312"/>
      <c r="B52" s="322" t="s">
        <v>626</v>
      </c>
      <c r="C52" s="999">
        <v>1.6999000000000004E-2</v>
      </c>
      <c r="D52" s="999">
        <v>1.9269000000000001E-2</v>
      </c>
      <c r="E52" s="999">
        <v>4.7480000000000005E-3</v>
      </c>
      <c r="F52" s="999">
        <v>3.1225000000000003E-2</v>
      </c>
      <c r="G52" s="999">
        <v>2.2569000000000002E-2</v>
      </c>
      <c r="H52" s="999">
        <v>1.9913E-2</v>
      </c>
      <c r="I52" s="999">
        <v>2.8232000000000004E-2</v>
      </c>
      <c r="J52" s="312">
        <f t="shared" si="3"/>
        <v>-9.5852682145716531E-2</v>
      </c>
      <c r="K52" s="312">
        <f t="shared" si="2"/>
        <v>0.66080357668098111</v>
      </c>
      <c r="L52" s="537"/>
      <c r="M52" s="305">
        <v>39942381.009999998</v>
      </c>
      <c r="N52" s="305">
        <v>37728485.57</v>
      </c>
      <c r="O52" s="305">
        <v>38038130.770000003</v>
      </c>
      <c r="P52" s="305">
        <v>43302412.810000002</v>
      </c>
      <c r="Q52" s="305">
        <v>34965919.710000001</v>
      </c>
      <c r="R52" s="305">
        <v>25449502.390000001</v>
      </c>
      <c r="S52" s="305">
        <v>29866167.670000002</v>
      </c>
      <c r="T52" s="305">
        <v>1.0057490789603571E-3</v>
      </c>
      <c r="U52" s="305">
        <v>1.2599666684308328E-3</v>
      </c>
      <c r="V52" s="305">
        <v>9.0464157034731525E-4</v>
      </c>
      <c r="W52" s="305">
        <v>1.1683727887604773E-3</v>
      </c>
      <c r="X52" s="305">
        <v>6.6597345554407896E-4</v>
      </c>
      <c r="Y52" s="305">
        <v>1.0435479594684441E-3</v>
      </c>
      <c r="Z52" s="305">
        <v>2.155013354684494E-4</v>
      </c>
      <c r="AA52" s="305"/>
      <c r="AB52" s="537"/>
    </row>
    <row r="53" spans="1:28" ht="22.5" x14ac:dyDescent="0.25">
      <c r="A53" s="313" t="s">
        <v>1439</v>
      </c>
      <c r="B53" s="322" t="s">
        <v>631</v>
      </c>
      <c r="C53" s="999">
        <v>-8.7860000000000004E-3</v>
      </c>
      <c r="D53" s="999">
        <v>-1.4807000000000002E-2</v>
      </c>
      <c r="E53" s="999">
        <v>9.3080000000000003E-3</v>
      </c>
      <c r="F53" s="999">
        <v>2.9084000000000002E-2</v>
      </c>
      <c r="G53" s="999">
        <v>2.3850000000000004E-3</v>
      </c>
      <c r="H53" s="999">
        <v>4.9070000000000008E-3</v>
      </c>
      <c r="I53" s="999">
        <v>3.1010000000000005E-3</v>
      </c>
      <c r="J53" s="312">
        <f t="shared" si="3"/>
        <v>-0.89337780222802921</v>
      </c>
      <c r="K53" s="312">
        <f t="shared" si="2"/>
        <v>-1.3529478716139314</v>
      </c>
      <c r="L53" s="537"/>
      <c r="M53" s="305">
        <v>260752.1</v>
      </c>
      <c r="N53" s="305">
        <v>318501.89</v>
      </c>
      <c r="O53" s="305">
        <v>317699.19</v>
      </c>
      <c r="P53" s="305">
        <v>316990.95</v>
      </c>
      <c r="Q53" s="305">
        <v>317348.51</v>
      </c>
      <c r="R53" s="305">
        <v>317292.78000000003</v>
      </c>
      <c r="S53" s="305">
        <v>314994.84000000003</v>
      </c>
      <c r="T53" s="305">
        <v>-8.2402180205459844E-7</v>
      </c>
      <c r="U53" s="305">
        <v>-4.102091502883928E-6</v>
      </c>
      <c r="V53" s="305">
        <v>-3.9051822452662955E-6</v>
      </c>
      <c r="W53" s="305">
        <v>-6.5724017242851671E-6</v>
      </c>
      <c r="X53" s="305">
        <v>7.0247820902386804E-6</v>
      </c>
      <c r="Y53" s="305">
        <v>-1.0333850708442873E-6</v>
      </c>
      <c r="Z53" s="305">
        <v>4.4557372272820628E-6</v>
      </c>
      <c r="AA53" s="305"/>
      <c r="AB53" s="537"/>
    </row>
    <row r="54" spans="1:28" x14ac:dyDescent="0.25">
      <c r="A54" s="1312" t="s">
        <v>1440</v>
      </c>
      <c r="B54" s="322" t="s">
        <v>1441</v>
      </c>
      <c r="C54" s="999">
        <v>2.2491000000000004E-2</v>
      </c>
      <c r="D54" s="999">
        <v>1.7716000000000003E-2</v>
      </c>
      <c r="E54" s="999">
        <v>1.4622000000000001E-2</v>
      </c>
      <c r="F54" s="999">
        <v>1.8825000000000001E-2</v>
      </c>
      <c r="G54" s="999">
        <v>1.8920000000000003E-2</v>
      </c>
      <c r="H54" s="999">
        <v>2.3280000000000002E-2</v>
      </c>
      <c r="I54" s="999">
        <v>2.3860000000000003E-2</v>
      </c>
      <c r="J54" s="312">
        <f t="shared" si="3"/>
        <v>0.26746347941567072</v>
      </c>
      <c r="K54" s="312">
        <f t="shared" si="2"/>
        <v>6.0868791961228866E-2</v>
      </c>
      <c r="L54" s="537"/>
      <c r="M54" s="305">
        <v>82729950.980000004</v>
      </c>
      <c r="N54" s="305">
        <v>95531805.480000004</v>
      </c>
      <c r="O54" s="305">
        <v>97407807.209999993</v>
      </c>
      <c r="P54" s="305">
        <v>96136205.329999998</v>
      </c>
      <c r="Q54" s="305">
        <v>96849010.560000002</v>
      </c>
      <c r="R54" s="305">
        <v>94899820.590000004</v>
      </c>
      <c r="S54" s="305">
        <v>97076768.060000002</v>
      </c>
      <c r="T54" s="305">
        <v>2.1112713692269494E-3</v>
      </c>
      <c r="U54" s="305">
        <v>2.3548636623268305E-3</v>
      </c>
      <c r="V54" s="305">
        <v>3.0650427204871049E-3</v>
      </c>
      <c r="W54" s="305">
        <v>2.3848595553091489E-3</v>
      </c>
      <c r="X54" s="305">
        <v>2.4287158645379544E-3</v>
      </c>
      <c r="Y54" s="305">
        <v>1.8337081594390833E-3</v>
      </c>
      <c r="Z54" s="305">
        <v>2.1571574504071355E-3</v>
      </c>
      <c r="AA54" s="305"/>
      <c r="AB54" s="537"/>
    </row>
    <row r="55" spans="1:28" x14ac:dyDescent="0.25">
      <c r="A55" s="1312"/>
      <c r="B55" s="322" t="s">
        <v>627</v>
      </c>
      <c r="C55" s="999">
        <v>2.7320000000000004E-2</v>
      </c>
      <c r="D55" s="999">
        <v>2.6964999999999999E-2</v>
      </c>
      <c r="E55" s="999">
        <v>2.1143000000000002E-2</v>
      </c>
      <c r="F55" s="999">
        <v>1.6666E-2</v>
      </c>
      <c r="G55" s="999">
        <v>3.0097000000000002E-2</v>
      </c>
      <c r="H55" s="999">
        <v>2.9504000000000002E-2</v>
      </c>
      <c r="I55" s="999">
        <v>2.9929999999999998E-2</v>
      </c>
      <c r="J55" s="312">
        <f t="shared" si="3"/>
        <v>0.79587183487339486</v>
      </c>
      <c r="K55" s="312">
        <f t="shared" si="2"/>
        <v>9.5534407027818222E-2</v>
      </c>
      <c r="L55" s="537"/>
      <c r="M55" s="305">
        <v>25093903.649999999</v>
      </c>
      <c r="N55" s="305">
        <v>28588604.469999999</v>
      </c>
      <c r="O55" s="305">
        <v>31152843.190000001</v>
      </c>
      <c r="P55" s="305">
        <v>31851082.91</v>
      </c>
      <c r="Q55" s="305">
        <v>33755585.780000001</v>
      </c>
      <c r="R55" s="305">
        <v>34067272.109999999</v>
      </c>
      <c r="S55" s="305">
        <v>34072916.579999998</v>
      </c>
      <c r="T55" s="305">
        <v>9.6073300182092987E-4</v>
      </c>
      <c r="U55" s="305">
        <v>1.0666134825325401E-3</v>
      </c>
      <c r="V55" s="305">
        <v>1.1907274996859E-3</v>
      </c>
      <c r="W55" s="305">
        <v>1.202637629182064E-3</v>
      </c>
      <c r="X55" s="305">
        <v>1.0471407422036601E-3</v>
      </c>
      <c r="Y55" s="305">
        <v>8.4449888364528005E-4</v>
      </c>
      <c r="Z55" s="305">
        <v>1.0948022377233618E-3</v>
      </c>
      <c r="AA55" s="305"/>
      <c r="AB55" s="537"/>
    </row>
    <row r="56" spans="1:28" x14ac:dyDescent="0.25">
      <c r="A56" s="1312" t="s">
        <v>1442</v>
      </c>
      <c r="B56" s="359" t="s">
        <v>1443</v>
      </c>
      <c r="C56" s="1113">
        <v>4.0115000000000005E-2</v>
      </c>
      <c r="D56" s="999">
        <v>2.2162000000000001E-2</v>
      </c>
      <c r="E56" s="999">
        <v>3.2224000000000003E-2</v>
      </c>
      <c r="F56" s="999">
        <v>2.7628000000000003E-2</v>
      </c>
      <c r="G56" s="999">
        <v>1.6443000000000003E-2</v>
      </c>
      <c r="H56" s="999">
        <v>4.4360000000000007E-3</v>
      </c>
      <c r="I56" s="999">
        <v>2.9337999999999999E-2</v>
      </c>
      <c r="J56" s="312">
        <f t="shared" si="3"/>
        <v>6.1893730997538587E-2</v>
      </c>
      <c r="K56" s="312">
        <f t="shared" si="2"/>
        <v>-0.26865262370684295</v>
      </c>
      <c r="L56" s="537"/>
      <c r="M56" s="305">
        <v>35413514.170000002</v>
      </c>
      <c r="N56" s="305">
        <v>36528034.909999996</v>
      </c>
      <c r="O56" s="305">
        <v>37340670.090000004</v>
      </c>
      <c r="P56" s="305">
        <v>38645696.359999999</v>
      </c>
      <c r="Q56" s="305">
        <v>40990008.219999999</v>
      </c>
      <c r="R56" s="305">
        <v>38254742.490000002</v>
      </c>
      <c r="S56" s="305">
        <v>36549452.340000004</v>
      </c>
      <c r="T56" s="305">
        <v>9.8882118922819645E-4</v>
      </c>
      <c r="U56" s="305">
        <v>1.8273602468472754E-3</v>
      </c>
      <c r="V56" s="305">
        <v>2.0956700338492342E-3</v>
      </c>
      <c r="W56" s="305">
        <v>1.199279055020059E-3</v>
      </c>
      <c r="X56" s="305">
        <v>1.7877524792558371E-3</v>
      </c>
      <c r="Y56" s="305">
        <v>9.0234039811915143E-4</v>
      </c>
      <c r="Z56" s="305">
        <v>1.7898641908321857E-3</v>
      </c>
      <c r="AA56" s="305"/>
      <c r="AB56" s="537"/>
    </row>
    <row r="57" spans="1:28" x14ac:dyDescent="0.25">
      <c r="A57" s="1312"/>
      <c r="B57" s="322" t="s">
        <v>632</v>
      </c>
      <c r="C57" s="999">
        <v>3.5716999999999999E-2</v>
      </c>
      <c r="D57" s="999">
        <v>1.8122000000000003E-2</v>
      </c>
      <c r="E57" s="999">
        <v>2.5330000000000001E-3</v>
      </c>
      <c r="F57" s="999">
        <v>6.1300000000000005E-4</v>
      </c>
      <c r="G57" s="999">
        <v>1.1138E-2</v>
      </c>
      <c r="H57" s="999">
        <v>9.6440000000000015E-3</v>
      </c>
      <c r="I57" s="999">
        <v>3.0700000000000004E-4</v>
      </c>
      <c r="J57" s="312">
        <f t="shared" si="3"/>
        <v>-0.49918433931484502</v>
      </c>
      <c r="K57" s="312">
        <f t="shared" si="2"/>
        <v>-0.99140465324635318</v>
      </c>
      <c r="L57" s="537"/>
      <c r="M57" s="305">
        <v>36043431.799999997</v>
      </c>
      <c r="N57" s="305">
        <v>37757056.859999999</v>
      </c>
      <c r="O57" s="305">
        <v>42755083.729999997</v>
      </c>
      <c r="P57" s="305">
        <v>38806332.149999999</v>
      </c>
      <c r="Q57" s="305">
        <v>39526774.18</v>
      </c>
      <c r="R57" s="305">
        <v>39527086.740000002</v>
      </c>
      <c r="S57" s="305">
        <v>39259239.490000002</v>
      </c>
      <c r="T57" s="305">
        <v>9.1083435576749783E-4</v>
      </c>
      <c r="U57" s="305">
        <v>4.7718153955589153E-4</v>
      </c>
      <c r="V57" s="305">
        <v>2.1364696842735074E-3</v>
      </c>
      <c r="W57" s="305">
        <v>9.8473388808004874E-4</v>
      </c>
      <c r="X57" s="305">
        <v>-9.3036823417072382E-5</v>
      </c>
      <c r="Y57" s="305">
        <v>1.4034133590887921E-4</v>
      </c>
      <c r="Z57" s="305">
        <v>1.5112517920120837E-4</v>
      </c>
      <c r="AA57" s="305"/>
      <c r="AB57" s="537"/>
    </row>
    <row r="58" spans="1:28" x14ac:dyDescent="0.25">
      <c r="A58" s="1312"/>
      <c r="B58" s="322" t="s">
        <v>633</v>
      </c>
      <c r="C58" s="999">
        <v>3.0216000000000003E-2</v>
      </c>
      <c r="D58" s="999">
        <v>2.2241E-2</v>
      </c>
      <c r="E58" s="999">
        <v>1.5142000000000001E-2</v>
      </c>
      <c r="F58" s="999">
        <v>1.5255000000000003E-2</v>
      </c>
      <c r="G58" s="999">
        <v>1.3470000000000001E-2</v>
      </c>
      <c r="H58" s="999">
        <v>2.4477000000000002E-2</v>
      </c>
      <c r="I58" s="999">
        <v>7.7300000000000003E-4</v>
      </c>
      <c r="J58" s="312">
        <f t="shared" si="3"/>
        <v>-0.94932808915109801</v>
      </c>
      <c r="K58" s="312">
        <f t="shared" si="2"/>
        <v>-0.97441752713794016</v>
      </c>
      <c r="L58" s="537"/>
      <c r="M58" s="305">
        <v>17734918.23</v>
      </c>
      <c r="N58" s="305">
        <v>20492447.329999998</v>
      </c>
      <c r="O58" s="305">
        <v>22268497.620000001</v>
      </c>
      <c r="P58" s="305">
        <v>23639256.510000002</v>
      </c>
      <c r="Q58" s="305">
        <v>24136947.02</v>
      </c>
      <c r="R58" s="305">
        <v>25174101.670000002</v>
      </c>
      <c r="S58" s="305">
        <v>24986904.77</v>
      </c>
      <c r="T58" s="305">
        <v>9.9418367110675897E-4</v>
      </c>
      <c r="U58" s="305">
        <v>1.1453679216442082E-3</v>
      </c>
      <c r="V58" s="305">
        <v>9.4137332772618388E-4</v>
      </c>
      <c r="W58" s="305">
        <v>7.362041892996652E-4</v>
      </c>
      <c r="X58" s="305">
        <v>1.0235752744921359E-3</v>
      </c>
      <c r="Y58" s="305">
        <v>2.4694776848260781E-4</v>
      </c>
      <c r="Z58" s="305">
        <v>5.7498360322733011E-4</v>
      </c>
      <c r="AA58" s="305"/>
      <c r="AB58" s="537"/>
    </row>
    <row r="59" spans="1:28" ht="409.6" hidden="1" customHeight="1" x14ac:dyDescent="0.25">
      <c r="A59" s="322"/>
      <c r="B59" s="322"/>
      <c r="C59" s="579"/>
      <c r="D59" s="579"/>
      <c r="E59" s="579"/>
      <c r="F59" s="579"/>
      <c r="G59" s="579"/>
      <c r="H59" s="579"/>
      <c r="I59" s="1114"/>
      <c r="J59" s="312" t="e">
        <f t="shared" si="3"/>
        <v>#DIV/0!</v>
      </c>
      <c r="K59" s="312" t="e">
        <f t="shared" si="2"/>
        <v>#DIV/0!</v>
      </c>
      <c r="M59" s="305"/>
      <c r="N59" s="305"/>
      <c r="O59" s="305"/>
      <c r="P59" s="305"/>
      <c r="Q59" s="305"/>
      <c r="R59" s="305"/>
      <c r="S59" s="305"/>
      <c r="T59" s="305">
        <v>0</v>
      </c>
      <c r="U59" s="305">
        <v>0</v>
      </c>
      <c r="V59" s="305">
        <v>0</v>
      </c>
      <c r="W59" s="305">
        <v>0</v>
      </c>
      <c r="X59" s="305">
        <v>0</v>
      </c>
      <c r="Y59" s="305">
        <v>0</v>
      </c>
      <c r="Z59" s="305">
        <v>0</v>
      </c>
      <c r="AA59" s="305"/>
    </row>
    <row r="60" spans="1:28" ht="409.6" hidden="1" customHeight="1" x14ac:dyDescent="0.25">
      <c r="A60" s="322"/>
      <c r="B60" s="322"/>
      <c r="C60" s="579"/>
      <c r="D60" s="579"/>
      <c r="E60" s="579"/>
      <c r="F60" s="579"/>
      <c r="G60" s="579"/>
      <c r="H60" s="579"/>
      <c r="I60" s="1114"/>
      <c r="J60" s="312" t="e">
        <f t="shared" si="3"/>
        <v>#DIV/0!</v>
      </c>
      <c r="K60" s="312" t="e">
        <f t="shared" si="2"/>
        <v>#DIV/0!</v>
      </c>
      <c r="M60" s="305"/>
      <c r="N60" s="305"/>
      <c r="O60" s="305"/>
      <c r="P60" s="305"/>
      <c r="Q60" s="305"/>
      <c r="R60" s="305"/>
      <c r="S60" s="305"/>
      <c r="T60" s="305">
        <v>0</v>
      </c>
      <c r="U60" s="305">
        <v>0</v>
      </c>
      <c r="V60" s="305">
        <v>0</v>
      </c>
      <c r="W60" s="305">
        <v>0</v>
      </c>
      <c r="X60" s="305">
        <v>0</v>
      </c>
      <c r="Y60" s="305">
        <v>0</v>
      </c>
      <c r="Z60" s="305">
        <v>0</v>
      </c>
      <c r="AA60" s="305"/>
    </row>
    <row r="61" spans="1:28" ht="409.6" hidden="1" customHeight="1" x14ac:dyDescent="0.25">
      <c r="A61" s="322"/>
      <c r="B61" s="311"/>
      <c r="C61" s="579"/>
      <c r="D61" s="579"/>
      <c r="E61" s="579"/>
      <c r="F61" s="579"/>
      <c r="G61" s="579"/>
      <c r="H61" s="579"/>
      <c r="I61" s="1114"/>
      <c r="J61" s="312" t="e">
        <f t="shared" si="3"/>
        <v>#DIV/0!</v>
      </c>
      <c r="K61" s="312" t="e">
        <f t="shared" si="2"/>
        <v>#DIV/0!</v>
      </c>
      <c r="M61" s="305"/>
      <c r="N61" s="305"/>
      <c r="O61" s="305"/>
      <c r="P61" s="305"/>
      <c r="Q61" s="305"/>
      <c r="R61" s="305"/>
      <c r="S61" s="305"/>
      <c r="T61" s="305">
        <v>0</v>
      </c>
      <c r="U61" s="305">
        <v>0</v>
      </c>
      <c r="V61" s="305">
        <v>0</v>
      </c>
      <c r="W61" s="305">
        <v>0</v>
      </c>
      <c r="X61" s="305">
        <v>0</v>
      </c>
      <c r="Y61" s="305">
        <v>0</v>
      </c>
      <c r="Z61" s="305">
        <v>0</v>
      </c>
      <c r="AA61" s="305"/>
    </row>
    <row r="62" spans="1:28" x14ac:dyDescent="0.25">
      <c r="A62" s="330" t="s">
        <v>1251</v>
      </c>
      <c r="B62" s="323"/>
      <c r="C62" s="998">
        <v>2.2384641468503195E-2</v>
      </c>
      <c r="D62" s="998">
        <v>1.6037434693358631E-2</v>
      </c>
      <c r="E62" s="998">
        <v>1.7732609890681136E-2</v>
      </c>
      <c r="F62" s="998">
        <v>1.6740684667564322E-2</v>
      </c>
      <c r="G62" s="998">
        <v>2.314802990427707E-2</v>
      </c>
      <c r="H62" s="998">
        <v>1.7519900659663256E-2</v>
      </c>
      <c r="I62" s="998">
        <v>2.8905070778886439E-2</v>
      </c>
      <c r="J62" s="996">
        <f>(I62-F62)/F62</f>
        <v>0.7266361175114332</v>
      </c>
      <c r="K62" s="635">
        <f t="shared" si="2"/>
        <v>0.29129031704876573</v>
      </c>
      <c r="M62" s="305">
        <v>641104098.55999994</v>
      </c>
      <c r="N62" s="305">
        <v>721621290.88999999</v>
      </c>
      <c r="O62" s="305">
        <v>714769480.1500001</v>
      </c>
      <c r="P62" s="305">
        <v>714150655.04999995</v>
      </c>
      <c r="Q62" s="305">
        <v>689108090.37999988</v>
      </c>
      <c r="R62" s="305">
        <v>667509646.87</v>
      </c>
      <c r="S62" s="305">
        <v>658021741.67000008</v>
      </c>
      <c r="T62" s="397">
        <v>1.8489830906131391E-2</v>
      </c>
      <c r="U62" s="397">
        <v>2.795063831097926E-2</v>
      </c>
      <c r="V62" s="397">
        <v>2.2384641468503195E-2</v>
      </c>
      <c r="W62" s="397">
        <v>1.6037434693358631E-2</v>
      </c>
      <c r="X62" s="397">
        <v>1.249168737917474E-2</v>
      </c>
      <c r="Y62" s="397">
        <v>1.56207055883298E-2</v>
      </c>
      <c r="Z62" s="397">
        <v>1.7598404840262413E-2</v>
      </c>
      <c r="AA62" s="305"/>
    </row>
    <row r="63" spans="1:28" ht="4.5" customHeight="1" x14ac:dyDescent="0.25">
      <c r="A63" s="343"/>
      <c r="B63" s="334"/>
      <c r="C63" s="398"/>
      <c r="D63" s="398"/>
      <c r="E63" s="398"/>
      <c r="F63" s="398"/>
      <c r="G63" s="398"/>
      <c r="H63" s="398"/>
      <c r="I63" s="398"/>
      <c r="J63" s="406"/>
      <c r="K63" s="406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</row>
    <row r="64" spans="1:28" x14ac:dyDescent="0.25">
      <c r="A64" s="316" t="s">
        <v>1293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</row>
    <row r="65" spans="1:26" x14ac:dyDescent="0.25">
      <c r="A65" s="316"/>
      <c r="B65" s="300"/>
      <c r="C65" s="547"/>
      <c r="D65" s="547"/>
      <c r="E65" s="547"/>
      <c r="F65" s="547"/>
      <c r="G65" s="547"/>
      <c r="H65" s="547"/>
      <c r="I65" s="547"/>
      <c r="J65" s="548"/>
      <c r="K65" s="548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</row>
    <row r="66" spans="1:26" x14ac:dyDescent="0.25">
      <c r="A66" s="316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</row>
    <row r="67" spans="1:26" x14ac:dyDescent="0.25">
      <c r="A67" s="316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</row>
    <row r="68" spans="1:26" x14ac:dyDescent="0.25">
      <c r="A68" s="316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</row>
    <row r="69" spans="1:26" x14ac:dyDescent="0.25">
      <c r="A69" s="1306" t="s">
        <v>1457</v>
      </c>
      <c r="B69" s="1306"/>
      <c r="C69" s="1306"/>
      <c r="D69" s="1306"/>
      <c r="E69" s="1306"/>
      <c r="F69" s="1306"/>
      <c r="G69" s="1306"/>
      <c r="H69" s="1306"/>
      <c r="I69" s="1306"/>
      <c r="J69" s="1306"/>
      <c r="K69" s="1306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</row>
    <row r="70" spans="1:26" x14ac:dyDescent="0.25">
      <c r="A70" s="1341" t="s">
        <v>2021</v>
      </c>
      <c r="B70" s="1341"/>
      <c r="C70" s="1341"/>
      <c r="D70" s="1341"/>
      <c r="E70" s="1341"/>
      <c r="F70" s="1341"/>
      <c r="G70" s="1341"/>
      <c r="H70" s="1341"/>
      <c r="I70" s="1341"/>
      <c r="J70" s="1341"/>
      <c r="K70" s="1341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</row>
    <row r="71" spans="1:26" x14ac:dyDescent="0.25">
      <c r="A71" s="1306" t="s">
        <v>638</v>
      </c>
      <c r="B71" s="1306"/>
      <c r="C71" s="1306"/>
      <c r="D71" s="1306"/>
      <c r="E71" s="1306"/>
      <c r="F71" s="1306"/>
      <c r="G71" s="1306"/>
      <c r="H71" s="1306"/>
      <c r="I71" s="1306"/>
      <c r="J71" s="1306"/>
      <c r="K71" s="1306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</row>
    <row r="72" spans="1:26" ht="2.25" customHeight="1" x14ac:dyDescent="0.25">
      <c r="A72" s="327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</row>
    <row r="73" spans="1:26" ht="25.5" x14ac:dyDescent="0.25">
      <c r="A73" s="307" t="s">
        <v>600</v>
      </c>
      <c r="B73" s="307" t="s">
        <v>601</v>
      </c>
      <c r="C73" s="927">
        <v>42735</v>
      </c>
      <c r="D73" s="927">
        <v>42825</v>
      </c>
      <c r="E73" s="927">
        <v>42916</v>
      </c>
      <c r="F73" s="927">
        <v>43008</v>
      </c>
      <c r="G73" s="927">
        <v>43039</v>
      </c>
      <c r="H73" s="927">
        <v>43069</v>
      </c>
      <c r="I73" s="927">
        <v>43100</v>
      </c>
      <c r="J73" s="321" t="s">
        <v>1450</v>
      </c>
      <c r="K73" s="320" t="s">
        <v>493</v>
      </c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</row>
    <row r="74" spans="1:26" ht="22.5" x14ac:dyDescent="0.25">
      <c r="A74" s="313" t="s">
        <v>111</v>
      </c>
      <c r="B74" s="311" t="s">
        <v>634</v>
      </c>
      <c r="C74" s="999">
        <v>-2.9648000000000004E-2</v>
      </c>
      <c r="D74" s="999">
        <v>-1.5952999999999998E-2</v>
      </c>
      <c r="E74" s="999">
        <v>9.8040000000000002E-3</v>
      </c>
      <c r="F74" s="999">
        <v>-1.2814000000000001E-2</v>
      </c>
      <c r="G74" s="999">
        <v>-7.621000000000001E-3</v>
      </c>
      <c r="H74" s="999">
        <v>-2.8252000000000003E-2</v>
      </c>
      <c r="I74" s="999">
        <v>4.1510000000000002E-3</v>
      </c>
      <c r="J74" s="312">
        <f>(I74-F74)/ABS(F74)</f>
        <v>1.3239425628219135</v>
      </c>
      <c r="K74" s="312">
        <f>(I74-C74)/ABS(C74)</f>
        <v>1.1400094441446302</v>
      </c>
      <c r="L74" s="1106"/>
      <c r="M74" s="1097"/>
      <c r="N74" s="305">
        <v>48433864.710000001</v>
      </c>
      <c r="O74" s="305">
        <v>45672076.789999999</v>
      </c>
      <c r="P74" s="305">
        <v>43094641.869999997</v>
      </c>
      <c r="Q74" s="305">
        <v>41027366.479999997</v>
      </c>
      <c r="R74" s="305">
        <v>39470847.32</v>
      </c>
      <c r="S74" s="305">
        <v>40747573.890000001</v>
      </c>
      <c r="T74" s="305">
        <v>-2.1758000000000003E-2</v>
      </c>
      <c r="U74" s="305">
        <v>-1.6003000000000003E-2</v>
      </c>
      <c r="V74" s="305">
        <v>-2.9648000000000004E-2</v>
      </c>
      <c r="W74" s="305">
        <v>-1.5952999999999998E-2</v>
      </c>
      <c r="X74" s="305">
        <v>-1.7790000000000004E-3</v>
      </c>
      <c r="Y74" s="305">
        <v>-1.5470000000000002E-3</v>
      </c>
      <c r="Z74" s="305">
        <v>9.8040000000000002E-3</v>
      </c>
    </row>
    <row r="75" spans="1:26" ht="409.6" hidden="1" customHeight="1" x14ac:dyDescent="0.25">
      <c r="A75" s="322"/>
      <c r="B75" s="311"/>
      <c r="C75" s="579"/>
      <c r="D75" s="579"/>
      <c r="E75" s="579"/>
      <c r="F75" s="579"/>
      <c r="G75" s="579"/>
      <c r="H75" s="579"/>
      <c r="I75" s="579"/>
      <c r="J75" s="405" t="e">
        <f t="shared" ref="J75:J77" si="4">(I75-F75)/F75</f>
        <v>#DIV/0!</v>
      </c>
      <c r="K75" s="405" t="e">
        <f t="shared" ref="K75:K77" si="5">(I75-C75)/C75</f>
        <v>#DIV/0!</v>
      </c>
      <c r="M75" s="305"/>
      <c r="N75" s="305"/>
      <c r="O75" s="305"/>
      <c r="P75" s="305"/>
      <c r="Q75" s="305"/>
      <c r="R75" s="305"/>
      <c r="S75" s="305"/>
      <c r="T75" s="305">
        <v>0</v>
      </c>
      <c r="U75" s="305">
        <v>0</v>
      </c>
      <c r="V75" s="305">
        <v>0</v>
      </c>
      <c r="W75" s="305">
        <v>0</v>
      </c>
      <c r="X75" s="305">
        <v>0</v>
      </c>
      <c r="Y75" s="305">
        <v>0</v>
      </c>
      <c r="Z75" s="305">
        <v>0</v>
      </c>
    </row>
    <row r="76" spans="1:26" ht="409.6" hidden="1" customHeight="1" x14ac:dyDescent="0.25">
      <c r="A76" s="322"/>
      <c r="B76" s="311"/>
      <c r="C76" s="579"/>
      <c r="D76" s="579"/>
      <c r="E76" s="579"/>
      <c r="F76" s="579"/>
      <c r="G76" s="579"/>
      <c r="H76" s="579"/>
      <c r="I76" s="579"/>
      <c r="J76" s="405" t="e">
        <f t="shared" si="4"/>
        <v>#DIV/0!</v>
      </c>
      <c r="K76" s="405" t="e">
        <f t="shared" si="5"/>
        <v>#DIV/0!</v>
      </c>
      <c r="M76" s="305"/>
      <c r="N76" s="305"/>
      <c r="O76" s="305"/>
      <c r="P76" s="305"/>
      <c r="Q76" s="305"/>
      <c r="R76" s="305"/>
      <c r="S76" s="305"/>
      <c r="T76" s="305">
        <v>0</v>
      </c>
      <c r="U76" s="305">
        <v>0</v>
      </c>
      <c r="V76" s="305">
        <v>0</v>
      </c>
      <c r="W76" s="305">
        <v>0</v>
      </c>
      <c r="X76" s="305">
        <v>0</v>
      </c>
      <c r="Y76" s="305">
        <v>0</v>
      </c>
      <c r="Z76" s="305">
        <v>0</v>
      </c>
    </row>
    <row r="77" spans="1:26" ht="409.6" hidden="1" customHeight="1" x14ac:dyDescent="0.25">
      <c r="A77" s="322"/>
      <c r="B77" s="311"/>
      <c r="C77" s="579"/>
      <c r="D77" s="579"/>
      <c r="E77" s="579"/>
      <c r="F77" s="579"/>
      <c r="G77" s="579"/>
      <c r="H77" s="579"/>
      <c r="I77" s="579"/>
      <c r="J77" s="405" t="e">
        <f t="shared" si="4"/>
        <v>#DIV/0!</v>
      </c>
      <c r="K77" s="405" t="e">
        <f t="shared" si="5"/>
        <v>#DIV/0!</v>
      </c>
      <c r="M77" s="305"/>
      <c r="N77" s="305"/>
      <c r="O77" s="305"/>
      <c r="P77" s="305"/>
      <c r="Q77" s="305"/>
      <c r="R77" s="305"/>
      <c r="S77" s="305"/>
      <c r="T77" s="305">
        <v>0</v>
      </c>
      <c r="U77" s="305">
        <v>0</v>
      </c>
      <c r="V77" s="305">
        <v>0</v>
      </c>
      <c r="W77" s="305">
        <v>0</v>
      </c>
      <c r="X77" s="305">
        <v>0</v>
      </c>
      <c r="Y77" s="305">
        <v>0</v>
      </c>
      <c r="Z77" s="305">
        <v>0</v>
      </c>
    </row>
    <row r="78" spans="1:26" x14ac:dyDescent="0.25">
      <c r="A78" s="330" t="s">
        <v>1251</v>
      </c>
      <c r="B78" s="311"/>
      <c r="C78" s="1000">
        <v>-2.9648000000000004E-2</v>
      </c>
      <c r="D78" s="1000">
        <v>-1.5952999999999998E-2</v>
      </c>
      <c r="E78" s="1000">
        <v>9.8040000000000002E-3</v>
      </c>
      <c r="F78" s="1000">
        <v>-1.2814000000000001E-2</v>
      </c>
      <c r="G78" s="1000">
        <v>-7.621000000000001E-3</v>
      </c>
      <c r="H78" s="1000">
        <v>-2.8252000000000003E-2</v>
      </c>
      <c r="I78" s="1000">
        <v>4.1510000000000002E-3</v>
      </c>
      <c r="J78" s="995">
        <f>(I78-F78)/ABS(F78)</f>
        <v>1.3239425628219135</v>
      </c>
      <c r="K78" s="995">
        <f>(I78-C78)/ABS(C78)</f>
        <v>1.1400094441446302</v>
      </c>
      <c r="M78" s="305">
        <v>49600441.759999998</v>
      </c>
      <c r="N78" s="305">
        <v>48433864.710000001</v>
      </c>
      <c r="O78" s="305">
        <v>45672076.789999999</v>
      </c>
      <c r="P78" s="305">
        <v>43094641.869999997</v>
      </c>
      <c r="Q78" s="305">
        <v>41027366.479999997</v>
      </c>
      <c r="R78" s="305">
        <v>39470847.32</v>
      </c>
      <c r="S78" s="305">
        <v>40747573.890000001</v>
      </c>
      <c r="T78" s="397">
        <v>-2.1758000000000003E-2</v>
      </c>
      <c r="U78" s="397">
        <v>-1.6003000000000003E-2</v>
      </c>
      <c r="V78" s="397">
        <v>-2.9648000000000004E-2</v>
      </c>
      <c r="W78" s="397">
        <v>-1.5952999999999998E-2</v>
      </c>
      <c r="X78" s="397">
        <v>-1.7790000000000004E-3</v>
      </c>
      <c r="Y78" s="397">
        <v>-1.5470000000000002E-3</v>
      </c>
      <c r="Z78" s="397">
        <v>9.8040000000000002E-3</v>
      </c>
    </row>
    <row r="79" spans="1:26" ht="6" customHeight="1" x14ac:dyDescent="0.25">
      <c r="A79" s="343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</row>
    <row r="80" spans="1:26" x14ac:dyDescent="0.25">
      <c r="A80" s="316" t="s">
        <v>1293</v>
      </c>
      <c r="B80" s="317"/>
      <c r="C80" s="317"/>
      <c r="D80" s="317"/>
      <c r="E80" s="317"/>
      <c r="F80" s="317"/>
      <c r="G80" s="317"/>
      <c r="H80" s="300"/>
      <c r="I80" s="300"/>
      <c r="J80" s="300"/>
      <c r="K80" s="300"/>
    </row>
    <row r="81" spans="1:7" x14ac:dyDescent="0.25">
      <c r="A81" s="316" t="s">
        <v>1453</v>
      </c>
      <c r="B81" s="300"/>
      <c r="C81" s="300"/>
      <c r="D81" s="300"/>
      <c r="E81" s="300"/>
      <c r="F81" s="300"/>
      <c r="G81" s="300"/>
    </row>
    <row r="82" spans="1:7" x14ac:dyDescent="0.25">
      <c r="A82" s="316"/>
    </row>
    <row r="83" spans="1:7" x14ac:dyDescent="0.25">
      <c r="A83" s="316"/>
    </row>
    <row r="84" spans="1:7" x14ac:dyDescent="0.25">
      <c r="A84" s="316"/>
    </row>
    <row r="85" spans="1:7" x14ac:dyDescent="0.25">
      <c r="A85" s="316"/>
    </row>
  </sheetData>
  <mergeCells count="21">
    <mergeCell ref="A1:K1"/>
    <mergeCell ref="A2:K2"/>
    <mergeCell ref="A3:K3"/>
    <mergeCell ref="A6:A7"/>
    <mergeCell ref="A8:A9"/>
    <mergeCell ref="A10:A11"/>
    <mergeCell ref="A12:A16"/>
    <mergeCell ref="A21:A22"/>
    <mergeCell ref="A36:K36"/>
    <mergeCell ref="A18:A20"/>
    <mergeCell ref="A37:K37"/>
    <mergeCell ref="A38:K38"/>
    <mergeCell ref="A41:A42"/>
    <mergeCell ref="A69:K69"/>
    <mergeCell ref="A70:K70"/>
    <mergeCell ref="A71:K71"/>
    <mergeCell ref="A43:A46"/>
    <mergeCell ref="A47:A48"/>
    <mergeCell ref="A49:A52"/>
    <mergeCell ref="A54:A55"/>
    <mergeCell ref="A56:A58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61"/>
  <sheetViews>
    <sheetView topLeftCell="E1" workbookViewId="0">
      <selection activeCell="O60" sqref="O60"/>
    </sheetView>
  </sheetViews>
  <sheetFormatPr baseColWidth="10" defaultRowHeight="15" x14ac:dyDescent="0.25"/>
  <cols>
    <col min="1" max="1" width="35.140625" style="299" customWidth="1"/>
    <col min="2" max="2" width="23.28515625" style="299" bestFit="1" customWidth="1"/>
    <col min="3" max="16384" width="11.42578125" style="299"/>
  </cols>
  <sheetData>
    <row r="1" spans="1:17" x14ac:dyDescent="0.25">
      <c r="A1" s="1313" t="s">
        <v>700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  <c r="Q1" s="1313"/>
    </row>
    <row r="2" spans="1:17" x14ac:dyDescent="0.25">
      <c r="A2" s="1346" t="s">
        <v>2007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</row>
    <row r="3" spans="1:17" x14ac:dyDescent="0.25">
      <c r="A3" s="1347" t="s">
        <v>599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Q3" s="1347"/>
    </row>
    <row r="4" spans="1:17" ht="3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  <c r="N4" s="79"/>
      <c r="O4" s="79"/>
      <c r="P4" s="79"/>
      <c r="Q4" s="79"/>
    </row>
    <row r="5" spans="1:17" ht="27" customHeight="1" x14ac:dyDescent="0.25">
      <c r="A5" s="90" t="s">
        <v>600</v>
      </c>
      <c r="B5" s="90" t="s">
        <v>660</v>
      </c>
      <c r="C5" s="1003">
        <v>42735</v>
      </c>
      <c r="D5" s="1003">
        <v>42766</v>
      </c>
      <c r="E5" s="1003">
        <v>42794</v>
      </c>
      <c r="F5" s="1003">
        <v>42825</v>
      </c>
      <c r="G5" s="1003">
        <v>42855</v>
      </c>
      <c r="H5" s="1003">
        <v>42886</v>
      </c>
      <c r="I5" s="1003">
        <v>42916</v>
      </c>
      <c r="J5" s="1003">
        <v>42947</v>
      </c>
      <c r="K5" s="1003">
        <v>42978</v>
      </c>
      <c r="L5" s="1003">
        <v>43008</v>
      </c>
      <c r="M5" s="1003">
        <v>43039</v>
      </c>
      <c r="N5" s="1003">
        <v>43069</v>
      </c>
      <c r="O5" s="1003">
        <v>43100</v>
      </c>
      <c r="P5" s="559" t="s">
        <v>1458</v>
      </c>
      <c r="Q5" s="559" t="s">
        <v>1459</v>
      </c>
    </row>
    <row r="6" spans="1:17" x14ac:dyDescent="0.25">
      <c r="A6" s="1348" t="s">
        <v>108</v>
      </c>
      <c r="B6" s="81" t="s">
        <v>608</v>
      </c>
      <c r="C6" s="1005">
        <v>179.1002</v>
      </c>
      <c r="D6" s="1005">
        <v>179.28870000000001</v>
      </c>
      <c r="E6" s="1005">
        <v>179.45650000000001</v>
      </c>
      <c r="F6" s="1005">
        <v>179.55</v>
      </c>
      <c r="G6" s="1005">
        <v>179.6893</v>
      </c>
      <c r="H6" s="1005">
        <v>179.82259999999999</v>
      </c>
      <c r="I6" s="1005">
        <v>179.96700000000001</v>
      </c>
      <c r="J6" s="1005">
        <v>180.029</v>
      </c>
      <c r="K6" s="1005">
        <v>180.19059999999999</v>
      </c>
      <c r="L6" s="1005">
        <v>180.25020000000001</v>
      </c>
      <c r="M6" s="1005">
        <v>180.34010000000001</v>
      </c>
      <c r="N6" s="1005">
        <v>180.48079999999999</v>
      </c>
      <c r="O6" s="1005">
        <v>180.5616</v>
      </c>
      <c r="P6" s="562">
        <f>(O6-L6)/L6</f>
        <v>1.7275986378932832E-3</v>
      </c>
      <c r="Q6" s="562">
        <f>(O6-C6)/C6</f>
        <v>8.1596782136479883E-3</v>
      </c>
    </row>
    <row r="7" spans="1:17" x14ac:dyDescent="0.25">
      <c r="A7" s="1349" t="s">
        <v>108</v>
      </c>
      <c r="B7" s="410" t="s">
        <v>2032</v>
      </c>
      <c r="C7" s="1006">
        <v>250.35599999999999</v>
      </c>
      <c r="D7" s="1006">
        <v>250.6448</v>
      </c>
      <c r="E7" s="1006">
        <v>250.82</v>
      </c>
      <c r="F7" s="1006">
        <v>251.03229999999999</v>
      </c>
      <c r="G7" s="1006">
        <v>251.07249999999999</v>
      </c>
      <c r="H7" s="1006">
        <v>251.2184</v>
      </c>
      <c r="I7" s="1006">
        <v>251.3468</v>
      </c>
      <c r="J7" s="1006">
        <v>251.3665</v>
      </c>
      <c r="K7" s="1006">
        <v>251.54349999999999</v>
      </c>
      <c r="L7" s="1006">
        <v>251.53139999999999</v>
      </c>
      <c r="M7" s="1006">
        <v>251.7353</v>
      </c>
      <c r="N7" s="1006">
        <v>251.86340000000001</v>
      </c>
      <c r="O7" s="1095">
        <v>251.9759</v>
      </c>
      <c r="P7" s="564">
        <f t="shared" ref="P7:P22" si="0">(O7-L7)/L7</f>
        <v>1.767174992863734E-3</v>
      </c>
      <c r="Q7" s="564">
        <f t="shared" ref="Q7:Q22" si="1">(O7-C7)/C7</f>
        <v>6.4703861700937913E-3</v>
      </c>
    </row>
    <row r="8" spans="1:17" x14ac:dyDescent="0.25">
      <c r="A8" s="1351" t="s">
        <v>1451</v>
      </c>
      <c r="B8" s="411" t="s">
        <v>616</v>
      </c>
      <c r="C8" s="1005">
        <v>208.51939999999999</v>
      </c>
      <c r="D8" s="1005">
        <v>208.62780000000001</v>
      </c>
      <c r="E8" s="1005">
        <v>208.68260000000001</v>
      </c>
      <c r="F8" s="1005">
        <v>208.77359999999999</v>
      </c>
      <c r="G8" s="1005">
        <v>208.77719999999999</v>
      </c>
      <c r="H8" s="1005">
        <v>208.935</v>
      </c>
      <c r="I8" s="1005">
        <v>209.0421</v>
      </c>
      <c r="J8" s="1005">
        <v>209.18520000000001</v>
      </c>
      <c r="K8" s="1005">
        <v>209.36789999999999</v>
      </c>
      <c r="L8" s="1005">
        <v>209.58330000000001</v>
      </c>
      <c r="M8" s="1005">
        <v>209.68539999999999</v>
      </c>
      <c r="N8" s="1005">
        <v>209.84039999999999</v>
      </c>
      <c r="O8" s="1005">
        <v>209.9248</v>
      </c>
      <c r="P8" s="566">
        <f t="shared" si="0"/>
        <v>1.6294237183973931E-3</v>
      </c>
      <c r="Q8" s="566">
        <f t="shared" si="1"/>
        <v>6.7399004601011439E-3</v>
      </c>
    </row>
    <row r="9" spans="1:17" x14ac:dyDescent="0.25">
      <c r="A9" s="1349" t="s">
        <v>1451</v>
      </c>
      <c r="B9" s="410" t="s">
        <v>617</v>
      </c>
      <c r="C9" s="1006">
        <v>204.0521</v>
      </c>
      <c r="D9" s="1006">
        <v>204.2201</v>
      </c>
      <c r="E9" s="1006">
        <v>204.50829999999999</v>
      </c>
      <c r="F9" s="1006">
        <v>204.6704</v>
      </c>
      <c r="G9" s="1006">
        <v>204.76240000000001</v>
      </c>
      <c r="H9" s="1006">
        <v>204.9485</v>
      </c>
      <c r="I9" s="1006">
        <v>205.06620000000001</v>
      </c>
      <c r="J9" s="1006">
        <v>205.24889999999999</v>
      </c>
      <c r="K9" s="1006">
        <v>205.44399999999999</v>
      </c>
      <c r="L9" s="1006">
        <v>205.5736</v>
      </c>
      <c r="M9" s="1006">
        <v>205.70439999999999</v>
      </c>
      <c r="N9" s="1006">
        <v>205.8518</v>
      </c>
      <c r="O9" s="1006">
        <v>205.94130000000001</v>
      </c>
      <c r="P9" s="564">
        <f t="shared" si="0"/>
        <v>1.7886537960127831E-3</v>
      </c>
      <c r="Q9" s="564">
        <f t="shared" si="1"/>
        <v>9.2584197859273028E-3</v>
      </c>
    </row>
    <row r="10" spans="1:17" x14ac:dyDescent="0.25">
      <c r="A10" s="1351" t="s">
        <v>110</v>
      </c>
      <c r="B10" s="411" t="s">
        <v>609</v>
      </c>
      <c r="C10" s="1012">
        <v>137.7834</v>
      </c>
      <c r="D10" s="1012">
        <v>137.89709999999999</v>
      </c>
      <c r="E10" s="1012">
        <v>138.15309999999999</v>
      </c>
      <c r="F10" s="1012">
        <v>138.1722</v>
      </c>
      <c r="G10" s="1012">
        <v>138.0548</v>
      </c>
      <c r="H10" s="1012">
        <v>138.17740000000001</v>
      </c>
      <c r="I10" s="1012">
        <v>138.48220000000001</v>
      </c>
      <c r="J10" s="1012">
        <v>138.55250000000001</v>
      </c>
      <c r="K10" s="1012">
        <v>138.7038</v>
      </c>
      <c r="L10" s="1012">
        <v>138.81450000000001</v>
      </c>
      <c r="M10" s="1012">
        <v>138.85570000000001</v>
      </c>
      <c r="N10" s="1012">
        <v>138.96979999999999</v>
      </c>
      <c r="O10" s="1012">
        <v>139.0761</v>
      </c>
      <c r="P10" s="566">
        <f t="shared" si="0"/>
        <v>1.8845293539218682E-3</v>
      </c>
      <c r="Q10" s="566">
        <f t="shared" si="1"/>
        <v>9.3821171490905027E-3</v>
      </c>
    </row>
    <row r="11" spans="1:17" x14ac:dyDescent="0.25">
      <c r="A11" s="1349" t="s">
        <v>110</v>
      </c>
      <c r="B11" s="410" t="s">
        <v>610</v>
      </c>
      <c r="C11" s="1010">
        <v>191.78479999999999</v>
      </c>
      <c r="D11" s="1010">
        <v>191.9659</v>
      </c>
      <c r="E11" s="1010">
        <v>192.28819999999999</v>
      </c>
      <c r="F11" s="1010">
        <v>192.3614</v>
      </c>
      <c r="G11" s="1010">
        <v>192.45070000000001</v>
      </c>
      <c r="H11" s="1010">
        <v>192.58160000000001</v>
      </c>
      <c r="I11" s="1010">
        <v>192.6848</v>
      </c>
      <c r="J11" s="1010">
        <v>192.9693</v>
      </c>
      <c r="K11" s="1010">
        <v>193.05459999999999</v>
      </c>
      <c r="L11" s="1010">
        <v>193.29179999999999</v>
      </c>
      <c r="M11" s="1010">
        <v>193.35900000000001</v>
      </c>
      <c r="N11" s="1010">
        <v>193.44990000000001</v>
      </c>
      <c r="O11" s="1010">
        <v>193.5427</v>
      </c>
      <c r="P11" s="564">
        <f t="shared" si="0"/>
        <v>1.2980374749472117E-3</v>
      </c>
      <c r="Q11" s="564">
        <f t="shared" si="1"/>
        <v>9.1660027280577316E-3</v>
      </c>
    </row>
    <row r="12" spans="1:17" x14ac:dyDescent="0.25">
      <c r="A12" s="1351" t="s">
        <v>111</v>
      </c>
      <c r="B12" s="411" t="s">
        <v>1447</v>
      </c>
      <c r="C12" s="1012">
        <v>190.39949999999999</v>
      </c>
      <c r="D12" s="1012">
        <v>190.84229999999999</v>
      </c>
      <c r="E12" s="1012">
        <v>191.0804</v>
      </c>
      <c r="F12" s="1012">
        <v>191.37110000000001</v>
      </c>
      <c r="G12" s="1012">
        <v>191.6165</v>
      </c>
      <c r="H12" s="1012">
        <v>191.76339999999999</v>
      </c>
      <c r="I12" s="1012">
        <v>192.1815</v>
      </c>
      <c r="J12" s="1012">
        <v>192.5102</v>
      </c>
      <c r="K12" s="1012">
        <v>192.6114</v>
      </c>
      <c r="L12" s="1012">
        <v>192.77449999999999</v>
      </c>
      <c r="M12" s="1012">
        <v>193.04339999999999</v>
      </c>
      <c r="N12" s="1012">
        <v>193.249</v>
      </c>
      <c r="O12" s="1012">
        <v>193.3535</v>
      </c>
      <c r="P12" s="566">
        <f t="shared" si="0"/>
        <v>3.0035092815699576E-3</v>
      </c>
      <c r="Q12" s="566">
        <f t="shared" si="1"/>
        <v>1.5514746624859875E-2</v>
      </c>
    </row>
    <row r="13" spans="1:17" x14ac:dyDescent="0.25">
      <c r="A13" s="1348" t="s">
        <v>111</v>
      </c>
      <c r="B13" s="81" t="s">
        <v>1448</v>
      </c>
      <c r="C13" s="1008">
        <v>122.322</v>
      </c>
      <c r="D13" s="1008">
        <v>122.46429999999999</v>
      </c>
      <c r="E13" s="1008">
        <v>122.61750000000001</v>
      </c>
      <c r="F13" s="1008">
        <v>122.795</v>
      </c>
      <c r="G13" s="1008">
        <v>122.87430000000001</v>
      </c>
      <c r="H13" s="1008">
        <v>123.126</v>
      </c>
      <c r="I13" s="1008">
        <v>123.2561</v>
      </c>
      <c r="J13" s="1008">
        <v>123.499</v>
      </c>
      <c r="K13" s="1008">
        <v>123.8806</v>
      </c>
      <c r="L13" s="1008">
        <v>123.9601</v>
      </c>
      <c r="M13" s="1008">
        <v>124.1134</v>
      </c>
      <c r="N13" s="1008">
        <v>124.25539999999999</v>
      </c>
      <c r="O13" s="1008">
        <v>124.4144</v>
      </c>
      <c r="P13" s="562">
        <f t="shared" si="0"/>
        <v>3.6648889441038162E-3</v>
      </c>
      <c r="Q13" s="562">
        <f t="shared" si="1"/>
        <v>1.7105671915109283E-2</v>
      </c>
    </row>
    <row r="14" spans="1:17" x14ac:dyDescent="0.25">
      <c r="A14" s="1349" t="s">
        <v>111</v>
      </c>
      <c r="B14" s="81" t="s">
        <v>611</v>
      </c>
      <c r="C14" s="1008">
        <v>1.0005999999999999</v>
      </c>
      <c r="D14" s="1008">
        <v>1.0014000000000001</v>
      </c>
      <c r="E14" s="1008">
        <v>1.0011000000000001</v>
      </c>
      <c r="F14" s="1008">
        <v>1.0012000000000001</v>
      </c>
      <c r="G14" s="1008">
        <v>1.0008999999999999</v>
      </c>
      <c r="H14" s="1008">
        <v>1.0008999999999999</v>
      </c>
      <c r="I14" s="1008">
        <v>1.0009999999999999</v>
      </c>
      <c r="J14" s="1008">
        <v>1.0007999999999999</v>
      </c>
      <c r="K14" s="1008">
        <v>1.0011000000000001</v>
      </c>
      <c r="L14" s="1008">
        <v>1.0007999999999999</v>
      </c>
      <c r="M14" s="1008">
        <v>1.0005999999999999</v>
      </c>
      <c r="N14" s="1008">
        <v>1.0005999999999999</v>
      </c>
      <c r="O14" s="1008">
        <v>1.0007999999999999</v>
      </c>
      <c r="P14" s="562">
        <f t="shared" si="0"/>
        <v>0</v>
      </c>
      <c r="Q14" s="562">
        <f t="shared" si="1"/>
        <v>1.998800719568039E-4</v>
      </c>
    </row>
    <row r="15" spans="1:17" x14ac:dyDescent="0.25">
      <c r="A15" s="1348" t="s">
        <v>111</v>
      </c>
      <c r="B15" s="81" t="s">
        <v>423</v>
      </c>
      <c r="C15" s="1008">
        <v>251.16970000000001</v>
      </c>
      <c r="D15" s="1008">
        <v>251.50120000000001</v>
      </c>
      <c r="E15" s="1008">
        <v>251.79810000000001</v>
      </c>
      <c r="F15" s="1008">
        <v>252.20400000000001</v>
      </c>
      <c r="G15" s="1008">
        <v>252.3399</v>
      </c>
      <c r="H15" s="1008">
        <v>252.60210000000001</v>
      </c>
      <c r="I15" s="1008">
        <v>252.69640000000001</v>
      </c>
      <c r="J15" s="1008">
        <v>252.91319999999999</v>
      </c>
      <c r="K15" s="1008">
        <v>252.9778</v>
      </c>
      <c r="L15" s="1008">
        <v>253.07300000000001</v>
      </c>
      <c r="M15" s="1008">
        <v>253.2938</v>
      </c>
      <c r="N15" s="1008">
        <v>253.4804</v>
      </c>
      <c r="O15" s="1008">
        <v>253.6491</v>
      </c>
      <c r="P15" s="562">
        <f t="shared" si="0"/>
        <v>2.2764182666661268E-3</v>
      </c>
      <c r="Q15" s="562">
        <f t="shared" si="1"/>
        <v>9.871413629908378E-3</v>
      </c>
    </row>
    <row r="16" spans="1:17" x14ac:dyDescent="0.25">
      <c r="A16" s="1349" t="s">
        <v>111</v>
      </c>
      <c r="B16" s="410" t="s">
        <v>612</v>
      </c>
      <c r="C16" s="1010">
        <v>171.95439999999999</v>
      </c>
      <c r="D16" s="1010">
        <v>172.15950000000001</v>
      </c>
      <c r="E16" s="1010">
        <v>172.38980000000001</v>
      </c>
      <c r="F16" s="1010">
        <v>172.648</v>
      </c>
      <c r="G16" s="1010">
        <v>172.7885</v>
      </c>
      <c r="H16" s="1010">
        <v>172.95740000000001</v>
      </c>
      <c r="I16" s="1010">
        <v>173.04169999999999</v>
      </c>
      <c r="J16" s="1010">
        <v>173.09049999999999</v>
      </c>
      <c r="K16" s="1010">
        <v>173.19649999999999</v>
      </c>
      <c r="L16" s="1010">
        <v>173.2347</v>
      </c>
      <c r="M16" s="1010">
        <v>173.40649999999999</v>
      </c>
      <c r="N16" s="1010">
        <v>173.60679999999999</v>
      </c>
      <c r="O16" s="1010">
        <v>173.7747</v>
      </c>
      <c r="P16" s="564">
        <f t="shared" si="0"/>
        <v>3.1171583984039688E-3</v>
      </c>
      <c r="Q16" s="564">
        <f t="shared" si="1"/>
        <v>1.0585946041508698E-2</v>
      </c>
    </row>
    <row r="17" spans="1:20" ht="22.5" x14ac:dyDescent="0.25">
      <c r="A17" s="409" t="s">
        <v>1439</v>
      </c>
      <c r="B17" s="412" t="s">
        <v>618</v>
      </c>
      <c r="C17" s="1006">
        <v>101.73260000000001</v>
      </c>
      <c r="D17" s="1006">
        <v>101.8592</v>
      </c>
      <c r="E17" s="1006">
        <v>101.9743</v>
      </c>
      <c r="F17" s="1006">
        <v>102.10080000000001</v>
      </c>
      <c r="G17" s="1006">
        <v>102.22410000000001</v>
      </c>
      <c r="H17" s="1006">
        <v>102.3514</v>
      </c>
      <c r="I17" s="1006">
        <v>102.4751</v>
      </c>
      <c r="J17" s="1006">
        <v>102.60290000000001</v>
      </c>
      <c r="K17" s="1006">
        <v>102.7311</v>
      </c>
      <c r="L17" s="1006">
        <v>102.8554</v>
      </c>
      <c r="M17" s="1006">
        <v>102.9838</v>
      </c>
      <c r="N17" s="1006">
        <v>103.1086</v>
      </c>
      <c r="O17" s="1006">
        <v>103.2375</v>
      </c>
      <c r="P17" s="564">
        <f t="shared" si="0"/>
        <v>3.7149240584353773E-3</v>
      </c>
      <c r="Q17" s="564">
        <f t="shared" si="1"/>
        <v>1.4792701651191379E-2</v>
      </c>
    </row>
    <row r="18" spans="1:20" x14ac:dyDescent="0.25">
      <c r="A18" s="1351" t="s">
        <v>1440</v>
      </c>
      <c r="B18" s="651" t="s">
        <v>613</v>
      </c>
      <c r="C18" s="1005">
        <v>204.196</v>
      </c>
      <c r="D18" s="1005">
        <v>204.2373</v>
      </c>
      <c r="E18" s="1005">
        <v>204.31739999999999</v>
      </c>
      <c r="F18" s="1005">
        <v>204.35339999999999</v>
      </c>
      <c r="G18" s="1005">
        <v>204.45490000000001</v>
      </c>
      <c r="H18" s="1005">
        <v>204.49180000000001</v>
      </c>
      <c r="I18" s="1005">
        <v>204.53200000000001</v>
      </c>
      <c r="J18" s="1005">
        <v>204.5574</v>
      </c>
      <c r="K18" s="1005">
        <v>204.58519999999999</v>
      </c>
      <c r="L18" s="1005">
        <v>204.61439999999999</v>
      </c>
      <c r="M18" s="1005">
        <v>204.64330000000001</v>
      </c>
      <c r="N18" s="1005">
        <v>204.64789999999999</v>
      </c>
      <c r="O18" s="1005">
        <v>204.67590000000001</v>
      </c>
      <c r="P18" s="566">
        <f t="shared" si="0"/>
        <v>3.0056535610408478E-4</v>
      </c>
      <c r="Q18" s="566">
        <f t="shared" si="1"/>
        <v>2.3501929518698452E-3</v>
      </c>
    </row>
    <row r="19" spans="1:20" x14ac:dyDescent="0.25">
      <c r="A19" s="1349" t="s">
        <v>1440</v>
      </c>
      <c r="B19" s="650" t="s">
        <v>614</v>
      </c>
      <c r="C19" s="1008">
        <v>154.80260000000001</v>
      </c>
      <c r="D19" s="1008">
        <v>154.8965</v>
      </c>
      <c r="E19" s="1008">
        <v>155.01730000000001</v>
      </c>
      <c r="F19" s="1008">
        <v>155.1122</v>
      </c>
      <c r="G19" s="1008">
        <v>155.25909999999999</v>
      </c>
      <c r="H19" s="1008">
        <v>155.36199999999999</v>
      </c>
      <c r="I19" s="1008">
        <v>155.45599999999999</v>
      </c>
      <c r="J19" s="1008">
        <v>155.54</v>
      </c>
      <c r="K19" s="1008">
        <v>155.64349999999999</v>
      </c>
      <c r="L19" s="1008">
        <v>155.7448</v>
      </c>
      <c r="M19" s="1008">
        <v>155.8544</v>
      </c>
      <c r="N19" s="1008">
        <v>155.93469999999999</v>
      </c>
      <c r="O19" s="1008">
        <v>156.0341</v>
      </c>
      <c r="P19" s="562">
        <f t="shared" si="0"/>
        <v>1.8575259013462872E-3</v>
      </c>
      <c r="Q19" s="562">
        <f t="shared" si="1"/>
        <v>7.9552927405610926E-3</v>
      </c>
    </row>
    <row r="20" spans="1:20" x14ac:dyDescent="0.25">
      <c r="A20" s="1349" t="s">
        <v>1440</v>
      </c>
      <c r="B20" s="1007" t="s">
        <v>615</v>
      </c>
      <c r="C20" s="1008">
        <v>130.77160000000001</v>
      </c>
      <c r="D20" s="1008">
        <v>130.81110000000001</v>
      </c>
      <c r="E20" s="1008">
        <v>130.86080000000001</v>
      </c>
      <c r="F20" s="1008">
        <v>130.88589999999999</v>
      </c>
      <c r="G20" s="1008">
        <v>130.95089999999999</v>
      </c>
      <c r="H20" s="1008">
        <v>130.9847</v>
      </c>
      <c r="I20" s="1008">
        <v>131.0104</v>
      </c>
      <c r="J20" s="1008">
        <v>131.03450000000001</v>
      </c>
      <c r="K20" s="1008">
        <v>131.06489999999999</v>
      </c>
      <c r="L20" s="1008">
        <v>131.09030000000001</v>
      </c>
      <c r="M20" s="1008">
        <v>131.1122</v>
      </c>
      <c r="N20" s="1008">
        <v>131.11670000000001</v>
      </c>
      <c r="O20" s="1008">
        <v>131.131</v>
      </c>
      <c r="P20" s="562">
        <f t="shared" si="0"/>
        <v>3.1047300982595089E-4</v>
      </c>
      <c r="Q20" s="562">
        <f t="shared" si="1"/>
        <v>2.7483031483899693E-3</v>
      </c>
    </row>
    <row r="21" spans="1:20" x14ac:dyDescent="0.25">
      <c r="A21" s="1350" t="s">
        <v>1442</v>
      </c>
      <c r="B21" s="1011" t="s">
        <v>1460</v>
      </c>
      <c r="C21" s="1012">
        <v>209.1738</v>
      </c>
      <c r="D21" s="1012">
        <v>209.3937</v>
      </c>
      <c r="E21" s="1012">
        <v>209.58170000000001</v>
      </c>
      <c r="F21" s="1012">
        <v>209.7252</v>
      </c>
      <c r="G21" s="1012">
        <v>209.89570000000001</v>
      </c>
      <c r="H21" s="1012">
        <v>210.23400000000001</v>
      </c>
      <c r="I21" s="1012">
        <v>210.04949999999999</v>
      </c>
      <c r="J21" s="1012">
        <v>210.1942</v>
      </c>
      <c r="K21" s="1012">
        <v>210.24209999999999</v>
      </c>
      <c r="L21" s="1012">
        <v>210.27029999999999</v>
      </c>
      <c r="M21" s="1012">
        <v>210.34960000000001</v>
      </c>
      <c r="N21" s="1012">
        <v>210.35079999999999</v>
      </c>
      <c r="O21" s="1012">
        <v>210.19829999999999</v>
      </c>
      <c r="P21" s="566">
        <f t="shared" si="0"/>
        <v>-3.4241640402854197E-4</v>
      </c>
      <c r="Q21" s="566">
        <f t="shared" si="1"/>
        <v>4.8978409341896029E-3</v>
      </c>
    </row>
    <row r="22" spans="1:20" ht="13.5" customHeight="1" x14ac:dyDescent="0.25">
      <c r="A22" s="1352" t="s">
        <v>1442</v>
      </c>
      <c r="B22" s="1009" t="s">
        <v>1449</v>
      </c>
      <c r="C22" s="1010">
        <v>104.4299</v>
      </c>
      <c r="D22" s="1010">
        <v>104.50279999999999</v>
      </c>
      <c r="E22" s="1010">
        <v>104.66970000000001</v>
      </c>
      <c r="F22" s="1010">
        <v>104.74209999999999</v>
      </c>
      <c r="G22" s="1010">
        <v>104.7851</v>
      </c>
      <c r="H22" s="1010">
        <v>105.26309999999999</v>
      </c>
      <c r="I22" s="1010">
        <v>105.0517</v>
      </c>
      <c r="J22" s="1010">
        <v>105.1057</v>
      </c>
      <c r="K22" s="1010">
        <v>105.1361</v>
      </c>
      <c r="L22" s="1010">
        <v>105.15179999999999</v>
      </c>
      <c r="M22" s="1010">
        <v>105.17359999999999</v>
      </c>
      <c r="N22" s="1010">
        <v>105.20310000000001</v>
      </c>
      <c r="O22" s="1010">
        <v>105.31019999999999</v>
      </c>
      <c r="P22" s="564">
        <f t="shared" si="0"/>
        <v>1.5063936138040464E-3</v>
      </c>
      <c r="Q22" s="564">
        <f t="shared" si="1"/>
        <v>8.4295781189103035E-3</v>
      </c>
    </row>
    <row r="23" spans="1:20" x14ac:dyDescent="0.25">
      <c r="A23" s="316" t="s">
        <v>1461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20" x14ac:dyDescent="0.25">
      <c r="A24" s="994" t="s">
        <v>2016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20" x14ac:dyDescent="0.25">
      <c r="A25" s="1313" t="s">
        <v>701</v>
      </c>
      <c r="B25" s="1313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</row>
    <row r="26" spans="1:20" x14ac:dyDescent="0.25">
      <c r="A26" s="1346" t="s">
        <v>2023</v>
      </c>
      <c r="B26" s="1346"/>
      <c r="C26" s="1346"/>
      <c r="D26" s="1346"/>
      <c r="E26" s="1346"/>
      <c r="F26" s="1346"/>
      <c r="G26" s="1346"/>
      <c r="H26" s="1346"/>
      <c r="I26" s="1346"/>
      <c r="J26" s="1346"/>
      <c r="K26" s="1346"/>
      <c r="L26" s="1346"/>
      <c r="M26" s="1346"/>
      <c r="N26" s="1346"/>
      <c r="O26" s="1346"/>
      <c r="P26" s="1346"/>
      <c r="Q26" s="1346"/>
    </row>
    <row r="27" spans="1:20" x14ac:dyDescent="0.25">
      <c r="A27" s="1347" t="s">
        <v>1444</v>
      </c>
      <c r="B27" s="1347"/>
      <c r="C27" s="1347"/>
      <c r="D27" s="1347"/>
      <c r="E27" s="1347"/>
      <c r="F27" s="1347"/>
      <c r="G27" s="1347"/>
      <c r="H27" s="1347"/>
      <c r="I27" s="1347"/>
      <c r="J27" s="1347"/>
      <c r="K27" s="1347"/>
      <c r="L27" s="1347"/>
      <c r="M27" s="1347"/>
      <c r="N27" s="1347"/>
      <c r="O27" s="1347"/>
      <c r="P27" s="1347"/>
      <c r="Q27" s="1347"/>
    </row>
    <row r="28" spans="1:20" ht="2.25" customHeight="1" x14ac:dyDescent="0.25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</row>
    <row r="29" spans="1:20" ht="27" customHeight="1" x14ac:dyDescent="0.25">
      <c r="A29" s="90" t="s">
        <v>600</v>
      </c>
      <c r="B29" s="90" t="s">
        <v>660</v>
      </c>
      <c r="C29" s="1004">
        <v>42735</v>
      </c>
      <c r="D29" s="1004">
        <v>42766</v>
      </c>
      <c r="E29" s="1004">
        <v>42794</v>
      </c>
      <c r="F29" s="1004">
        <v>42825</v>
      </c>
      <c r="G29" s="1004">
        <v>42855</v>
      </c>
      <c r="H29" s="1004">
        <v>42886</v>
      </c>
      <c r="I29" s="1004">
        <v>42916</v>
      </c>
      <c r="J29" s="1004">
        <v>42947</v>
      </c>
      <c r="K29" s="1004">
        <v>42978</v>
      </c>
      <c r="L29" s="1004">
        <v>43008</v>
      </c>
      <c r="M29" s="1004">
        <v>43039</v>
      </c>
      <c r="N29" s="1004">
        <v>43069</v>
      </c>
      <c r="O29" s="1004">
        <v>43100</v>
      </c>
      <c r="P29" s="560" t="s">
        <v>1458</v>
      </c>
      <c r="Q29" s="561" t="s">
        <v>1459</v>
      </c>
    </row>
    <row r="30" spans="1:20" x14ac:dyDescent="0.25">
      <c r="A30" s="1348" t="s">
        <v>108</v>
      </c>
      <c r="B30" s="80" t="s">
        <v>622</v>
      </c>
      <c r="C30" s="1008">
        <v>1481.6666</v>
      </c>
      <c r="D30" s="1008">
        <v>1482.1605</v>
      </c>
      <c r="E30" s="1008">
        <v>1483.2260000000001</v>
      </c>
      <c r="F30" s="1008">
        <v>1486.5209</v>
      </c>
      <c r="G30" s="1008">
        <v>1487.4946</v>
      </c>
      <c r="H30" s="1008">
        <v>1488.1786</v>
      </c>
      <c r="I30" s="1013">
        <v>1490.3534999999999</v>
      </c>
      <c r="J30" s="1008">
        <v>1492.2388000000001</v>
      </c>
      <c r="K30" s="1008">
        <v>1492.9622999999999</v>
      </c>
      <c r="L30" s="1008">
        <v>1494.5053</v>
      </c>
      <c r="M30" s="1008">
        <v>1495.7086999999999</v>
      </c>
      <c r="N30" s="1008">
        <v>1497.5579</v>
      </c>
      <c r="O30" s="1008">
        <v>1498.8859</v>
      </c>
      <c r="P30" s="562">
        <f>(O30-L30)/L30</f>
        <v>2.931137146184733E-3</v>
      </c>
      <c r="Q30" s="563">
        <f>(O30-C30)/C30</f>
        <v>1.1621575326055116E-2</v>
      </c>
      <c r="T30" s="544"/>
    </row>
    <row r="31" spans="1:20" x14ac:dyDescent="0.25">
      <c r="A31" s="1349" t="s">
        <v>108</v>
      </c>
      <c r="B31" s="418" t="s">
        <v>623</v>
      </c>
      <c r="C31" s="1010">
        <v>1931.6207999999999</v>
      </c>
      <c r="D31" s="1010">
        <v>1933.5695000000001</v>
      </c>
      <c r="E31" s="1010">
        <v>1936.5748000000001</v>
      </c>
      <c r="F31" s="1010">
        <v>1940.6249</v>
      </c>
      <c r="G31" s="1010">
        <v>1942.2596000000001</v>
      </c>
      <c r="H31" s="1010">
        <v>1944.6133</v>
      </c>
      <c r="I31" s="1014">
        <v>1945.7083</v>
      </c>
      <c r="J31" s="1010">
        <v>1946.9721999999999</v>
      </c>
      <c r="K31" s="1010">
        <v>1948.5831000000001</v>
      </c>
      <c r="L31" s="1010">
        <v>1949.7509</v>
      </c>
      <c r="M31" s="1010">
        <v>1951.0817</v>
      </c>
      <c r="N31" s="1010">
        <v>1954.5036</v>
      </c>
      <c r="O31" s="1010">
        <v>1957.231</v>
      </c>
      <c r="P31" s="564">
        <f t="shared" ref="P31:P47" si="2">(O31-L31)/L31</f>
        <v>3.8364387984126552E-3</v>
      </c>
      <c r="Q31" s="565">
        <f t="shared" ref="Q31:Q47" si="3">(O31-C31)/C31</f>
        <v>1.3258399371139552E-2</v>
      </c>
      <c r="T31" s="544"/>
    </row>
    <row r="32" spans="1:20" x14ac:dyDescent="0.25">
      <c r="A32" s="1350" t="s">
        <v>1451</v>
      </c>
      <c r="B32" s="411" t="s">
        <v>628</v>
      </c>
      <c r="C32" s="1012">
        <v>6039.2461000000003</v>
      </c>
      <c r="D32" s="1012">
        <v>6055.1103000000003</v>
      </c>
      <c r="E32" s="1012">
        <v>6064.5412999999999</v>
      </c>
      <c r="F32" s="1012">
        <v>6074.0757999999996</v>
      </c>
      <c r="G32" s="1012">
        <v>6080.1400999999996</v>
      </c>
      <c r="H32" s="1012">
        <v>6095.2111000000004</v>
      </c>
      <c r="I32" s="420">
        <v>6107.5838999999996</v>
      </c>
      <c r="J32" s="1012">
        <v>6120.5673999999999</v>
      </c>
      <c r="K32" s="1012">
        <v>6141.7129999999997</v>
      </c>
      <c r="L32" s="1012">
        <v>6149.2422999999999</v>
      </c>
      <c r="M32" s="1012">
        <v>6161.5753000000004</v>
      </c>
      <c r="N32" s="1012">
        <v>6172.9076999999997</v>
      </c>
      <c r="O32" s="1012">
        <v>6200.35</v>
      </c>
      <c r="P32" s="566">
        <f t="shared" si="2"/>
        <v>8.3112190911716847E-3</v>
      </c>
      <c r="Q32" s="567">
        <f t="shared" si="3"/>
        <v>2.6676160787685081E-2</v>
      </c>
      <c r="T32" s="544"/>
    </row>
    <row r="33" spans="1:20" x14ac:dyDescent="0.25">
      <c r="A33" s="1350" t="s">
        <v>1451</v>
      </c>
      <c r="B33" s="81" t="s">
        <v>1436</v>
      </c>
      <c r="C33" s="1008">
        <v>354.98610000000002</v>
      </c>
      <c r="D33" s="1008">
        <v>356.62529999999998</v>
      </c>
      <c r="E33" s="1008">
        <v>358.16820000000001</v>
      </c>
      <c r="F33" s="1008">
        <v>359.24130000000002</v>
      </c>
      <c r="G33" s="1008">
        <v>359.63920000000002</v>
      </c>
      <c r="H33" s="1008">
        <v>361.3537</v>
      </c>
      <c r="I33" s="1013">
        <v>363.29</v>
      </c>
      <c r="J33" s="1008">
        <v>365.47030000000001</v>
      </c>
      <c r="K33" s="1008">
        <v>367.51740000000001</v>
      </c>
      <c r="L33" s="1008">
        <v>369.7115</v>
      </c>
      <c r="M33" s="1008">
        <v>371.35140000000001</v>
      </c>
      <c r="N33" s="1008">
        <v>372.74770000000001</v>
      </c>
      <c r="O33" s="1008">
        <v>374.18490000000003</v>
      </c>
      <c r="P33" s="562">
        <f t="shared" si="2"/>
        <v>1.2099704769800308E-2</v>
      </c>
      <c r="Q33" s="563">
        <f t="shared" si="3"/>
        <v>5.4083244386188653E-2</v>
      </c>
      <c r="T33" s="544"/>
    </row>
    <row r="34" spans="1:20" x14ac:dyDescent="0.25">
      <c r="A34" s="1348" t="s">
        <v>1451</v>
      </c>
      <c r="B34" s="81" t="s">
        <v>629</v>
      </c>
      <c r="C34" s="1008">
        <v>1871.6274000000001</v>
      </c>
      <c r="D34" s="1008">
        <v>1875.4848</v>
      </c>
      <c r="E34" s="1008">
        <v>1878.8786</v>
      </c>
      <c r="F34" s="1008">
        <v>1881.5241000000001</v>
      </c>
      <c r="G34" s="1008">
        <v>1884.2536</v>
      </c>
      <c r="H34" s="1008">
        <v>1888.569</v>
      </c>
      <c r="I34" s="1013">
        <v>1892.2055</v>
      </c>
      <c r="J34" s="1008">
        <v>1895.002</v>
      </c>
      <c r="K34" s="1008">
        <v>1897.8342</v>
      </c>
      <c r="L34" s="1008">
        <v>1900.5452</v>
      </c>
      <c r="M34" s="1008">
        <v>1905.0097000000001</v>
      </c>
      <c r="N34" s="1008">
        <v>1905.9145000000001</v>
      </c>
      <c r="O34" s="1008">
        <v>1909.9251999999999</v>
      </c>
      <c r="P34" s="562">
        <f t="shared" si="2"/>
        <v>4.9354258977896874E-3</v>
      </c>
      <c r="Q34" s="563">
        <f t="shared" si="3"/>
        <v>2.046229928029469E-2</v>
      </c>
      <c r="T34" s="544"/>
    </row>
    <row r="35" spans="1:20" x14ac:dyDescent="0.25">
      <c r="A35" s="1349" t="s">
        <v>1451</v>
      </c>
      <c r="B35" s="410" t="s">
        <v>630</v>
      </c>
      <c r="C35" s="1010">
        <v>1550.4091000000001</v>
      </c>
      <c r="D35" s="1010">
        <v>1551.7176999999999</v>
      </c>
      <c r="E35" s="1010">
        <v>1552.1976999999999</v>
      </c>
      <c r="F35" s="1010">
        <v>1552.8958</v>
      </c>
      <c r="G35" s="1010">
        <v>1553.0717</v>
      </c>
      <c r="H35" s="1010">
        <v>1554.5664999999999</v>
      </c>
      <c r="I35" s="1014">
        <v>1555.5495000000001</v>
      </c>
      <c r="J35" s="1010">
        <v>1556.059</v>
      </c>
      <c r="K35" s="1010">
        <v>1557.4217000000001</v>
      </c>
      <c r="L35" s="1010">
        <v>1558.9721999999999</v>
      </c>
      <c r="M35" s="1010">
        <v>1559.6521</v>
      </c>
      <c r="N35" s="1010">
        <v>1561.0507</v>
      </c>
      <c r="O35" s="1010">
        <v>1563.0741</v>
      </c>
      <c r="P35" s="564">
        <f t="shared" si="2"/>
        <v>2.6311566043320813E-3</v>
      </c>
      <c r="Q35" s="565">
        <f t="shared" si="3"/>
        <v>8.1688117026660657E-3</v>
      </c>
      <c r="T35" s="544"/>
    </row>
    <row r="36" spans="1:20" x14ac:dyDescent="0.25">
      <c r="A36" s="1351" t="s">
        <v>110</v>
      </c>
      <c r="B36" s="419" t="s">
        <v>624</v>
      </c>
      <c r="C36" s="1012">
        <v>1127.9863</v>
      </c>
      <c r="D36" s="1012">
        <v>1129.5863999999999</v>
      </c>
      <c r="E36" s="1012">
        <v>1132.6747</v>
      </c>
      <c r="F36" s="1012">
        <v>1132.944</v>
      </c>
      <c r="G36" s="1012">
        <v>1134.3364999999999</v>
      </c>
      <c r="H36" s="1012">
        <v>1136.1614</v>
      </c>
      <c r="I36" s="420">
        <v>1137.6177</v>
      </c>
      <c r="J36" s="1012">
        <v>1140.0066999999999</v>
      </c>
      <c r="K36" s="1012">
        <v>1141.9201</v>
      </c>
      <c r="L36" s="1012">
        <v>1142.8580999999999</v>
      </c>
      <c r="M36" s="1012">
        <v>1145.9683</v>
      </c>
      <c r="N36" s="1012">
        <v>1148.2999</v>
      </c>
      <c r="O36" s="1012">
        <v>1151.2025000000001</v>
      </c>
      <c r="P36" s="566">
        <f t="shared" si="2"/>
        <v>7.3013438851246525E-3</v>
      </c>
      <c r="Q36" s="567">
        <f t="shared" si="3"/>
        <v>2.0581987564919958E-2</v>
      </c>
      <c r="T36" s="544"/>
    </row>
    <row r="37" spans="1:20" x14ac:dyDescent="0.25">
      <c r="A37" s="1349" t="s">
        <v>110</v>
      </c>
      <c r="B37" s="418" t="s">
        <v>625</v>
      </c>
      <c r="C37" s="1010">
        <v>1385.4531999999999</v>
      </c>
      <c r="D37" s="1010">
        <v>1386.9459999999999</v>
      </c>
      <c r="E37" s="1010">
        <v>1389.6876999999999</v>
      </c>
      <c r="F37" s="1010">
        <v>1390.0597</v>
      </c>
      <c r="G37" s="1010">
        <v>1388.8403000000001</v>
      </c>
      <c r="H37" s="1010">
        <v>1389.3803</v>
      </c>
      <c r="I37" s="1014">
        <v>1392.569</v>
      </c>
      <c r="J37" s="1010">
        <v>1394.6481000000001</v>
      </c>
      <c r="K37" s="1010">
        <v>1396.4532999999999</v>
      </c>
      <c r="L37" s="1010">
        <v>1398.6389999999999</v>
      </c>
      <c r="M37" s="1010">
        <v>1406.5758000000001</v>
      </c>
      <c r="N37" s="1010">
        <v>1412.4666999999999</v>
      </c>
      <c r="O37" s="1010">
        <v>1409.1687999999999</v>
      </c>
      <c r="P37" s="564">
        <f t="shared" si="2"/>
        <v>7.5286045934655219E-3</v>
      </c>
      <c r="Q37" s="565">
        <f t="shared" si="3"/>
        <v>1.7117575678485566E-2</v>
      </c>
      <c r="T37" s="544"/>
    </row>
    <row r="38" spans="1:20" x14ac:dyDescent="0.25">
      <c r="A38" s="1351" t="s">
        <v>111</v>
      </c>
      <c r="B38" s="421" t="s">
        <v>1437</v>
      </c>
      <c r="C38" s="1012"/>
      <c r="D38" s="1012">
        <v>500.02839999999998</v>
      </c>
      <c r="E38" s="1012">
        <v>500.57749999999999</v>
      </c>
      <c r="F38" s="1012">
        <v>501.46359999999999</v>
      </c>
      <c r="G38" s="1012">
        <v>502.13799999999998</v>
      </c>
      <c r="H38" s="1012">
        <v>503.7688</v>
      </c>
      <c r="I38" s="420">
        <v>505.33730000000003</v>
      </c>
      <c r="J38" s="1012">
        <v>506.52670000000001</v>
      </c>
      <c r="K38" s="1012">
        <v>507.54109999999997</v>
      </c>
      <c r="L38" s="1012">
        <v>508.06209999999999</v>
      </c>
      <c r="M38" s="1012">
        <v>508.3707</v>
      </c>
      <c r="N38" s="1012">
        <v>508.82229999999998</v>
      </c>
      <c r="O38" s="1012">
        <v>509.29070000000002</v>
      </c>
      <c r="P38" s="566">
        <f t="shared" si="2"/>
        <v>2.4182083253209176E-3</v>
      </c>
      <c r="Q38" s="567" t="s">
        <v>1452</v>
      </c>
      <c r="T38" s="544"/>
    </row>
    <row r="39" spans="1:20" x14ac:dyDescent="0.25">
      <c r="A39" s="1349" t="s">
        <v>111</v>
      </c>
      <c r="B39" s="81" t="s">
        <v>1438</v>
      </c>
      <c r="C39" s="990"/>
      <c r="D39" s="990">
        <v>350.41359999999997</v>
      </c>
      <c r="E39" s="990">
        <v>355.95580000000001</v>
      </c>
      <c r="F39" s="990">
        <v>357.1823</v>
      </c>
      <c r="G39" s="990">
        <v>358.63780000000003</v>
      </c>
      <c r="H39" s="990">
        <v>360.06380000000001</v>
      </c>
      <c r="I39" s="989">
        <v>361.38909999999998</v>
      </c>
      <c r="J39" s="990">
        <v>363.12130000000002</v>
      </c>
      <c r="K39" s="990">
        <v>364.11680000000001</v>
      </c>
      <c r="L39" s="990">
        <v>365.21769999999998</v>
      </c>
      <c r="M39" s="990">
        <v>366.28809999999999</v>
      </c>
      <c r="N39" s="990">
        <v>367.1386</v>
      </c>
      <c r="O39" s="990">
        <v>368.26069999999999</v>
      </c>
      <c r="P39" s="562">
        <f t="shared" si="2"/>
        <v>8.3320167669858457E-3</v>
      </c>
      <c r="Q39" s="563" t="s">
        <v>1452</v>
      </c>
      <c r="T39" s="544"/>
    </row>
    <row r="40" spans="1:20" x14ac:dyDescent="0.25">
      <c r="A40" s="1348" t="s">
        <v>111</v>
      </c>
      <c r="B40" s="81" t="s">
        <v>852</v>
      </c>
      <c r="C40" s="1008">
        <v>5572.3752999999997</v>
      </c>
      <c r="D40" s="1008">
        <v>5589.6912000000002</v>
      </c>
      <c r="E40" s="1008">
        <v>5604.2452999999996</v>
      </c>
      <c r="F40" s="1008">
        <v>5611.55</v>
      </c>
      <c r="G40" s="1008">
        <v>5616.7082</v>
      </c>
      <c r="H40" s="1008">
        <v>5624.7533000000003</v>
      </c>
      <c r="I40" s="1013">
        <v>5637.5487000000003</v>
      </c>
      <c r="J40" s="1008">
        <v>5651.3990000000003</v>
      </c>
      <c r="K40" s="1008">
        <v>5661.2206999999999</v>
      </c>
      <c r="L40" s="1008">
        <v>5674.2290999999996</v>
      </c>
      <c r="M40" s="1008">
        <v>5687.1316999999999</v>
      </c>
      <c r="N40" s="1008">
        <v>5679.3245999999999</v>
      </c>
      <c r="O40" s="1008">
        <v>5735.8651</v>
      </c>
      <c r="P40" s="562">
        <f t="shared" si="2"/>
        <v>1.0862444732800871E-2</v>
      </c>
      <c r="Q40" s="563">
        <f t="shared" si="3"/>
        <v>2.933933757117908E-2</v>
      </c>
      <c r="T40" s="544"/>
    </row>
    <row r="41" spans="1:20" x14ac:dyDescent="0.25">
      <c r="A41" s="1349" t="s">
        <v>111</v>
      </c>
      <c r="B41" s="410" t="s">
        <v>626</v>
      </c>
      <c r="C41" s="1010">
        <v>1501.5499</v>
      </c>
      <c r="D41" s="1010">
        <v>1504.1733999999999</v>
      </c>
      <c r="E41" s="1010">
        <v>1506.0558000000001</v>
      </c>
      <c r="F41" s="1010">
        <v>1508.5111999999999</v>
      </c>
      <c r="G41" s="1010">
        <v>1510.1611</v>
      </c>
      <c r="H41" s="1010">
        <v>1513.6379999999999</v>
      </c>
      <c r="I41" s="1010">
        <v>1514.2370000000001</v>
      </c>
      <c r="J41" s="1010">
        <v>1517.3465000000001</v>
      </c>
      <c r="K41" s="1010">
        <v>1520.4733000000001</v>
      </c>
      <c r="L41" s="1010">
        <v>1524.4297999999999</v>
      </c>
      <c r="M41" s="1010">
        <v>1527.2882999999999</v>
      </c>
      <c r="N41" s="1010">
        <v>1529.8226999999999</v>
      </c>
      <c r="O41" s="1010">
        <v>1533.3134</v>
      </c>
      <c r="P41" s="564">
        <f t="shared" si="2"/>
        <v>5.8274903836176093E-3</v>
      </c>
      <c r="Q41" s="565">
        <f t="shared" si="3"/>
        <v>2.1153809140808454E-2</v>
      </c>
      <c r="T41" s="544"/>
    </row>
    <row r="42" spans="1:20" ht="22.5" x14ac:dyDescent="0.25">
      <c r="A42" s="413" t="s">
        <v>1439</v>
      </c>
      <c r="B42" s="412" t="s">
        <v>631</v>
      </c>
      <c r="C42" s="988">
        <v>104.8817</v>
      </c>
      <c r="D42" s="988">
        <v>104.8516</v>
      </c>
      <c r="E42" s="988">
        <v>104.8129</v>
      </c>
      <c r="F42" s="988">
        <v>104.6808</v>
      </c>
      <c r="G42" s="988">
        <v>104.8139</v>
      </c>
      <c r="H42" s="988">
        <v>104.79559999999999</v>
      </c>
      <c r="I42" s="988">
        <v>104.8768</v>
      </c>
      <c r="J42" s="988">
        <v>104.8524</v>
      </c>
      <c r="K42" s="988">
        <v>104.8831</v>
      </c>
      <c r="L42" s="988">
        <v>105.1373</v>
      </c>
      <c r="M42" s="988">
        <v>105.1589</v>
      </c>
      <c r="N42" s="988">
        <v>105.20189999999999</v>
      </c>
      <c r="O42" s="988">
        <v>105.23050000000001</v>
      </c>
      <c r="P42" s="568">
        <f t="shared" si="2"/>
        <v>8.8645989577447936E-4</v>
      </c>
      <c r="Q42" s="569">
        <f t="shared" si="3"/>
        <v>3.3256516627782669E-3</v>
      </c>
      <c r="T42" s="544"/>
    </row>
    <row r="43" spans="1:20" x14ac:dyDescent="0.25">
      <c r="A43" s="1351" t="s">
        <v>1440</v>
      </c>
      <c r="B43" s="411" t="s">
        <v>1441</v>
      </c>
      <c r="C43" s="1012">
        <v>1368.6052999999999</v>
      </c>
      <c r="D43" s="1012">
        <v>1370.4889000000001</v>
      </c>
      <c r="E43" s="1012">
        <v>1372.3878999999999</v>
      </c>
      <c r="F43" s="1012">
        <v>1374.5124000000001</v>
      </c>
      <c r="G43" s="1012">
        <v>1376.4918</v>
      </c>
      <c r="H43" s="1012">
        <v>1378.0115000000001</v>
      </c>
      <c r="I43" s="1012">
        <v>1379.6905999999999</v>
      </c>
      <c r="J43" s="1012">
        <v>1381.4328</v>
      </c>
      <c r="K43" s="1012">
        <v>1383.3493000000001</v>
      </c>
      <c r="L43" s="1012">
        <v>1385.5193999999999</v>
      </c>
      <c r="M43" s="1012">
        <v>1387.7454</v>
      </c>
      <c r="N43" s="1012">
        <v>1390.4376</v>
      </c>
      <c r="O43" s="1012">
        <v>1393.2591</v>
      </c>
      <c r="P43" s="566">
        <f t="shared" si="2"/>
        <v>5.5861361450442954E-3</v>
      </c>
      <c r="Q43" s="567">
        <f t="shared" si="3"/>
        <v>1.8013813040180428E-2</v>
      </c>
      <c r="S43" s="550"/>
      <c r="T43" s="544"/>
    </row>
    <row r="44" spans="1:20" ht="18.75" customHeight="1" x14ac:dyDescent="0.25">
      <c r="A44" s="1352" t="s">
        <v>1440</v>
      </c>
      <c r="B44" s="410" t="s">
        <v>627</v>
      </c>
      <c r="C44" s="1010">
        <v>1816.3485000000001</v>
      </c>
      <c r="D44" s="1010">
        <v>1819.34</v>
      </c>
      <c r="E44" s="1010">
        <v>1822.2414000000001</v>
      </c>
      <c r="F44" s="1010">
        <v>1826.5872999999999</v>
      </c>
      <c r="G44" s="1010">
        <v>1829.8413</v>
      </c>
      <c r="H44" s="1010">
        <v>1832.4349999999999</v>
      </c>
      <c r="I44" s="1010">
        <v>1835.6636000000001</v>
      </c>
      <c r="J44" s="1010">
        <v>1838.4431999999999</v>
      </c>
      <c r="K44" s="1010">
        <v>1842.0742</v>
      </c>
      <c r="L44" s="1010">
        <v>1844.6325999999999</v>
      </c>
      <c r="M44" s="1010">
        <v>1849.3472999999999</v>
      </c>
      <c r="N44" s="1010">
        <v>1853.8942</v>
      </c>
      <c r="O44" s="1010">
        <v>1858.6104</v>
      </c>
      <c r="P44" s="564">
        <f t="shared" si="2"/>
        <v>7.5775522995745149E-3</v>
      </c>
      <c r="Q44" s="565">
        <f t="shared" si="3"/>
        <v>2.3267506208197362E-2</v>
      </c>
      <c r="S44" s="550"/>
      <c r="T44" s="544"/>
    </row>
    <row r="45" spans="1:20" x14ac:dyDescent="0.25">
      <c r="A45" s="1344" t="s">
        <v>1442</v>
      </c>
      <c r="B45" s="81" t="s">
        <v>1443</v>
      </c>
      <c r="C45" s="1012">
        <v>1071.2918</v>
      </c>
      <c r="D45" s="1012">
        <v>1073.306</v>
      </c>
      <c r="E45" s="1012">
        <v>1074.9124999999999</v>
      </c>
      <c r="F45" s="1012">
        <v>1076.9402</v>
      </c>
      <c r="G45" s="1012">
        <v>1079.6375</v>
      </c>
      <c r="H45" s="1012">
        <v>1081.0743</v>
      </c>
      <c r="I45" s="1012">
        <v>1083.9774</v>
      </c>
      <c r="J45" s="1012">
        <v>1084.9274</v>
      </c>
      <c r="K45" s="1012">
        <v>1086.7067</v>
      </c>
      <c r="L45" s="1012">
        <v>1089.2086999999999</v>
      </c>
      <c r="M45" s="1012">
        <v>1090.7225000000001</v>
      </c>
      <c r="N45" s="1012">
        <v>1091.1257000000001</v>
      </c>
      <c r="O45" s="1012">
        <v>1093.8305</v>
      </c>
      <c r="P45" s="562">
        <f t="shared" si="2"/>
        <v>4.2432639401430794E-3</v>
      </c>
      <c r="Q45" s="567">
        <f t="shared" si="3"/>
        <v>2.1038805673673656E-2</v>
      </c>
      <c r="S45" s="550"/>
      <c r="T45" s="544"/>
    </row>
    <row r="46" spans="1:20" x14ac:dyDescent="0.25">
      <c r="A46" s="1312"/>
      <c r="B46" s="81" t="s">
        <v>632</v>
      </c>
      <c r="C46" s="1008">
        <v>664.62699999999995</v>
      </c>
      <c r="D46" s="1008">
        <v>664.88480000000004</v>
      </c>
      <c r="E46" s="1008">
        <v>664.87440000000004</v>
      </c>
      <c r="F46" s="1008">
        <v>665.87990000000002</v>
      </c>
      <c r="G46" s="1008">
        <v>665.78989999999999</v>
      </c>
      <c r="H46" s="1008">
        <v>665.92769999999996</v>
      </c>
      <c r="I46" s="1008">
        <v>666.06830000000002</v>
      </c>
      <c r="J46" s="1008">
        <v>666.98810000000003</v>
      </c>
      <c r="K46" s="1008">
        <v>667.14369999999997</v>
      </c>
      <c r="L46" s="1008">
        <v>667.17780000000005</v>
      </c>
      <c r="M46" s="1008">
        <v>667.81200000000001</v>
      </c>
      <c r="N46" s="1008">
        <v>668.34870000000001</v>
      </c>
      <c r="O46" s="1008">
        <v>668.36649999999997</v>
      </c>
      <c r="P46" s="562">
        <f t="shared" si="2"/>
        <v>1.7816839828902072E-3</v>
      </c>
      <c r="Q46" s="563">
        <f t="shared" si="3"/>
        <v>5.6264641671193334E-3</v>
      </c>
      <c r="S46" s="550"/>
      <c r="T46" s="544"/>
    </row>
    <row r="47" spans="1:20" x14ac:dyDescent="0.25">
      <c r="A47" s="1345"/>
      <c r="B47" s="410" t="s">
        <v>633</v>
      </c>
      <c r="C47" s="1010">
        <v>596.41480000000001</v>
      </c>
      <c r="D47" s="1010">
        <v>597.3057</v>
      </c>
      <c r="E47" s="1010">
        <v>598.70759999999996</v>
      </c>
      <c r="F47" s="1010">
        <v>599.81110000000001</v>
      </c>
      <c r="G47" s="1010">
        <v>601.27179999999998</v>
      </c>
      <c r="H47" s="1010">
        <v>601.60159999999996</v>
      </c>
      <c r="I47" s="1010">
        <v>602.36069999999995</v>
      </c>
      <c r="J47" s="1010">
        <v>603.02059999999994</v>
      </c>
      <c r="K47" s="1010">
        <v>603.78150000000005</v>
      </c>
      <c r="L47" s="1010">
        <v>604.54899999999998</v>
      </c>
      <c r="M47" s="1010">
        <v>605.23820000000001</v>
      </c>
      <c r="N47" s="1010">
        <v>606.47280000000001</v>
      </c>
      <c r="O47" s="1010">
        <v>606.45349999999996</v>
      </c>
      <c r="P47" s="564">
        <f t="shared" si="2"/>
        <v>3.1502822765400069E-3</v>
      </c>
      <c r="Q47" s="565">
        <f t="shared" si="3"/>
        <v>1.6831741935310708E-2</v>
      </c>
      <c r="S47" s="550"/>
      <c r="T47" s="544"/>
    </row>
    <row r="48" spans="1:20" x14ac:dyDescent="0.25">
      <c r="A48" s="20" t="s">
        <v>1156</v>
      </c>
    </row>
    <row r="49" spans="1:17" x14ac:dyDescent="0.25">
      <c r="A49" s="316"/>
    </row>
    <row r="50" spans="1:17" x14ac:dyDescent="0.25">
      <c r="A50" s="1313" t="s">
        <v>1462</v>
      </c>
      <c r="B50" s="1313"/>
      <c r="C50" s="1313"/>
      <c r="D50" s="1313"/>
      <c r="E50" s="1313"/>
      <c r="F50" s="1313"/>
      <c r="G50" s="1313"/>
      <c r="H50" s="1313"/>
      <c r="I50" s="1313"/>
      <c r="J50" s="1313"/>
      <c r="K50" s="1313"/>
      <c r="L50" s="1313"/>
      <c r="M50" s="1313"/>
      <c r="N50" s="1313"/>
      <c r="O50" s="1313"/>
      <c r="P50" s="1313"/>
      <c r="Q50" s="1313"/>
    </row>
    <row r="51" spans="1:17" x14ac:dyDescent="0.25">
      <c r="A51" s="1346" t="s">
        <v>1630</v>
      </c>
      <c r="B51" s="1346"/>
      <c r="C51" s="1346"/>
      <c r="D51" s="1346"/>
      <c r="E51" s="1346"/>
      <c r="F51" s="1346"/>
      <c r="G51" s="1346"/>
      <c r="H51" s="1346"/>
      <c r="I51" s="1346"/>
      <c r="J51" s="1346"/>
      <c r="K51" s="1346"/>
      <c r="L51" s="1346"/>
      <c r="M51" s="1346"/>
      <c r="N51" s="1346"/>
      <c r="O51" s="1346"/>
      <c r="P51" s="1346"/>
      <c r="Q51" s="1346"/>
    </row>
    <row r="52" spans="1:17" ht="15.75" customHeight="1" x14ac:dyDescent="0.25">
      <c r="A52" s="1347" t="s">
        <v>1463</v>
      </c>
      <c r="B52" s="1347"/>
      <c r="C52" s="1347"/>
      <c r="D52" s="1347"/>
      <c r="E52" s="1347"/>
      <c r="F52" s="1347"/>
      <c r="G52" s="1347"/>
      <c r="H52" s="1347"/>
      <c r="I52" s="1347"/>
      <c r="J52" s="1347"/>
      <c r="K52" s="1347"/>
      <c r="L52" s="1347"/>
      <c r="M52" s="1347"/>
      <c r="N52" s="1347"/>
      <c r="O52" s="1347"/>
      <c r="P52" s="1347"/>
      <c r="Q52" s="1347"/>
    </row>
    <row r="53" spans="1:17" ht="3" customHeight="1" x14ac:dyDescent="0.2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</row>
    <row r="54" spans="1:17" ht="26.25" customHeight="1" x14ac:dyDescent="0.25">
      <c r="A54" s="415" t="s">
        <v>600</v>
      </c>
      <c r="B54" s="415" t="s">
        <v>660</v>
      </c>
      <c r="C54" s="549">
        <v>42643</v>
      </c>
      <c r="D54" s="549">
        <v>42674</v>
      </c>
      <c r="E54" s="549">
        <v>42704</v>
      </c>
      <c r="F54" s="549">
        <v>42735</v>
      </c>
      <c r="G54" s="549">
        <v>42766</v>
      </c>
      <c r="H54" s="549">
        <v>42794</v>
      </c>
      <c r="I54" s="549">
        <v>42825</v>
      </c>
      <c r="J54" s="549">
        <v>42855</v>
      </c>
      <c r="K54" s="549">
        <v>42886</v>
      </c>
      <c r="L54" s="549">
        <v>42916</v>
      </c>
      <c r="M54" s="654">
        <v>42947</v>
      </c>
      <c r="N54" s="654">
        <v>42978</v>
      </c>
      <c r="O54" s="654">
        <v>43008</v>
      </c>
      <c r="P54" s="416" t="s">
        <v>1458</v>
      </c>
      <c r="Q54" s="417" t="s">
        <v>1459</v>
      </c>
    </row>
    <row r="55" spans="1:17" ht="22.5" customHeight="1" x14ac:dyDescent="0.25">
      <c r="A55" s="647" t="s">
        <v>111</v>
      </c>
      <c r="B55" s="649" t="s">
        <v>634</v>
      </c>
      <c r="C55" s="648">
        <v>902.48659999999995</v>
      </c>
      <c r="D55" s="648">
        <v>901.29150000000004</v>
      </c>
      <c r="E55" s="648">
        <v>900.28020000000004</v>
      </c>
      <c r="F55" s="648">
        <v>899.00739999999996</v>
      </c>
      <c r="G55" s="648">
        <v>898.8741</v>
      </c>
      <c r="H55" s="648">
        <v>898.67550000000006</v>
      </c>
      <c r="I55" s="648">
        <v>899.40970000000004</v>
      </c>
      <c r="J55" s="648">
        <v>898.6318</v>
      </c>
      <c r="K55" s="648">
        <v>898.34709999999995</v>
      </c>
      <c r="L55" s="648">
        <v>897.38779999999997</v>
      </c>
      <c r="M55" s="648">
        <v>896.74580000000003</v>
      </c>
      <c r="N55" s="648">
        <v>894.6345</v>
      </c>
      <c r="O55" s="648">
        <v>894.86749999999995</v>
      </c>
      <c r="P55" s="653">
        <f>(O55-L55)/L55</f>
        <v>-2.8084848044513423E-3</v>
      </c>
      <c r="Q55" s="565">
        <f t="shared" ref="Q55" si="4">(O55-C55)/C55</f>
        <v>-8.442341415373927E-3</v>
      </c>
    </row>
    <row r="56" spans="1:17" ht="3" customHeight="1" x14ac:dyDescent="0.25">
      <c r="A56" s="86"/>
      <c r="B56" s="8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3"/>
      <c r="Q56" s="83"/>
    </row>
    <row r="57" spans="1:17" x14ac:dyDescent="0.25">
      <c r="A57" s="316" t="s">
        <v>1461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5"/>
      <c r="M57" s="85"/>
      <c r="N57" s="85"/>
      <c r="O57" s="85"/>
      <c r="P57" s="85"/>
      <c r="Q57" s="85"/>
    </row>
    <row r="58" spans="1:17" x14ac:dyDescent="0.25">
      <c r="A58" s="316"/>
    </row>
    <row r="59" spans="1:17" x14ac:dyDescent="0.25">
      <c r="A59" s="316"/>
    </row>
    <row r="60" spans="1:17" x14ac:dyDescent="0.25">
      <c r="A60" s="316"/>
    </row>
    <row r="61" spans="1:17" x14ac:dyDescent="0.25">
      <c r="A61" s="316"/>
    </row>
  </sheetData>
  <mergeCells count="21">
    <mergeCell ref="A1:Q1"/>
    <mergeCell ref="A2:Q2"/>
    <mergeCell ref="A3:Q3"/>
    <mergeCell ref="A6:A7"/>
    <mergeCell ref="A8:A9"/>
    <mergeCell ref="A10:A11"/>
    <mergeCell ref="A12:A16"/>
    <mergeCell ref="A18:A20"/>
    <mergeCell ref="A21:A22"/>
    <mergeCell ref="A25:Q25"/>
    <mergeCell ref="A26:Q26"/>
    <mergeCell ref="A27:Q27"/>
    <mergeCell ref="A50:Q50"/>
    <mergeCell ref="A51:Q51"/>
    <mergeCell ref="A52:Q52"/>
    <mergeCell ref="A30:A31"/>
    <mergeCell ref="A32:A35"/>
    <mergeCell ref="A36:A37"/>
    <mergeCell ref="A38:A41"/>
    <mergeCell ref="A43:A44"/>
    <mergeCell ref="A45:A4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88"/>
  <sheetViews>
    <sheetView topLeftCell="B1" zoomScaleNormal="100" workbookViewId="0">
      <selection activeCell="G22" sqref="G22"/>
    </sheetView>
  </sheetViews>
  <sheetFormatPr baseColWidth="10" defaultRowHeight="15" x14ac:dyDescent="0.25"/>
  <cols>
    <col min="1" max="1" width="77.85546875" style="299" customWidth="1"/>
    <col min="2" max="2" width="32.42578125" style="299" customWidth="1"/>
    <col min="3" max="3" width="18" style="299" customWidth="1"/>
    <col min="4" max="4" width="16.7109375" style="299" bestFit="1" customWidth="1"/>
    <col min="5" max="5" width="15.42578125" style="299" bestFit="1" customWidth="1"/>
    <col min="6" max="6" width="15" style="299" bestFit="1" customWidth="1"/>
    <col min="7" max="7" width="12.7109375" style="299" bestFit="1" customWidth="1"/>
    <col min="8" max="8" width="15.42578125" style="299" bestFit="1" customWidth="1"/>
    <col min="9" max="9" width="12.7109375" style="299" bestFit="1" customWidth="1"/>
    <col min="10" max="10" width="13.42578125" style="299" bestFit="1" customWidth="1"/>
    <col min="11" max="14" width="18.7109375" style="299" bestFit="1" customWidth="1"/>
    <col min="15" max="15" width="11.42578125" style="299"/>
    <col min="16" max="17" width="14" style="299" bestFit="1" customWidth="1"/>
    <col min="18" max="19" width="13" style="299" bestFit="1" customWidth="1"/>
    <col min="20" max="16384" width="11.42578125" style="299"/>
  </cols>
  <sheetData>
    <row r="1" spans="1:21" ht="15.75" x14ac:dyDescent="0.25">
      <c r="A1" s="1323" t="s">
        <v>640</v>
      </c>
      <c r="B1" s="1323"/>
      <c r="C1" s="1323"/>
      <c r="D1" s="1323"/>
      <c r="E1" s="1323"/>
      <c r="F1" s="1323"/>
      <c r="G1" s="1323"/>
      <c r="H1" s="1323"/>
    </row>
    <row r="2" spans="1:21" ht="15.75" x14ac:dyDescent="0.25">
      <c r="A2" s="1324" t="s">
        <v>2017</v>
      </c>
      <c r="B2" s="1324"/>
      <c r="C2" s="1324"/>
      <c r="D2" s="1324"/>
      <c r="E2" s="1324"/>
      <c r="F2" s="1324"/>
      <c r="G2" s="1324"/>
      <c r="H2" s="1324"/>
    </row>
    <row r="3" spans="1:21" ht="3" customHeight="1" x14ac:dyDescent="0.25">
      <c r="A3" s="352"/>
      <c r="B3" s="352"/>
      <c r="C3" s="317"/>
      <c r="D3" s="317"/>
      <c r="E3" s="317"/>
      <c r="F3" s="317"/>
      <c r="G3" s="317"/>
      <c r="H3" s="317"/>
    </row>
    <row r="4" spans="1:21" ht="15.75" thickBot="1" x14ac:dyDescent="0.3">
      <c r="A4" s="1358" t="s">
        <v>600</v>
      </c>
      <c r="B4" s="1359" t="s">
        <v>601</v>
      </c>
      <c r="C4" s="1359" t="s">
        <v>641</v>
      </c>
      <c r="D4" s="1359" t="s">
        <v>602</v>
      </c>
      <c r="E4" s="1360" t="s">
        <v>603</v>
      </c>
      <c r="F4" s="1360"/>
      <c r="G4" s="1360"/>
      <c r="H4" s="1360"/>
      <c r="J4" s="305"/>
      <c r="K4" s="305"/>
      <c r="L4" s="305"/>
      <c r="M4" s="305"/>
      <c r="N4" s="305"/>
      <c r="O4" s="305"/>
      <c r="P4" s="537"/>
      <c r="Q4" s="537"/>
      <c r="R4" s="537"/>
      <c r="S4" s="537"/>
      <c r="T4" s="537"/>
      <c r="U4" s="305"/>
    </row>
    <row r="5" spans="1:21" x14ac:dyDescent="0.25">
      <c r="A5" s="1358"/>
      <c r="B5" s="1359"/>
      <c r="C5" s="1359"/>
      <c r="D5" s="1359"/>
      <c r="E5" s="460" t="s">
        <v>604</v>
      </c>
      <c r="F5" s="460" t="s">
        <v>605</v>
      </c>
      <c r="G5" s="460" t="s">
        <v>606</v>
      </c>
      <c r="H5" s="460" t="s">
        <v>607</v>
      </c>
      <c r="J5" s="407"/>
      <c r="K5" s="407"/>
      <c r="L5" s="407"/>
      <c r="M5" s="407"/>
      <c r="N5" s="407"/>
      <c r="O5" s="407"/>
      <c r="P5" s="537"/>
      <c r="Q5" s="537"/>
      <c r="R5" s="537"/>
      <c r="S5" s="537"/>
      <c r="T5" s="537"/>
      <c r="U5" s="305"/>
    </row>
    <row r="6" spans="1:21" x14ac:dyDescent="0.25">
      <c r="A6" s="1353" t="s">
        <v>1367</v>
      </c>
      <c r="B6" s="1353"/>
      <c r="C6" s="1353"/>
      <c r="D6" s="423"/>
      <c r="E6" s="424"/>
      <c r="F6" s="361"/>
      <c r="G6" s="361"/>
      <c r="H6" s="425"/>
      <c r="I6" s="325"/>
      <c r="J6" s="537"/>
      <c r="K6" s="537"/>
      <c r="L6" s="537"/>
      <c r="M6" s="537"/>
      <c r="N6" s="537"/>
      <c r="O6" s="305"/>
      <c r="P6" s="537"/>
      <c r="Q6" s="537"/>
      <c r="R6" s="537"/>
      <c r="S6" s="537"/>
      <c r="T6" s="537"/>
      <c r="U6" s="305"/>
    </row>
    <row r="7" spans="1:21" x14ac:dyDescent="0.25">
      <c r="A7" s="426" t="s">
        <v>816</v>
      </c>
      <c r="B7" s="426" t="s">
        <v>1464</v>
      </c>
      <c r="C7" s="1016">
        <v>598878096.14999998</v>
      </c>
      <c r="D7" s="1018">
        <v>5</v>
      </c>
      <c r="E7" s="1019">
        <v>9.1010000000000014E-3</v>
      </c>
      <c r="F7" s="1019">
        <v>1.7282000000000002E-2</v>
      </c>
      <c r="G7" s="1019">
        <v>1.1153000000000001E-2</v>
      </c>
      <c r="H7" s="1020">
        <v>1.7810000000000003E-2</v>
      </c>
      <c r="I7" s="542"/>
      <c r="J7" s="553"/>
      <c r="K7" s="429">
        <v>595770280.34000003</v>
      </c>
      <c r="L7" s="429">
        <v>595770280.34000003</v>
      </c>
      <c r="M7" s="429">
        <v>595770280.34000003</v>
      </c>
      <c r="N7" s="429">
        <v>595770280.34000003</v>
      </c>
      <c r="O7" s="305"/>
      <c r="P7" s="305">
        <v>1.0337594372486817E-3</v>
      </c>
      <c r="Q7" s="305">
        <v>1.0462704024314531E-3</v>
      </c>
      <c r="R7" s="305">
        <v>1.6886395617516582E-3</v>
      </c>
      <c r="S7" s="305">
        <v>1.7730354705729756E-3</v>
      </c>
      <c r="T7" s="305"/>
      <c r="U7" s="537"/>
    </row>
    <row r="8" spans="1:21" x14ac:dyDescent="0.25">
      <c r="A8" s="426" t="s">
        <v>108</v>
      </c>
      <c r="B8" s="426" t="s">
        <v>642</v>
      </c>
      <c r="C8" s="1016">
        <v>447968030.51999998</v>
      </c>
      <c r="D8" s="1018">
        <v>3</v>
      </c>
      <c r="E8" s="1019">
        <v>2.6968000000000002E-2</v>
      </c>
      <c r="F8" s="1019">
        <v>2.7903000000000004E-2</v>
      </c>
      <c r="G8" s="1019">
        <v>2.7335000000000005E-2</v>
      </c>
      <c r="H8" s="1020">
        <v>2.5198000000000005E-2</v>
      </c>
      <c r="I8" s="542"/>
      <c r="J8" s="553"/>
      <c r="K8" s="429">
        <v>441790733.13999999</v>
      </c>
      <c r="L8" s="429">
        <v>441790733.13999999</v>
      </c>
      <c r="M8" s="429">
        <v>441790733.13999999</v>
      </c>
      <c r="N8" s="429">
        <v>441790733.13999999</v>
      </c>
      <c r="O8" s="305"/>
      <c r="P8" s="305">
        <v>1.1061050891244884E-3</v>
      </c>
      <c r="Q8" s="305">
        <v>1.0034216990661199E-3</v>
      </c>
      <c r="R8" s="305">
        <v>1.1182126608318022E-3</v>
      </c>
      <c r="S8" s="305">
        <v>1.4914859668334625E-3</v>
      </c>
      <c r="T8" s="305"/>
      <c r="U8" s="537"/>
    </row>
    <row r="9" spans="1:21" x14ac:dyDescent="0.25">
      <c r="A9" s="426" t="s">
        <v>943</v>
      </c>
      <c r="B9" s="1065" t="s">
        <v>2035</v>
      </c>
      <c r="C9" s="1016">
        <v>565816801.62</v>
      </c>
      <c r="D9" s="1018">
        <v>4</v>
      </c>
      <c r="E9" s="1019">
        <v>2.6386E-2</v>
      </c>
      <c r="F9" s="1019">
        <v>2.8540000000000003E-2</v>
      </c>
      <c r="G9" s="1019">
        <v>2.7177E-2</v>
      </c>
      <c r="H9" s="1020">
        <v>2.7536000000000001E-2</v>
      </c>
      <c r="I9" s="542"/>
      <c r="J9" s="553"/>
      <c r="K9" s="429">
        <v>557909821.70000005</v>
      </c>
      <c r="L9" s="429">
        <v>557909821.70000005</v>
      </c>
      <c r="M9" s="429">
        <v>557909821.70000005</v>
      </c>
      <c r="N9" s="429">
        <v>557909821.70000005</v>
      </c>
      <c r="O9" s="305"/>
      <c r="P9" s="305">
        <v>1.179687752668507E-3</v>
      </c>
      <c r="Q9" s="305">
        <v>1.575452383503428E-3</v>
      </c>
      <c r="R9" s="305">
        <v>1.6749595130818504E-3</v>
      </c>
      <c r="S9" s="305">
        <v>2.0330328437402644E-3</v>
      </c>
      <c r="T9" s="305"/>
      <c r="U9" s="537"/>
    </row>
    <row r="10" spans="1:21" x14ac:dyDescent="0.25">
      <c r="A10" s="426" t="s">
        <v>943</v>
      </c>
      <c r="B10" s="426" t="s">
        <v>643</v>
      </c>
      <c r="C10" s="1016">
        <v>530440187.88999999</v>
      </c>
      <c r="D10" s="1018">
        <v>3</v>
      </c>
      <c r="E10" s="1019">
        <v>3.2377999999999997E-2</v>
      </c>
      <c r="F10" s="1019">
        <v>2.1212999999999999E-2</v>
      </c>
      <c r="G10" s="1019">
        <v>1.1966000000000001E-2</v>
      </c>
      <c r="H10" s="1020">
        <v>2.0856000000000003E-2</v>
      </c>
      <c r="I10" s="542"/>
      <c r="J10" s="553"/>
      <c r="K10" s="429">
        <v>527297336.89999998</v>
      </c>
      <c r="L10" s="429">
        <v>527297336.89999998</v>
      </c>
      <c r="M10" s="429">
        <v>527297336.89999998</v>
      </c>
      <c r="N10" s="429">
        <v>527297336.89999998</v>
      </c>
      <c r="O10" s="305"/>
      <c r="P10" s="305">
        <v>1.2486466717920286E-3</v>
      </c>
      <c r="Q10" s="305">
        <v>2.3759535031132287E-3</v>
      </c>
      <c r="R10" s="305">
        <v>1.7743979389380983E-3</v>
      </c>
      <c r="S10" s="305">
        <v>1.8962463402776306E-3</v>
      </c>
      <c r="T10" s="305"/>
      <c r="U10" s="537"/>
    </row>
    <row r="11" spans="1:21" x14ac:dyDescent="0.25">
      <c r="A11" s="426" t="s">
        <v>943</v>
      </c>
      <c r="B11" s="426" t="s">
        <v>1465</v>
      </c>
      <c r="C11" s="1016">
        <v>533488985.07999998</v>
      </c>
      <c r="D11" s="1018">
        <v>3</v>
      </c>
      <c r="E11" s="1019">
        <v>-1.63E-4</v>
      </c>
      <c r="F11" s="1019">
        <v>1.5634000000000002E-2</v>
      </c>
      <c r="G11" s="1019">
        <v>1.1267000000000001E-2</v>
      </c>
      <c r="H11" s="1020">
        <v>9.6800000000000011E-3</v>
      </c>
      <c r="I11" s="542"/>
      <c r="J11" s="553"/>
      <c r="K11" s="429">
        <v>530822589.73000002</v>
      </c>
      <c r="L11" s="429">
        <v>530822589.73000002</v>
      </c>
      <c r="M11" s="429">
        <v>530822589.73000002</v>
      </c>
      <c r="N11" s="429">
        <v>530822589.73000002</v>
      </c>
      <c r="O11" s="305"/>
      <c r="P11" s="305">
        <v>4.8831242931459003E-4</v>
      </c>
      <c r="Q11" s="305">
        <v>6.9456271319145871E-4</v>
      </c>
      <c r="R11" s="305">
        <v>5.5322727462903695E-4</v>
      </c>
      <c r="S11" s="305">
        <v>7.6268072127699468E-4</v>
      </c>
      <c r="T11" s="305"/>
      <c r="U11" s="537"/>
    </row>
    <row r="12" spans="1:21" x14ac:dyDescent="0.25">
      <c r="A12" s="426" t="s">
        <v>111</v>
      </c>
      <c r="B12" s="426" t="s">
        <v>644</v>
      </c>
      <c r="C12" s="1016">
        <v>499292762.56</v>
      </c>
      <c r="D12" s="1018">
        <v>3</v>
      </c>
      <c r="E12" s="1019">
        <v>0.10106900000000001</v>
      </c>
      <c r="F12" s="1019">
        <v>4.5440000000000001E-2</v>
      </c>
      <c r="G12" s="1019">
        <v>2.6891000000000005E-2</v>
      </c>
      <c r="H12" s="1020">
        <v>2.2347000000000002E-2</v>
      </c>
      <c r="I12" s="543"/>
      <c r="J12" s="553"/>
      <c r="K12" s="429">
        <v>493954537.99000001</v>
      </c>
      <c r="L12" s="429">
        <v>493954537.99000001</v>
      </c>
      <c r="M12" s="429">
        <v>493954537.99000001</v>
      </c>
      <c r="N12" s="429">
        <v>493954537.99000001</v>
      </c>
      <c r="O12" s="305"/>
      <c r="P12" s="305">
        <v>8.6947465100982674E-4</v>
      </c>
      <c r="Q12" s="305">
        <v>7.6580025320984173E-4</v>
      </c>
      <c r="R12" s="305">
        <v>9.8479520988570789E-4</v>
      </c>
      <c r="S12" s="305">
        <v>1.169146777939621E-3</v>
      </c>
      <c r="T12" s="305"/>
      <c r="U12" s="537"/>
    </row>
    <row r="13" spans="1:21" x14ac:dyDescent="0.25">
      <c r="A13" s="426" t="s">
        <v>111</v>
      </c>
      <c r="B13" s="426" t="s">
        <v>645</v>
      </c>
      <c r="C13" s="1016">
        <v>291974241.25999999</v>
      </c>
      <c r="D13" s="1018">
        <v>5</v>
      </c>
      <c r="E13" s="1019">
        <v>1.4543000000000002E-2</v>
      </c>
      <c r="F13" s="1019">
        <v>2.7668000000000002E-2</v>
      </c>
      <c r="G13" s="1019">
        <v>1.4541E-2</v>
      </c>
      <c r="H13" s="1020">
        <v>2.2981000000000001E-2</v>
      </c>
      <c r="I13" s="325"/>
      <c r="J13" s="537"/>
      <c r="K13" s="429">
        <v>289774794.56</v>
      </c>
      <c r="L13" s="429">
        <v>289774794.56</v>
      </c>
      <c r="M13" s="429">
        <v>289774794.56</v>
      </c>
      <c r="N13" s="429">
        <v>289774794.56</v>
      </c>
      <c r="O13" s="305"/>
      <c r="P13" s="305">
        <v>8.875743504596959E-4</v>
      </c>
      <c r="Q13" s="305">
        <v>1.1893477180448296E-3</v>
      </c>
      <c r="R13" s="305">
        <v>1.0087758361232001E-3</v>
      </c>
      <c r="S13" s="305">
        <v>1.1747035941009241E-3</v>
      </c>
      <c r="T13" s="305"/>
      <c r="U13" s="537"/>
    </row>
    <row r="14" spans="1:21" x14ac:dyDescent="0.25">
      <c r="A14" s="426" t="s">
        <v>111</v>
      </c>
      <c r="B14" s="426" t="s">
        <v>646</v>
      </c>
      <c r="C14" s="1016">
        <v>318491267.79000002</v>
      </c>
      <c r="D14" s="1018">
        <v>4</v>
      </c>
      <c r="E14" s="1019">
        <v>4.803E-3</v>
      </c>
      <c r="F14" s="1019">
        <v>1.6738000000000003E-2</v>
      </c>
      <c r="G14" s="1019">
        <v>1.4191000000000002E-2</v>
      </c>
      <c r="H14" s="1020">
        <v>1.3647000000000003E-2</v>
      </c>
      <c r="I14" s="325"/>
      <c r="J14" s="537"/>
      <c r="K14" s="429">
        <v>316196737.49000001</v>
      </c>
      <c r="L14" s="429">
        <v>316196737.49000001</v>
      </c>
      <c r="M14" s="429">
        <v>316196737.49000001</v>
      </c>
      <c r="N14" s="429">
        <v>316196737.49000001</v>
      </c>
      <c r="O14" s="305"/>
      <c r="P14" s="305">
        <v>4.4811441572336811E-4</v>
      </c>
      <c r="Q14" s="305">
        <v>4.3844988449209614E-4</v>
      </c>
      <c r="R14" s="305">
        <v>4.5352683643630872E-4</v>
      </c>
      <c r="S14" s="305">
        <v>3.7612104247253448E-4</v>
      </c>
      <c r="T14" s="305"/>
      <c r="U14" s="537"/>
    </row>
    <row r="15" spans="1:21" x14ac:dyDescent="0.25">
      <c r="A15" s="426" t="s">
        <v>1162</v>
      </c>
      <c r="B15" s="1065" t="s">
        <v>2034</v>
      </c>
      <c r="C15" s="1016">
        <v>224127544.33000001</v>
      </c>
      <c r="D15" s="1018">
        <v>4</v>
      </c>
      <c r="E15" s="1019">
        <v>1.1459E-2</v>
      </c>
      <c r="F15" s="1019">
        <v>1.8381000000000002E-2</v>
      </c>
      <c r="G15" s="1019">
        <v>1.6971000000000003E-2</v>
      </c>
      <c r="H15" s="1020">
        <v>1.8476000000000003E-2</v>
      </c>
      <c r="I15" s="325"/>
      <c r="J15" s="537"/>
      <c r="K15" s="429">
        <v>222282673.61000001</v>
      </c>
      <c r="L15" s="429">
        <v>222282673.61000001</v>
      </c>
      <c r="M15" s="429">
        <v>222282673.61000001</v>
      </c>
      <c r="N15" s="429">
        <v>222282673.61000001</v>
      </c>
      <c r="O15" s="305"/>
      <c r="P15" s="305">
        <v>5.588231953959071E-4</v>
      </c>
      <c r="Q15" s="305">
        <v>4.7753893282760542E-4</v>
      </c>
      <c r="R15" s="305">
        <v>5.1105126007309077E-4</v>
      </c>
      <c r="S15" s="305">
        <v>5.8547656553246876E-4</v>
      </c>
      <c r="T15" s="305"/>
      <c r="U15" s="537"/>
    </row>
    <row r="16" spans="1:21" x14ac:dyDescent="0.25">
      <c r="A16" s="426" t="s">
        <v>1162</v>
      </c>
      <c r="B16" s="1065" t="s">
        <v>2033</v>
      </c>
      <c r="C16" s="1016">
        <v>549243746.73000002</v>
      </c>
      <c r="D16" s="1018">
        <v>3</v>
      </c>
      <c r="E16" s="1019">
        <v>-2.0300000000000003E-4</v>
      </c>
      <c r="F16" s="1019">
        <v>-9.7850000000000003E-3</v>
      </c>
      <c r="G16" s="1019">
        <v>-8.2200000000000003E-4</v>
      </c>
      <c r="H16" s="1020">
        <v>-3.6840000000000002E-3</v>
      </c>
      <c r="I16" s="325"/>
      <c r="J16" s="537"/>
      <c r="K16" s="429">
        <v>550196457.37</v>
      </c>
      <c r="L16" s="429">
        <v>550196457.37</v>
      </c>
      <c r="M16" s="429">
        <v>550196457.37</v>
      </c>
      <c r="N16" s="429">
        <v>0</v>
      </c>
      <c r="O16" s="305"/>
      <c r="P16" s="305">
        <v>-9.1826530292554007E-5</v>
      </c>
      <c r="Q16" s="305">
        <v>-8.148848416146214E-4</v>
      </c>
      <c r="R16" s="305">
        <v>-2.3618226675540242E-4</v>
      </c>
      <c r="S16" s="305">
        <v>0</v>
      </c>
      <c r="T16" s="305"/>
      <c r="U16" s="537"/>
    </row>
    <row r="17" spans="1:21" x14ac:dyDescent="0.25">
      <c r="A17" s="426" t="s">
        <v>1466</v>
      </c>
      <c r="B17" s="426" t="s">
        <v>1254</v>
      </c>
      <c r="C17" s="1016">
        <v>497363889.75</v>
      </c>
      <c r="D17" s="1018">
        <v>4</v>
      </c>
      <c r="E17" s="1019">
        <v>1.8044999999999999E-2</v>
      </c>
      <c r="F17" s="1019">
        <v>4.7940000000000005E-3</v>
      </c>
      <c r="G17" s="1019">
        <v>6.5260000000000006E-3</v>
      </c>
      <c r="H17" s="1020">
        <v>1.1179000000000001E-2</v>
      </c>
      <c r="I17" s="325"/>
      <c r="J17" s="537"/>
      <c r="K17" s="429">
        <v>496087107.63</v>
      </c>
      <c r="L17" s="429">
        <v>496087107.63</v>
      </c>
      <c r="M17" s="429">
        <v>496087107.63</v>
      </c>
      <c r="N17" s="429">
        <v>496087107.63</v>
      </c>
      <c r="O17" s="305"/>
      <c r="P17" s="305">
        <v>6.5069429298191732E-5</v>
      </c>
      <c r="Q17" s="305">
        <v>1.0649460243480247E-3</v>
      </c>
      <c r="R17" s="305">
        <v>1.0300103974656913E-3</v>
      </c>
      <c r="S17" s="305">
        <v>-7.63973275507777E-4</v>
      </c>
      <c r="T17" s="305"/>
      <c r="U17" s="537"/>
    </row>
    <row r="18" spans="1:21" x14ac:dyDescent="0.25">
      <c r="A18" s="426" t="s">
        <v>1439</v>
      </c>
      <c r="B18" s="426" t="s">
        <v>647</v>
      </c>
      <c r="C18" s="1016">
        <v>485778112.55000001</v>
      </c>
      <c r="D18" s="1018">
        <v>2</v>
      </c>
      <c r="E18" s="1019">
        <v>4.8071000000000003E-2</v>
      </c>
      <c r="F18" s="1019">
        <v>4.359E-3</v>
      </c>
      <c r="G18" s="1019">
        <v>2.1368999999999999E-2</v>
      </c>
      <c r="H18" s="1020">
        <v>1.7172E-2</v>
      </c>
      <c r="I18" s="325"/>
      <c r="J18" s="537"/>
      <c r="K18" s="429">
        <v>480935227.20999998</v>
      </c>
      <c r="L18" s="429">
        <v>480935227.20999998</v>
      </c>
      <c r="M18" s="429">
        <v>480935227.20999998</v>
      </c>
      <c r="N18" s="429">
        <v>480935227.20999998</v>
      </c>
      <c r="O18" s="305"/>
      <c r="P18" s="305">
        <v>1.7798861199623569E-3</v>
      </c>
      <c r="Q18" s="305">
        <v>1.9203797898099545E-3</v>
      </c>
      <c r="R18" s="305">
        <v>7.8034773471158999E-4</v>
      </c>
      <c r="S18" s="305">
        <v>1.212184835917681E-3</v>
      </c>
      <c r="T18" s="305"/>
      <c r="U18" s="537"/>
    </row>
    <row r="19" spans="1:21" x14ac:dyDescent="0.25">
      <c r="A19" s="426" t="s">
        <v>1439</v>
      </c>
      <c r="B19" s="426" t="s">
        <v>1467</v>
      </c>
      <c r="C19" s="1016">
        <v>267625757.16999999</v>
      </c>
      <c r="D19" s="1018">
        <v>2</v>
      </c>
      <c r="E19" s="1019">
        <v>1.9435000000000004E-2</v>
      </c>
      <c r="F19" s="1019">
        <v>2.4255000000000002E-2</v>
      </c>
      <c r="G19" s="1019">
        <v>3.2375000000000001E-2</v>
      </c>
      <c r="H19" s="1020">
        <v>2.3204000000000002E-2</v>
      </c>
      <c r="I19" s="325"/>
      <c r="J19" s="537"/>
      <c r="K19" s="429">
        <v>263308825.86000001</v>
      </c>
      <c r="L19" s="429">
        <v>263308825.86000001</v>
      </c>
      <c r="M19" s="429">
        <v>263308825.86000001</v>
      </c>
      <c r="N19" s="429">
        <v>263308825.86000001</v>
      </c>
      <c r="O19" s="305"/>
      <c r="P19" s="305">
        <v>9.5768494245742166E-4</v>
      </c>
      <c r="Q19" s="305">
        <v>1.0872637883943465E-3</v>
      </c>
      <c r="R19" s="305">
        <v>4.091949850260774E-4</v>
      </c>
      <c r="S19" s="305">
        <v>7.6400875514079055E-4</v>
      </c>
      <c r="T19" s="305"/>
      <c r="U19" s="537"/>
    </row>
    <row r="20" spans="1:21" x14ac:dyDescent="0.25">
      <c r="A20" s="426" t="s">
        <v>1439</v>
      </c>
      <c r="B20" s="426" t="s">
        <v>1368</v>
      </c>
      <c r="C20" s="1016">
        <v>1540932914.95</v>
      </c>
      <c r="D20" s="1018">
        <v>5</v>
      </c>
      <c r="E20" s="1019">
        <v>3.7420000000000002E-2</v>
      </c>
      <c r="F20" s="1019">
        <v>3.7780000000000001E-2</v>
      </c>
      <c r="G20" s="1019">
        <v>5.1288000000000007E-2</v>
      </c>
      <c r="H20" s="1020">
        <v>4.6812000000000006E-2</v>
      </c>
      <c r="I20" s="325"/>
      <c r="J20" s="537"/>
      <c r="K20" s="429">
        <v>1502608556.4300001</v>
      </c>
      <c r="L20" s="429">
        <v>1502608556.4300001</v>
      </c>
      <c r="M20" s="429">
        <v>1502608556.4300001</v>
      </c>
      <c r="N20" s="429">
        <v>1502608556.4300001</v>
      </c>
      <c r="O20" s="305"/>
      <c r="P20" s="305">
        <v>3.1329568797702888E-3</v>
      </c>
      <c r="Q20" s="305">
        <v>5.6526709870396647E-3</v>
      </c>
      <c r="R20" s="305">
        <v>7.662144909771163E-3</v>
      </c>
      <c r="S20" s="305">
        <v>6.0203805494462442E-3</v>
      </c>
      <c r="T20" s="305"/>
      <c r="U20" s="537"/>
    </row>
    <row r="21" spans="1:21" x14ac:dyDescent="0.25">
      <c r="A21" s="407" t="s">
        <v>1440</v>
      </c>
      <c r="B21" s="426" t="s">
        <v>1473</v>
      </c>
      <c r="C21" s="203">
        <v>171043632.02000001</v>
      </c>
      <c r="D21" s="1017">
        <v>3</v>
      </c>
      <c r="E21" s="1019">
        <v>8.7320000000000002E-3</v>
      </c>
      <c r="F21" s="1019">
        <v>2.2414000000000003E-2</v>
      </c>
      <c r="G21" s="1019">
        <v>1.9634000000000002E-2</v>
      </c>
      <c r="H21" s="1019">
        <v>1.6926E-2</v>
      </c>
      <c r="I21" s="325"/>
      <c r="J21" s="537"/>
      <c r="K21" s="429">
        <v>169437409.94999999</v>
      </c>
      <c r="L21" s="429">
        <v>169437409.94999999</v>
      </c>
      <c r="M21" s="429">
        <v>169437409.94999999</v>
      </c>
      <c r="N21" s="429">
        <v>169437409.94999999</v>
      </c>
      <c r="O21" s="305"/>
      <c r="P21" s="305">
        <v>2.2099499997539819E-4</v>
      </c>
      <c r="Q21" s="305">
        <v>3.020681045773482E-4</v>
      </c>
      <c r="R21" s="305">
        <v>2.8367670251005611E-4</v>
      </c>
      <c r="S21" s="305">
        <v>4.3140268894826687E-4</v>
      </c>
      <c r="T21" s="305"/>
      <c r="U21" s="537"/>
    </row>
    <row r="22" spans="1:21" x14ac:dyDescent="0.25">
      <c r="A22" s="407" t="s">
        <v>1442</v>
      </c>
      <c r="B22" s="426" t="s">
        <v>648</v>
      </c>
      <c r="C22" s="203">
        <v>314051875.06999999</v>
      </c>
      <c r="D22" s="1017">
        <v>7</v>
      </c>
      <c r="E22" s="1019">
        <v>6.1130000000000004E-3</v>
      </c>
      <c r="F22" s="1019">
        <v>1.0804000000000001E-2</v>
      </c>
      <c r="G22" s="1019">
        <v>1.0511000000000001E-2</v>
      </c>
      <c r="H22" s="1019">
        <v>1.3074000000000001E-2</v>
      </c>
      <c r="I22" s="325"/>
      <c r="J22" s="537"/>
      <c r="K22" s="429">
        <v>312316698.01999998</v>
      </c>
      <c r="L22" s="429">
        <v>312316698.01999998</v>
      </c>
      <c r="M22" s="429">
        <v>312316698.01999998</v>
      </c>
      <c r="N22" s="429">
        <v>312316698.01999998</v>
      </c>
      <c r="O22" s="305"/>
      <c r="P22" s="305">
        <v>-1.2969427405217865E-4</v>
      </c>
      <c r="Q22" s="305">
        <v>3.7833505732245287E-4</v>
      </c>
      <c r="R22" s="305">
        <v>5.2417852700288722E-4</v>
      </c>
      <c r="S22" s="305">
        <v>7.531575111285664E-4</v>
      </c>
      <c r="T22" s="305"/>
      <c r="U22" s="537"/>
    </row>
    <row r="23" spans="1:21" x14ac:dyDescent="0.25">
      <c r="A23" s="407" t="s">
        <v>1442</v>
      </c>
      <c r="B23" s="426" t="s">
        <v>649</v>
      </c>
      <c r="C23" s="203">
        <v>384560755.44999999</v>
      </c>
      <c r="D23" s="1017">
        <v>5</v>
      </c>
      <c r="E23" s="1019">
        <v>9.6710000000000008E-3</v>
      </c>
      <c r="F23" s="1019">
        <v>1.4016000000000001E-2</v>
      </c>
      <c r="G23" s="1019">
        <v>1.8072000000000001E-2</v>
      </c>
      <c r="H23" s="1019">
        <v>1.7762E-2</v>
      </c>
      <c r="I23" s="325"/>
      <c r="J23" s="537"/>
      <c r="K23" s="429">
        <v>381218840.79000002</v>
      </c>
      <c r="L23" s="429">
        <v>381218840.79000002</v>
      </c>
      <c r="M23" s="429">
        <v>381218840.79000002</v>
      </c>
      <c r="N23" s="429">
        <v>381218840.79000002</v>
      </c>
      <c r="O23" s="305"/>
      <c r="P23" s="305">
        <v>5.8339271895711895E-4</v>
      </c>
      <c r="Q23" s="305">
        <v>7.3277210327805941E-4</v>
      </c>
      <c r="R23" s="305">
        <v>7.7488041524246772E-4</v>
      </c>
      <c r="S23" s="305">
        <v>-1.1367131783201056E-3</v>
      </c>
      <c r="T23" s="305"/>
      <c r="U23" s="537"/>
    </row>
    <row r="24" spans="1:21" x14ac:dyDescent="0.25">
      <c r="A24" s="1355" t="s">
        <v>110</v>
      </c>
      <c r="B24" s="426" t="s">
        <v>1474</v>
      </c>
      <c r="C24" s="554">
        <v>212517259.53999999</v>
      </c>
      <c r="D24" s="555">
        <v>8</v>
      </c>
      <c r="E24" s="1023">
        <v>5.0854000000000003E-2</v>
      </c>
      <c r="F24" s="1023">
        <v>5.1794E-2</v>
      </c>
      <c r="G24" s="1023">
        <v>4.6870000000000002E-2</v>
      </c>
      <c r="H24" s="1023">
        <v>4.4044E-2</v>
      </c>
      <c r="I24" s="325"/>
      <c r="J24" s="537"/>
      <c r="K24" s="429">
        <v>204147444.31</v>
      </c>
      <c r="L24" s="429">
        <v>204147444.31</v>
      </c>
      <c r="M24" s="429">
        <v>204147444.31</v>
      </c>
      <c r="N24" s="429">
        <v>0</v>
      </c>
      <c r="O24" s="305"/>
      <c r="P24" s="305">
        <v>9.7907999783468564E-4</v>
      </c>
      <c r="Q24" s="305">
        <v>9.5670218077773645E-4</v>
      </c>
      <c r="R24" s="305">
        <v>9.1098981580982666E-4</v>
      </c>
      <c r="S24" s="305">
        <v>0</v>
      </c>
      <c r="T24" s="305"/>
      <c r="U24" s="537"/>
    </row>
    <row r="25" spans="1:21" ht="17.25" customHeight="1" x14ac:dyDescent="0.25">
      <c r="A25" s="1355"/>
      <c r="B25" s="426" t="s">
        <v>1475</v>
      </c>
      <c r="C25" s="554"/>
      <c r="D25" s="555">
        <v>3</v>
      </c>
      <c r="E25" s="1023">
        <v>0.161306</v>
      </c>
      <c r="F25" s="1023">
        <v>0.23022899999999999</v>
      </c>
      <c r="G25" s="1023">
        <v>0.21889900000000001</v>
      </c>
      <c r="H25" s="1023">
        <v>0.12842799999999999</v>
      </c>
      <c r="I25" s="325"/>
      <c r="J25" s="537"/>
      <c r="K25" s="429">
        <v>204147444.31</v>
      </c>
      <c r="L25" s="429">
        <v>204147444.31</v>
      </c>
      <c r="M25" s="429">
        <v>204147444.31</v>
      </c>
      <c r="N25" s="429">
        <v>0</v>
      </c>
      <c r="O25" s="305"/>
      <c r="P25" s="305">
        <v>7.2121212962618217E-3</v>
      </c>
      <c r="Q25" s="305">
        <v>2.7857352140312312E-3</v>
      </c>
      <c r="R25" s="305">
        <v>5.9537470495875649E-4</v>
      </c>
      <c r="S25" s="305">
        <v>0</v>
      </c>
      <c r="T25" s="305"/>
      <c r="U25" s="537"/>
    </row>
    <row r="26" spans="1:21" ht="14.25" customHeight="1" x14ac:dyDescent="0.25">
      <c r="A26" s="1355" t="s">
        <v>1466</v>
      </c>
      <c r="B26" s="426" t="s">
        <v>1476</v>
      </c>
      <c r="C26" s="554">
        <v>214550308.78</v>
      </c>
      <c r="D26" s="555">
        <v>3</v>
      </c>
      <c r="E26" s="1023">
        <v>0.41741800000000001</v>
      </c>
      <c r="F26" s="1023">
        <v>0.10270600000000001</v>
      </c>
      <c r="G26" s="1023">
        <v>4.0842000000000003E-2</v>
      </c>
      <c r="H26" s="1023">
        <v>2.1242E-2</v>
      </c>
      <c r="I26" s="325"/>
      <c r="J26" s="537"/>
      <c r="K26" s="429">
        <v>210771849.19999999</v>
      </c>
      <c r="L26" s="429">
        <v>210771849.19999999</v>
      </c>
      <c r="M26" s="429">
        <v>210771849.19999999</v>
      </c>
      <c r="N26" s="429">
        <v>210771849.19999999</v>
      </c>
      <c r="O26" s="305"/>
      <c r="P26" s="305">
        <v>-3.6294301179015166E-4</v>
      </c>
      <c r="Q26" s="305">
        <v>8.0319274605073775E-5</v>
      </c>
      <c r="R26" s="305">
        <v>1.3756296805667078E-4</v>
      </c>
      <c r="S26" s="305">
        <v>4.7241091531760604E-4</v>
      </c>
      <c r="T26" s="305"/>
      <c r="U26" s="537"/>
    </row>
    <row r="27" spans="1:21" ht="14.25" customHeight="1" x14ac:dyDescent="0.25">
      <c r="A27" s="1355"/>
      <c r="B27" s="426" t="s">
        <v>1477</v>
      </c>
      <c r="C27" s="554"/>
      <c r="D27" s="555">
        <v>4</v>
      </c>
      <c r="E27" s="1023">
        <v>2.3588000000000001E-2</v>
      </c>
      <c r="F27" s="1023">
        <v>3.2002999999999997E-2</v>
      </c>
      <c r="G27" s="1023">
        <v>3.5159999999999997E-2</v>
      </c>
      <c r="H27" s="1023">
        <v>3.0165999999999998E-2</v>
      </c>
      <c r="I27" s="325"/>
      <c r="J27" s="537"/>
      <c r="K27" s="429">
        <v>210771849.19999999</v>
      </c>
      <c r="L27" s="429">
        <v>210771849.19999999</v>
      </c>
      <c r="M27" s="429">
        <v>210771849.19999999</v>
      </c>
      <c r="N27" s="429">
        <v>210771849.19999999</v>
      </c>
      <c r="O27" s="305"/>
      <c r="P27" s="305">
        <v>8.6926033171117216E-4</v>
      </c>
      <c r="Q27" s="305">
        <v>3.1849628106524354E-4</v>
      </c>
      <c r="R27" s="305">
        <v>5.9260969501178545E-4</v>
      </c>
      <c r="S27" s="305">
        <v>8.2164946744308124E-4</v>
      </c>
      <c r="T27" s="305"/>
      <c r="U27" s="537"/>
    </row>
    <row r="28" spans="1:21" x14ac:dyDescent="0.25">
      <c r="A28" s="1356" t="s">
        <v>1478</v>
      </c>
      <c r="B28" s="426" t="s">
        <v>1479</v>
      </c>
      <c r="C28" s="554">
        <v>250673162.53999999</v>
      </c>
      <c r="D28" s="555">
        <v>3</v>
      </c>
      <c r="E28" s="1015">
        <v>0</v>
      </c>
      <c r="F28" s="1015">
        <v>0</v>
      </c>
      <c r="G28" s="1015">
        <v>0</v>
      </c>
      <c r="H28" s="1015">
        <v>0</v>
      </c>
      <c r="I28" s="325"/>
      <c r="J28" s="537"/>
      <c r="K28" s="429">
        <v>0</v>
      </c>
      <c r="L28" s="429">
        <v>0</v>
      </c>
      <c r="M28" s="429">
        <v>0</v>
      </c>
      <c r="N28" s="429">
        <v>0</v>
      </c>
      <c r="O28" s="305"/>
      <c r="P28" s="305">
        <v>0</v>
      </c>
      <c r="Q28" s="305">
        <v>0</v>
      </c>
      <c r="R28" s="305">
        <v>0</v>
      </c>
      <c r="S28" s="305">
        <v>0</v>
      </c>
      <c r="T28" s="305"/>
      <c r="U28" s="537"/>
    </row>
    <row r="29" spans="1:21" x14ac:dyDescent="0.25">
      <c r="A29" s="1356"/>
      <c r="B29" s="426" t="s">
        <v>1480</v>
      </c>
      <c r="C29" s="554"/>
      <c r="D29" s="555">
        <v>4</v>
      </c>
      <c r="E29" s="1015">
        <v>6.5930000000000002E-2</v>
      </c>
      <c r="F29" s="1015">
        <v>4.1963E-2</v>
      </c>
      <c r="G29" s="1015">
        <v>4.2785999999999998E-2</v>
      </c>
      <c r="H29" s="1015">
        <v>0</v>
      </c>
      <c r="I29" s="325"/>
      <c r="J29" s="305"/>
      <c r="K29" s="429">
        <v>133644057.64</v>
      </c>
      <c r="L29" s="429">
        <v>133644057.64</v>
      </c>
      <c r="M29" s="429">
        <v>0</v>
      </c>
      <c r="N29" s="429">
        <v>0</v>
      </c>
      <c r="O29" s="305"/>
      <c r="P29" s="305">
        <v>-7.2410069699527501E-5</v>
      </c>
      <c r="Q29" s="305">
        <v>2.5872494059847405E-4</v>
      </c>
      <c r="R29" s="305">
        <v>0</v>
      </c>
      <c r="S29" s="305">
        <v>0</v>
      </c>
      <c r="T29" s="305"/>
      <c r="U29" s="305"/>
    </row>
    <row r="30" spans="1:21" x14ac:dyDescent="0.25">
      <c r="A30" s="1354" t="s">
        <v>1468</v>
      </c>
      <c r="B30" s="1354"/>
      <c r="C30" s="461">
        <f>SUM(C7:C29)</f>
        <v>8898819331.7500019</v>
      </c>
      <c r="D30" s="461">
        <f>SUM(D7:D29)</f>
        <v>90</v>
      </c>
      <c r="E30" s="428"/>
      <c r="F30" s="428"/>
      <c r="G30" s="428"/>
      <c r="H30" s="428"/>
      <c r="I30" s="325"/>
      <c r="J30" s="305"/>
      <c r="K30" s="430">
        <v>9095391273.3800011</v>
      </c>
      <c r="L30" s="430">
        <v>9095391273.3800011</v>
      </c>
      <c r="M30" s="430">
        <v>8961747215.7400017</v>
      </c>
      <c r="N30" s="430">
        <v>8003255869.749999</v>
      </c>
      <c r="O30" s="305"/>
      <c r="P30" s="305"/>
      <c r="Q30" s="305"/>
      <c r="R30" s="305"/>
      <c r="S30" s="305"/>
      <c r="T30" s="305"/>
      <c r="U30" s="305"/>
    </row>
    <row r="31" spans="1:21" x14ac:dyDescent="0.25">
      <c r="A31" s="1354" t="s">
        <v>1469</v>
      </c>
      <c r="B31" s="1354"/>
      <c r="C31" s="431"/>
      <c r="D31" s="427"/>
      <c r="E31" s="1002">
        <v>3.9330999999999998E-2</v>
      </c>
      <c r="F31" s="1002">
        <v>2.9447000000000001E-2</v>
      </c>
      <c r="G31" s="1002">
        <v>2.9021000000000002E-2</v>
      </c>
      <c r="H31" s="1002">
        <v>2.5548000000000001E-2</v>
      </c>
      <c r="I31" s="325"/>
      <c r="J31" s="305"/>
      <c r="K31" s="429"/>
      <c r="L31" s="429"/>
      <c r="M31" s="429"/>
      <c r="N31" s="429"/>
      <c r="O31" s="305"/>
      <c r="P31" s="305"/>
      <c r="Q31" s="305"/>
      <c r="R31" s="305"/>
      <c r="S31" s="305"/>
      <c r="T31" s="305"/>
      <c r="U31" s="305"/>
    </row>
    <row r="32" spans="1:21" ht="3.75" customHeight="1" x14ac:dyDescent="0.25">
      <c r="A32" s="1357"/>
      <c r="B32" s="1357"/>
      <c r="C32" s="1357"/>
      <c r="D32" s="1357"/>
      <c r="E32" s="1357"/>
      <c r="F32" s="1357"/>
      <c r="G32" s="1357"/>
      <c r="H32" s="1357"/>
      <c r="I32" s="325"/>
      <c r="J32" s="305"/>
      <c r="K32" s="429"/>
      <c r="L32" s="429"/>
      <c r="M32" s="429"/>
      <c r="N32" s="429"/>
      <c r="O32" s="305"/>
      <c r="P32" s="305"/>
      <c r="Q32" s="305"/>
      <c r="R32" s="305"/>
      <c r="S32" s="305"/>
      <c r="T32" s="305"/>
      <c r="U32" s="305"/>
    </row>
    <row r="33" spans="1:21" x14ac:dyDescent="0.25">
      <c r="A33" s="1353" t="s">
        <v>1470</v>
      </c>
      <c r="B33" s="1353"/>
      <c r="C33" s="1353"/>
      <c r="D33" s="432"/>
      <c r="E33" s="361"/>
      <c r="F33" s="361"/>
      <c r="G33" s="361"/>
      <c r="H33" s="361"/>
      <c r="I33" s="325"/>
      <c r="J33" s="305"/>
      <c r="K33" s="429"/>
      <c r="L33" s="429"/>
      <c r="M33" s="429"/>
      <c r="N33" s="429"/>
      <c r="O33" s="305"/>
      <c r="P33" s="305"/>
      <c r="Q33" s="305"/>
      <c r="R33" s="305"/>
      <c r="S33" s="305"/>
      <c r="T33" s="305"/>
      <c r="U33" s="305"/>
    </row>
    <row r="34" spans="1:21" x14ac:dyDescent="0.25">
      <c r="A34" s="433" t="s">
        <v>109</v>
      </c>
      <c r="B34" s="433" t="s">
        <v>1079</v>
      </c>
      <c r="C34" s="1021">
        <v>106844799.78</v>
      </c>
      <c r="D34" s="1022">
        <v>3</v>
      </c>
      <c r="E34" s="1023">
        <v>3.0031000000000002E-2</v>
      </c>
      <c r="F34" s="1023">
        <v>2.6349000000000001E-2</v>
      </c>
      <c r="G34" s="1023">
        <v>3.0915000000000005E-2</v>
      </c>
      <c r="H34" s="1023">
        <v>3.6286000000000006E-2</v>
      </c>
      <c r="I34" s="407"/>
      <c r="J34" s="305"/>
      <c r="K34" s="305">
        <v>105330398.06</v>
      </c>
      <c r="L34" s="305">
        <v>105330398.06</v>
      </c>
      <c r="M34" s="305">
        <v>105330398.06</v>
      </c>
      <c r="N34" s="305">
        <v>105330398.06</v>
      </c>
      <c r="O34" s="305"/>
      <c r="P34" s="305">
        <v>7.692008822599382E-3</v>
      </c>
      <c r="Q34" s="305">
        <v>1.8166224185210255E-2</v>
      </c>
      <c r="R34" s="305">
        <v>2.0111024620592135E-2</v>
      </c>
      <c r="S34" s="305">
        <v>4.4278069084115433E-3</v>
      </c>
      <c r="T34" s="305"/>
      <c r="U34" s="305"/>
    </row>
    <row r="35" spans="1:21" x14ac:dyDescent="0.25">
      <c r="A35" s="433" t="s">
        <v>109</v>
      </c>
      <c r="B35" s="433" t="s">
        <v>651</v>
      </c>
      <c r="C35" s="1021">
        <v>12178593.9</v>
      </c>
      <c r="D35" s="1022">
        <v>10</v>
      </c>
      <c r="E35" s="1023">
        <v>1.8440000000000002E-3</v>
      </c>
      <c r="F35" s="1023">
        <v>2.0570000000000002E-3</v>
      </c>
      <c r="G35" s="1023">
        <v>4.287E-3</v>
      </c>
      <c r="H35" s="1023">
        <v>3.5000000000000005E-3</v>
      </c>
      <c r="I35" s="407"/>
      <c r="J35" s="305"/>
      <c r="K35" s="305">
        <v>12154658.6</v>
      </c>
      <c r="L35" s="305">
        <v>12154658.6</v>
      </c>
      <c r="M35" s="305">
        <v>12154658.6</v>
      </c>
      <c r="N35" s="305">
        <v>12154658.6</v>
      </c>
      <c r="O35" s="305"/>
      <c r="P35" s="305">
        <v>-5.0711860092882003E-4</v>
      </c>
      <c r="Q35" s="305">
        <v>8.6366960839020509E-5</v>
      </c>
      <c r="R35" s="305">
        <v>1.5148693426879646E-4</v>
      </c>
      <c r="S35" s="305">
        <v>2.2625998611286864E-5</v>
      </c>
      <c r="T35" s="305"/>
      <c r="U35" s="305"/>
    </row>
    <row r="36" spans="1:21" x14ac:dyDescent="0.25">
      <c r="A36" s="433" t="s">
        <v>1162</v>
      </c>
      <c r="B36" s="1063" t="s">
        <v>2036</v>
      </c>
      <c r="C36" s="1021">
        <v>77131386.170000002</v>
      </c>
      <c r="D36" s="1022">
        <v>2</v>
      </c>
      <c r="E36" s="1023">
        <v>2.7400000000000005E-4</v>
      </c>
      <c r="F36" s="1023">
        <v>1.4140000000000002E-2</v>
      </c>
      <c r="G36" s="1023">
        <v>2.1497000000000002E-2</v>
      </c>
      <c r="H36" s="1023">
        <v>2.9423000000000005E-2</v>
      </c>
      <c r="I36" s="407"/>
      <c r="J36" s="305"/>
      <c r="K36" s="305">
        <v>76398950.060000002</v>
      </c>
      <c r="L36" s="305">
        <v>76398950.060000002</v>
      </c>
      <c r="M36" s="305">
        <v>76398950.060000002</v>
      </c>
      <c r="N36" s="305">
        <v>76398950.060000002</v>
      </c>
      <c r="O36" s="305"/>
      <c r="P36" s="305">
        <v>-1.4311617460734023E-3</v>
      </c>
      <c r="Q36" s="305">
        <v>1.3024920224694951E-2</v>
      </c>
      <c r="R36" s="305">
        <v>1.2964566162725052E-2</v>
      </c>
      <c r="S36" s="305">
        <v>4.8446976020622961E-3</v>
      </c>
      <c r="T36" s="305"/>
      <c r="U36" s="305"/>
    </row>
    <row r="37" spans="1:21" x14ac:dyDescent="0.25">
      <c r="A37" s="433" t="s">
        <v>1440</v>
      </c>
      <c r="B37" s="433" t="s">
        <v>650</v>
      </c>
      <c r="C37" s="1021">
        <v>9358158.8900000006</v>
      </c>
      <c r="D37" s="1022">
        <v>14</v>
      </c>
      <c r="E37" s="1023">
        <v>8.6510000000000007E-3</v>
      </c>
      <c r="F37" s="1023">
        <v>4.7450000000000001E-3</v>
      </c>
      <c r="G37" s="1023">
        <v>-3.8225000000000002E-2</v>
      </c>
      <c r="H37" s="1023">
        <v>-1.1438E-2</v>
      </c>
      <c r="I37" s="407"/>
      <c r="J37" s="305"/>
      <c r="K37" s="305">
        <v>9541019.7899999991</v>
      </c>
      <c r="L37" s="305">
        <v>9541019.7899999991</v>
      </c>
      <c r="M37" s="305">
        <v>9541019.7899999991</v>
      </c>
      <c r="N37" s="305">
        <v>9541019.7899999991</v>
      </c>
      <c r="O37" s="305"/>
      <c r="P37" s="305">
        <v>5.135765569570295E-4</v>
      </c>
      <c r="Q37" s="305">
        <v>6.2531253386875784E-4</v>
      </c>
      <c r="R37" s="305">
        <v>6.5036993809187602E-4</v>
      </c>
      <c r="S37" s="305">
        <v>2.3149032317485471E-4</v>
      </c>
      <c r="T37" s="305"/>
      <c r="U37" s="305"/>
    </row>
    <row r="38" spans="1:21" x14ac:dyDescent="0.25">
      <c r="A38" s="434" t="s">
        <v>1471</v>
      </c>
      <c r="B38" s="435"/>
      <c r="C38" s="462">
        <f>SUM(C34:C37)</f>
        <v>205512938.74000001</v>
      </c>
      <c r="D38" s="462">
        <f>SUM(D34:D37)</f>
        <v>29</v>
      </c>
      <c r="E38" s="552"/>
      <c r="F38" s="552"/>
      <c r="G38" s="552"/>
      <c r="H38" s="552"/>
      <c r="I38" s="407"/>
      <c r="J38" s="430"/>
      <c r="K38" s="430">
        <v>237979054.63999999</v>
      </c>
      <c r="L38" s="430">
        <v>237979054.63999999</v>
      </c>
      <c r="M38" s="430">
        <v>237979054.63999999</v>
      </c>
      <c r="N38" s="430">
        <v>237979054.63999999</v>
      </c>
      <c r="O38" s="305"/>
      <c r="P38" s="305"/>
      <c r="Q38" s="305"/>
      <c r="R38" s="305"/>
      <c r="S38" s="305"/>
      <c r="T38" s="305"/>
      <c r="U38" s="305"/>
    </row>
    <row r="39" spans="1:21" x14ac:dyDescent="0.25">
      <c r="A39" s="422" t="s">
        <v>1472</v>
      </c>
      <c r="B39" s="435"/>
      <c r="C39" s="436"/>
      <c r="D39" s="437"/>
      <c r="E39" s="551">
        <v>1.6219000000000001E-2</v>
      </c>
      <c r="F39" s="551">
        <v>1.9344E-2</v>
      </c>
      <c r="G39" s="551">
        <v>2.2654000000000001E-2</v>
      </c>
      <c r="H39" s="551">
        <v>2.9593999999999999E-2</v>
      </c>
      <c r="I39" s="407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</row>
    <row r="40" spans="1:21" ht="6" customHeight="1" x14ac:dyDescent="0.25">
      <c r="A40" s="333"/>
      <c r="B40" s="334"/>
      <c r="C40" s="438"/>
      <c r="D40" s="336"/>
      <c r="E40" s="439"/>
      <c r="F40" s="439"/>
      <c r="G40" s="439"/>
      <c r="H40" s="439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</row>
    <row r="41" spans="1:21" x14ac:dyDescent="0.25">
      <c r="A41" s="316" t="s">
        <v>1293</v>
      </c>
      <c r="B41" s="408"/>
      <c r="C41" s="408"/>
      <c r="D41" s="440"/>
      <c r="E41" s="441"/>
      <c r="F41" s="442"/>
      <c r="G41" s="442"/>
      <c r="H41" s="442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</row>
    <row r="42" spans="1:21" x14ac:dyDescent="0.25">
      <c r="A42" s="316" t="s">
        <v>652</v>
      </c>
      <c r="B42" s="408"/>
      <c r="C42" s="408"/>
      <c r="D42" s="440"/>
      <c r="E42" s="441"/>
      <c r="F42" s="442"/>
      <c r="G42" s="442"/>
      <c r="H42" s="442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</row>
    <row r="43" spans="1:21" x14ac:dyDescent="0.25">
      <c r="A43" s="994"/>
      <c r="B43" s="408"/>
      <c r="C43" s="1069"/>
      <c r="D43" s="440"/>
      <c r="E43" s="441"/>
      <c r="F43" s="442"/>
      <c r="G43" s="442"/>
      <c r="H43" s="442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</row>
    <row r="44" spans="1:21" x14ac:dyDescent="0.25">
      <c r="C44" s="490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</row>
    <row r="45" spans="1:21" x14ac:dyDescent="0.25"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</row>
    <row r="46" spans="1:21" x14ac:dyDescent="0.25"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</row>
    <row r="47" spans="1:21" ht="3" customHeight="1" x14ac:dyDescent="0.25"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</row>
    <row r="48" spans="1:21" x14ac:dyDescent="0.25">
      <c r="J48" s="305"/>
      <c r="K48" s="305"/>
      <c r="L48" s="305"/>
      <c r="M48" s="305"/>
      <c r="N48" s="305"/>
      <c r="O48" s="305"/>
    </row>
    <row r="49" spans="1:15" x14ac:dyDescent="0.25">
      <c r="A49" s="434"/>
      <c r="B49" s="434"/>
      <c r="C49" s="434"/>
      <c r="D49" s="443"/>
      <c r="E49" s="443"/>
      <c r="F49" s="444"/>
      <c r="G49" s="444"/>
      <c r="H49" s="443"/>
      <c r="I49" s="444"/>
      <c r="J49" s="463"/>
      <c r="K49" s="464"/>
      <c r="L49" s="305"/>
      <c r="M49" s="305"/>
      <c r="N49" s="305"/>
      <c r="O49" s="305"/>
    </row>
    <row r="50" spans="1:15" x14ac:dyDescent="0.25">
      <c r="A50" s="445"/>
      <c r="B50" s="445"/>
      <c r="C50" s="446"/>
      <c r="D50" s="447"/>
      <c r="E50" s="447"/>
      <c r="F50" s="448"/>
      <c r="G50" s="448"/>
      <c r="H50" s="447"/>
      <c r="I50" s="448"/>
      <c r="J50" s="465"/>
      <c r="K50" s="466"/>
      <c r="L50" s="305"/>
      <c r="M50" s="305"/>
      <c r="N50" s="305"/>
      <c r="O50" s="305"/>
    </row>
    <row r="51" spans="1:15" x14ac:dyDescent="0.25">
      <c r="A51" s="445"/>
      <c r="B51" s="445"/>
      <c r="C51" s="446"/>
      <c r="D51" s="447"/>
      <c r="E51" s="447"/>
      <c r="F51" s="448"/>
      <c r="G51" s="448"/>
      <c r="H51" s="447"/>
      <c r="I51" s="448"/>
      <c r="J51" s="465"/>
      <c r="K51" s="466"/>
      <c r="L51" s="305"/>
      <c r="M51" s="305"/>
      <c r="N51" s="305"/>
      <c r="O51" s="305"/>
    </row>
    <row r="52" spans="1:15" x14ac:dyDescent="0.25">
      <c r="A52" s="445"/>
      <c r="B52" s="445"/>
      <c r="C52" s="446"/>
      <c r="D52" s="447"/>
      <c r="E52" s="447"/>
      <c r="F52" s="448"/>
      <c r="G52" s="448"/>
      <c r="H52" s="447"/>
      <c r="I52" s="448"/>
      <c r="J52" s="465"/>
      <c r="K52" s="466"/>
      <c r="L52" s="305"/>
      <c r="M52" s="305"/>
      <c r="N52" s="305"/>
      <c r="O52" s="305"/>
    </row>
    <row r="53" spans="1:15" x14ac:dyDescent="0.25">
      <c r="A53" s="445"/>
      <c r="B53" s="445"/>
      <c r="C53" s="446"/>
      <c r="D53" s="447"/>
      <c r="E53" s="447"/>
      <c r="F53" s="448"/>
      <c r="G53" s="448"/>
      <c r="H53" s="447"/>
      <c r="I53" s="448"/>
      <c r="J53" s="465"/>
      <c r="K53" s="466"/>
      <c r="L53" s="305"/>
      <c r="M53" s="305"/>
      <c r="N53" s="305"/>
      <c r="O53" s="305"/>
    </row>
    <row r="54" spans="1:15" x14ac:dyDescent="0.25">
      <c r="A54" s="445"/>
      <c r="B54" s="445"/>
      <c r="C54" s="446"/>
      <c r="D54" s="447"/>
      <c r="E54" s="447"/>
      <c r="F54" s="448"/>
      <c r="G54" s="448"/>
      <c r="H54" s="447"/>
      <c r="I54" s="448"/>
      <c r="J54" s="465"/>
      <c r="K54" s="466"/>
      <c r="L54" s="305"/>
      <c r="M54" s="305"/>
      <c r="N54" s="305"/>
      <c r="O54" s="305"/>
    </row>
    <row r="55" spans="1:15" x14ac:dyDescent="0.25">
      <c r="A55" s="445"/>
      <c r="B55" s="445"/>
      <c r="C55" s="446"/>
      <c r="D55" s="447"/>
      <c r="E55" s="447"/>
      <c r="F55" s="448"/>
      <c r="G55" s="448"/>
      <c r="H55" s="447"/>
      <c r="I55" s="448"/>
      <c r="J55" s="465"/>
      <c r="K55" s="466"/>
      <c r="L55" s="305"/>
      <c r="M55" s="305"/>
      <c r="N55" s="305"/>
      <c r="O55" s="305"/>
    </row>
    <row r="56" spans="1:15" x14ac:dyDescent="0.25">
      <c r="A56" s="445"/>
      <c r="B56" s="445"/>
      <c r="C56" s="446"/>
      <c r="D56" s="447"/>
      <c r="E56" s="447"/>
      <c r="F56" s="448"/>
      <c r="G56" s="448"/>
      <c r="H56" s="447"/>
      <c r="I56" s="448"/>
      <c r="J56" s="465"/>
      <c r="K56" s="466"/>
      <c r="L56" s="305"/>
      <c r="M56" s="305"/>
      <c r="N56" s="305"/>
      <c r="O56" s="305"/>
    </row>
    <row r="57" spans="1:15" x14ac:dyDescent="0.25">
      <c r="A57" s="433"/>
      <c r="B57" s="433"/>
      <c r="C57" s="451"/>
      <c r="D57" s="452"/>
      <c r="E57" s="451"/>
      <c r="F57" s="451"/>
      <c r="G57" s="451"/>
      <c r="H57" s="451"/>
      <c r="I57" s="451"/>
      <c r="J57" s="465"/>
      <c r="K57" s="466"/>
      <c r="L57" s="305"/>
      <c r="M57" s="305"/>
      <c r="N57" s="305"/>
      <c r="O57" s="305"/>
    </row>
    <row r="58" spans="1:15" x14ac:dyDescent="0.25">
      <c r="A58" s="426"/>
      <c r="B58" s="426"/>
      <c r="C58" s="451"/>
      <c r="D58" s="452"/>
      <c r="E58" s="452"/>
      <c r="F58" s="452"/>
      <c r="G58" s="452"/>
      <c r="H58" s="452"/>
      <c r="I58" s="452"/>
      <c r="J58" s="465"/>
      <c r="K58" s="466"/>
      <c r="L58" s="305"/>
      <c r="M58" s="305"/>
      <c r="N58" s="305"/>
      <c r="O58" s="305"/>
    </row>
    <row r="59" spans="1:15" x14ac:dyDescent="0.25">
      <c r="A59" s="426"/>
      <c r="B59" s="426"/>
      <c r="C59" s="453"/>
      <c r="D59" s="452"/>
      <c r="E59" s="452"/>
      <c r="F59" s="452"/>
      <c r="G59" s="452"/>
      <c r="H59" s="452"/>
      <c r="I59" s="452"/>
      <c r="J59" s="465"/>
      <c r="K59" s="466"/>
      <c r="L59" s="305"/>
      <c r="M59" s="305"/>
      <c r="N59" s="305"/>
      <c r="O59" s="305"/>
    </row>
    <row r="60" spans="1:15" x14ac:dyDescent="0.25">
      <c r="A60" s="433"/>
      <c r="B60" s="433"/>
      <c r="C60" s="451"/>
      <c r="D60" s="451"/>
      <c r="E60" s="451"/>
      <c r="F60" s="451"/>
      <c r="G60" s="451"/>
      <c r="H60" s="451"/>
      <c r="I60" s="451"/>
      <c r="J60" s="465"/>
      <c r="K60" s="466"/>
      <c r="L60" s="305"/>
      <c r="M60" s="305"/>
      <c r="N60" s="305"/>
      <c r="O60" s="305"/>
    </row>
    <row r="61" spans="1:15" x14ac:dyDescent="0.25">
      <c r="A61" s="426"/>
      <c r="B61" s="426"/>
      <c r="C61" s="451"/>
      <c r="D61" s="451"/>
      <c r="E61" s="451"/>
      <c r="F61" s="451"/>
      <c r="G61" s="451"/>
      <c r="H61" s="451"/>
      <c r="I61" s="451"/>
      <c r="J61" s="465"/>
      <c r="K61" s="466"/>
      <c r="L61" s="305"/>
      <c r="M61" s="305"/>
      <c r="N61" s="305"/>
      <c r="O61" s="305"/>
    </row>
    <row r="62" spans="1:15" x14ac:dyDescent="0.25">
      <c r="A62" s="433"/>
      <c r="B62" s="433"/>
      <c r="C62" s="451"/>
      <c r="D62" s="452"/>
      <c r="E62" s="451"/>
      <c r="F62" s="451"/>
      <c r="G62" s="451"/>
      <c r="H62" s="451"/>
      <c r="I62" s="451"/>
      <c r="J62" s="465"/>
      <c r="K62" s="466"/>
      <c r="L62" s="305"/>
      <c r="M62" s="305"/>
      <c r="N62" s="305"/>
      <c r="O62" s="305"/>
    </row>
    <row r="63" spans="1:15" x14ac:dyDescent="0.25">
      <c r="A63" s="426"/>
      <c r="B63" s="426"/>
      <c r="C63" s="451"/>
      <c r="D63" s="452"/>
      <c r="E63" s="452"/>
      <c r="F63" s="452"/>
      <c r="G63" s="452"/>
      <c r="H63" s="452"/>
      <c r="I63" s="452"/>
      <c r="J63" s="465"/>
      <c r="K63" s="466"/>
      <c r="L63" s="305"/>
      <c r="M63" s="305"/>
      <c r="N63" s="305"/>
      <c r="O63" s="305"/>
    </row>
    <row r="64" spans="1:15" x14ac:dyDescent="0.25">
      <c r="A64" s="426"/>
      <c r="B64" s="426"/>
      <c r="C64" s="453"/>
      <c r="D64" s="452"/>
      <c r="E64" s="452"/>
      <c r="F64" s="452"/>
      <c r="G64" s="452"/>
      <c r="H64" s="452"/>
      <c r="I64" s="452"/>
      <c r="J64" s="465"/>
      <c r="K64" s="466"/>
      <c r="L64" s="305"/>
      <c r="M64" s="305"/>
      <c r="N64" s="305"/>
      <c r="O64" s="305"/>
    </row>
    <row r="65" spans="1:15" x14ac:dyDescent="0.25">
      <c r="A65" s="433"/>
      <c r="B65" s="433"/>
      <c r="C65" s="451"/>
      <c r="D65" s="451"/>
      <c r="E65" s="451"/>
      <c r="F65" s="451"/>
      <c r="G65" s="451"/>
      <c r="H65" s="451"/>
      <c r="I65" s="451"/>
      <c r="J65" s="465"/>
      <c r="K65" s="466"/>
      <c r="L65" s="305"/>
      <c r="M65" s="305"/>
      <c r="N65" s="305"/>
      <c r="O65" s="305"/>
    </row>
    <row r="66" spans="1:15" x14ac:dyDescent="0.25">
      <c r="A66" s="426"/>
      <c r="B66" s="426"/>
      <c r="C66" s="451"/>
      <c r="D66" s="451"/>
      <c r="E66" s="451"/>
      <c r="F66" s="451"/>
      <c r="G66" s="451"/>
      <c r="H66" s="451"/>
      <c r="I66" s="451"/>
      <c r="J66" s="465"/>
      <c r="K66" s="466"/>
      <c r="L66" s="305"/>
      <c r="M66" s="305"/>
      <c r="N66" s="305"/>
      <c r="O66" s="305"/>
    </row>
    <row r="67" spans="1:15" x14ac:dyDescent="0.25">
      <c r="A67" s="433"/>
      <c r="B67" s="433"/>
      <c r="C67" s="451"/>
      <c r="D67" s="451"/>
      <c r="E67" s="451"/>
      <c r="F67" s="451"/>
      <c r="G67" s="451"/>
      <c r="H67" s="451"/>
      <c r="I67" s="451"/>
      <c r="J67" s="449"/>
      <c r="K67" s="450"/>
    </row>
    <row r="68" spans="1:15" x14ac:dyDescent="0.25">
      <c r="A68" s="426"/>
      <c r="B68" s="426"/>
      <c r="C68" s="451"/>
      <c r="D68" s="451"/>
      <c r="E68" s="451"/>
      <c r="F68" s="451"/>
      <c r="G68" s="451"/>
      <c r="H68" s="451"/>
      <c r="I68" s="451"/>
      <c r="J68" s="449"/>
      <c r="K68" s="450"/>
    </row>
    <row r="69" spans="1:15" x14ac:dyDescent="0.25">
      <c r="A69" s="426"/>
      <c r="B69" s="426"/>
      <c r="C69" s="451"/>
      <c r="D69" s="451"/>
      <c r="E69" s="451"/>
      <c r="F69" s="451"/>
      <c r="G69" s="451"/>
      <c r="H69" s="451"/>
      <c r="I69" s="451"/>
      <c r="J69" s="449"/>
      <c r="K69" s="450"/>
    </row>
    <row r="70" spans="1:15" x14ac:dyDescent="0.25">
      <c r="A70" s="433"/>
      <c r="B70" s="433"/>
      <c r="C70" s="451"/>
      <c r="D70" s="451"/>
      <c r="E70" s="451"/>
      <c r="F70" s="451"/>
      <c r="G70" s="451"/>
      <c r="H70" s="451"/>
      <c r="I70" s="451"/>
      <c r="J70" s="449"/>
      <c r="K70" s="450"/>
    </row>
    <row r="71" spans="1:15" x14ac:dyDescent="0.25">
      <c r="A71" s="422"/>
      <c r="B71" s="454"/>
      <c r="C71" s="455"/>
      <c r="D71" s="455"/>
      <c r="E71" s="455"/>
      <c r="F71" s="455"/>
      <c r="G71" s="455"/>
      <c r="H71" s="455"/>
      <c r="I71" s="455"/>
      <c r="J71" s="456"/>
      <c r="K71" s="457"/>
    </row>
    <row r="72" spans="1:15" x14ac:dyDescent="0.25">
      <c r="A72" s="434"/>
      <c r="B72" s="434"/>
      <c r="C72" s="446"/>
      <c r="D72" s="451"/>
      <c r="E72" s="451"/>
      <c r="F72" s="451"/>
      <c r="G72" s="451"/>
      <c r="H72" s="451"/>
      <c r="I72" s="451"/>
      <c r="J72" s="456"/>
      <c r="K72" s="457"/>
    </row>
    <row r="73" spans="1:15" x14ac:dyDescent="0.25">
      <c r="A73" s="445"/>
      <c r="B73" s="445"/>
      <c r="C73" s="446"/>
      <c r="D73" s="451"/>
      <c r="E73" s="451"/>
      <c r="F73" s="451"/>
      <c r="G73" s="451"/>
      <c r="H73" s="451"/>
      <c r="I73" s="451"/>
      <c r="J73" s="449"/>
      <c r="K73" s="450"/>
    </row>
    <row r="74" spans="1:15" x14ac:dyDescent="0.25">
      <c r="A74" s="445"/>
      <c r="B74" s="445"/>
      <c r="C74" s="446"/>
      <c r="D74" s="451"/>
      <c r="E74" s="451"/>
      <c r="F74" s="451"/>
      <c r="G74" s="451"/>
      <c r="H74" s="451"/>
      <c r="I74" s="451"/>
      <c r="J74" s="449"/>
      <c r="K74" s="450"/>
    </row>
    <row r="75" spans="1:15" x14ac:dyDescent="0.25">
      <c r="A75" s="445"/>
      <c r="B75" s="445"/>
      <c r="C75" s="446"/>
      <c r="D75" s="451"/>
      <c r="E75" s="451"/>
      <c r="F75" s="451"/>
      <c r="G75" s="451"/>
      <c r="H75" s="451"/>
      <c r="I75" s="451"/>
      <c r="J75" s="449"/>
      <c r="K75" s="450"/>
    </row>
    <row r="76" spans="1:15" x14ac:dyDescent="0.25">
      <c r="A76" s="445"/>
      <c r="B76" s="445"/>
      <c r="C76" s="446"/>
      <c r="D76" s="451"/>
      <c r="E76" s="451"/>
      <c r="F76" s="451"/>
      <c r="G76" s="451"/>
      <c r="H76" s="451"/>
      <c r="I76" s="451"/>
      <c r="J76" s="449"/>
      <c r="K76" s="450"/>
    </row>
    <row r="77" spans="1:15" x14ac:dyDescent="0.25">
      <c r="A77" s="445"/>
      <c r="B77" s="445"/>
      <c r="C77" s="446"/>
      <c r="D77" s="451"/>
      <c r="E77" s="451"/>
      <c r="F77" s="451"/>
      <c r="G77" s="451"/>
      <c r="H77" s="451"/>
      <c r="I77" s="451"/>
      <c r="J77" s="449"/>
      <c r="K77" s="450"/>
    </row>
    <row r="78" spans="1:15" x14ac:dyDescent="0.25">
      <c r="A78" s="445"/>
      <c r="B78" s="445"/>
      <c r="C78" s="446"/>
      <c r="D78" s="451"/>
      <c r="E78" s="451"/>
      <c r="F78" s="451"/>
      <c r="G78" s="451"/>
      <c r="H78" s="451"/>
      <c r="I78" s="451"/>
      <c r="J78" s="449"/>
      <c r="K78" s="450"/>
    </row>
    <row r="79" spans="1:15" x14ac:dyDescent="0.25">
      <c r="A79" s="445"/>
      <c r="B79" s="445"/>
      <c r="C79" s="446"/>
      <c r="D79" s="451"/>
      <c r="E79" s="451"/>
      <c r="F79" s="451"/>
      <c r="G79" s="451"/>
      <c r="H79" s="451"/>
      <c r="I79" s="451"/>
      <c r="J79" s="449"/>
      <c r="K79" s="450"/>
    </row>
    <row r="80" spans="1:15" ht="409.6" hidden="1" customHeight="1" x14ac:dyDescent="0.25">
      <c r="A80" s="445"/>
      <c r="B80" s="445"/>
      <c r="C80" s="446"/>
      <c r="D80" s="451"/>
      <c r="E80" s="451"/>
      <c r="F80" s="451"/>
      <c r="G80" s="451"/>
      <c r="H80" s="451"/>
      <c r="I80" s="451"/>
      <c r="J80" s="449"/>
      <c r="K80" s="450"/>
    </row>
    <row r="81" spans="1:11" ht="409.6" hidden="1" customHeight="1" x14ac:dyDescent="0.25">
      <c r="A81" s="433"/>
      <c r="B81" s="433"/>
      <c r="C81" s="451"/>
      <c r="D81" s="451"/>
      <c r="E81" s="451"/>
      <c r="F81" s="451"/>
      <c r="G81" s="451"/>
      <c r="H81" s="451"/>
      <c r="I81" s="451"/>
      <c r="J81" s="449"/>
      <c r="K81" s="450"/>
    </row>
    <row r="82" spans="1:11" ht="409.6" hidden="1" customHeight="1" x14ac:dyDescent="0.25">
      <c r="A82" s="433"/>
      <c r="B82" s="433"/>
      <c r="C82" s="451"/>
      <c r="D82" s="451"/>
      <c r="E82" s="451"/>
      <c r="F82" s="451"/>
      <c r="G82" s="451"/>
      <c r="H82" s="451"/>
      <c r="I82" s="451"/>
      <c r="J82" s="449"/>
      <c r="K82" s="450"/>
    </row>
    <row r="83" spans="1:11" ht="409.6" hidden="1" customHeight="1" x14ac:dyDescent="0.25">
      <c r="A83" s="433"/>
      <c r="B83" s="433"/>
      <c r="C83" s="451"/>
      <c r="D83" s="451"/>
      <c r="E83" s="451"/>
      <c r="F83" s="451"/>
      <c r="G83" s="458"/>
      <c r="H83" s="458"/>
      <c r="I83" s="458"/>
      <c r="J83" s="449"/>
      <c r="K83" s="450"/>
    </row>
    <row r="84" spans="1:11" ht="409.6" hidden="1" customHeight="1" x14ac:dyDescent="0.25">
      <c r="A84" s="433"/>
      <c r="B84" s="433"/>
      <c r="C84" s="451"/>
      <c r="D84" s="451"/>
      <c r="E84" s="451"/>
      <c r="F84" s="451"/>
      <c r="G84" s="458"/>
      <c r="H84" s="458"/>
      <c r="I84" s="458"/>
      <c r="J84" s="449"/>
      <c r="K84" s="450"/>
    </row>
    <row r="85" spans="1:11" ht="409.6" hidden="1" customHeight="1" x14ac:dyDescent="0.25">
      <c r="A85" s="433"/>
      <c r="B85" s="433"/>
      <c r="C85" s="451"/>
      <c r="D85" s="451"/>
      <c r="E85" s="451"/>
      <c r="F85" s="451"/>
      <c r="G85" s="451"/>
      <c r="H85" s="451"/>
      <c r="I85" s="451"/>
      <c r="J85" s="449"/>
      <c r="K85" s="450"/>
    </row>
    <row r="86" spans="1:11" x14ac:dyDescent="0.25">
      <c r="A86" s="422"/>
      <c r="B86" s="454"/>
      <c r="C86" s="455"/>
      <c r="D86" s="455"/>
      <c r="E86" s="455"/>
      <c r="F86" s="455"/>
      <c r="G86" s="455"/>
      <c r="H86" s="455"/>
      <c r="I86" s="455"/>
      <c r="J86" s="456"/>
      <c r="K86" s="457"/>
    </row>
    <row r="87" spans="1:11" x14ac:dyDescent="0.25">
      <c r="A87" s="343"/>
      <c r="B87" s="334"/>
      <c r="C87" s="335"/>
      <c r="D87" s="335"/>
      <c r="E87" s="335"/>
      <c r="F87" s="335"/>
      <c r="G87" s="335"/>
      <c r="H87" s="335"/>
      <c r="I87" s="335"/>
      <c r="J87" s="345"/>
      <c r="K87" s="345"/>
    </row>
    <row r="88" spans="1:11" x14ac:dyDescent="0.25">
      <c r="A88" s="316" t="s">
        <v>652</v>
      </c>
      <c r="B88" s="303"/>
      <c r="C88" s="303"/>
      <c r="D88" s="459"/>
      <c r="E88" s="459"/>
      <c r="F88" s="459"/>
      <c r="G88" s="459"/>
      <c r="H88" s="459"/>
      <c r="I88" s="459"/>
      <c r="J88" s="459"/>
      <c r="K88" s="442"/>
    </row>
  </sheetData>
  <mergeCells count="15">
    <mergeCell ref="A1:H1"/>
    <mergeCell ref="A2:H2"/>
    <mergeCell ref="A4:A5"/>
    <mergeCell ref="B4:B5"/>
    <mergeCell ref="C4:C5"/>
    <mergeCell ref="D4:D5"/>
    <mergeCell ref="E4:H4"/>
    <mergeCell ref="A6:C6"/>
    <mergeCell ref="A30:B30"/>
    <mergeCell ref="A31:B31"/>
    <mergeCell ref="A33:C33"/>
    <mergeCell ref="A24:A25"/>
    <mergeCell ref="A26:A27"/>
    <mergeCell ref="A28:A29"/>
    <mergeCell ref="A32:H32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06"/>
  <sheetViews>
    <sheetView workbookViewId="0">
      <selection activeCell="H18" sqref="H18"/>
    </sheetView>
  </sheetViews>
  <sheetFormatPr baseColWidth="10" defaultColWidth="9.140625" defaultRowHeight="12.75" x14ac:dyDescent="0.2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9" max="9" width="12.7109375" bestFit="1" customWidth="1"/>
  </cols>
  <sheetData>
    <row r="1" spans="1:8" ht="15.75" x14ac:dyDescent="0.2">
      <c r="A1" s="1361" t="s">
        <v>1163</v>
      </c>
      <c r="B1" s="1361"/>
      <c r="C1" s="1361"/>
      <c r="D1" s="1361"/>
      <c r="E1" s="1361"/>
    </row>
    <row r="2" spans="1:8" ht="15.75" x14ac:dyDescent="0.25">
      <c r="A2" s="1362" t="s">
        <v>1164</v>
      </c>
      <c r="B2" s="1362"/>
      <c r="C2" s="1362"/>
      <c r="D2" s="1362"/>
      <c r="E2" s="1362"/>
    </row>
    <row r="3" spans="1:8" x14ac:dyDescent="0.2">
      <c r="A3" s="1363" t="s">
        <v>1630</v>
      </c>
      <c r="B3" s="1363"/>
      <c r="C3" s="1363"/>
      <c r="D3" s="1363"/>
      <c r="E3" s="1363"/>
    </row>
    <row r="4" spans="1:8" x14ac:dyDescent="0.2">
      <c r="A4" s="1363" t="s">
        <v>599</v>
      </c>
      <c r="B4" s="1363"/>
      <c r="C4" s="1363"/>
      <c r="D4" s="1363"/>
      <c r="E4" s="1363"/>
    </row>
    <row r="5" spans="1:8" ht="3.75" customHeight="1" x14ac:dyDescent="0.3">
      <c r="A5" s="239"/>
      <c r="B5" s="239"/>
      <c r="C5" s="239"/>
      <c r="D5" s="239"/>
      <c r="E5" s="239"/>
    </row>
    <row r="6" spans="1:8" ht="25.5" customHeight="1" x14ac:dyDescent="0.2">
      <c r="A6" s="1364" t="s">
        <v>1165</v>
      </c>
      <c r="B6" s="1364"/>
      <c r="C6" s="1365" t="s">
        <v>1166</v>
      </c>
      <c r="D6" s="1365" t="s">
        <v>1167</v>
      </c>
      <c r="E6" s="1365" t="s">
        <v>496</v>
      </c>
    </row>
    <row r="7" spans="1:8" x14ac:dyDescent="0.2">
      <c r="A7" s="240" t="s">
        <v>1168</v>
      </c>
      <c r="B7" s="240" t="s">
        <v>1169</v>
      </c>
      <c r="C7" s="1365"/>
      <c r="D7" s="1365"/>
      <c r="E7" s="1365"/>
    </row>
    <row r="8" spans="1:8" x14ac:dyDescent="0.2">
      <c r="A8" s="1001">
        <v>0</v>
      </c>
      <c r="B8" s="1001">
        <v>30</v>
      </c>
      <c r="C8" s="645">
        <v>61570507.560000002</v>
      </c>
      <c r="D8" s="645">
        <v>42195139.439999998</v>
      </c>
      <c r="E8" s="645">
        <f t="shared" ref="E8:E49" si="0">SUM(C8:D8)</f>
        <v>103765647</v>
      </c>
      <c r="G8" s="646"/>
      <c r="H8" s="646"/>
    </row>
    <row r="9" spans="1:8" x14ac:dyDescent="0.2">
      <c r="A9" s="1001">
        <v>31</v>
      </c>
      <c r="B9" s="1001">
        <v>60</v>
      </c>
      <c r="C9" s="645">
        <v>24637050.18</v>
      </c>
      <c r="D9" s="645">
        <v>10929079.029999999</v>
      </c>
      <c r="E9" s="645">
        <f t="shared" si="0"/>
        <v>35566129.210000001</v>
      </c>
      <c r="G9" s="646"/>
      <c r="H9" s="646"/>
    </row>
    <row r="10" spans="1:8" x14ac:dyDescent="0.2">
      <c r="A10" s="1001">
        <v>61</v>
      </c>
      <c r="B10" s="1001">
        <v>90</v>
      </c>
      <c r="C10" s="645">
        <v>14017109.59</v>
      </c>
      <c r="D10" s="645">
        <v>8653989.2100000009</v>
      </c>
      <c r="E10" s="645">
        <f t="shared" si="0"/>
        <v>22671098.800000001</v>
      </c>
      <c r="G10" s="646"/>
      <c r="H10" s="646"/>
    </row>
    <row r="11" spans="1:8" x14ac:dyDescent="0.2">
      <c r="A11" s="1001">
        <v>91</v>
      </c>
      <c r="B11" s="1001">
        <v>120</v>
      </c>
      <c r="C11" s="645">
        <v>14167621.15</v>
      </c>
      <c r="D11" s="645">
        <v>40390185.670000002</v>
      </c>
      <c r="E11" s="645">
        <f t="shared" si="0"/>
        <v>54557806.82</v>
      </c>
      <c r="G11" s="646"/>
      <c r="H11" s="646"/>
    </row>
    <row r="12" spans="1:8" x14ac:dyDescent="0.2">
      <c r="A12" s="1001">
        <v>121</v>
      </c>
      <c r="B12" s="1001">
        <v>150</v>
      </c>
      <c r="C12" s="645">
        <v>27393879.77</v>
      </c>
      <c r="D12" s="645">
        <v>19706288.140000001</v>
      </c>
      <c r="E12" s="645">
        <f t="shared" si="0"/>
        <v>47100167.909999996</v>
      </c>
      <c r="G12" s="646"/>
      <c r="H12" s="646"/>
    </row>
    <row r="13" spans="1:8" x14ac:dyDescent="0.2">
      <c r="A13" s="1001">
        <v>151</v>
      </c>
      <c r="B13" s="1001">
        <v>180</v>
      </c>
      <c r="C13" s="645">
        <v>29379673.879999999</v>
      </c>
      <c r="D13" s="645">
        <v>7551732.3899999997</v>
      </c>
      <c r="E13" s="645">
        <f t="shared" si="0"/>
        <v>36931406.269999996</v>
      </c>
      <c r="G13" s="646"/>
      <c r="H13" s="646"/>
    </row>
    <row r="14" spans="1:8" x14ac:dyDescent="0.2">
      <c r="A14" s="1001">
        <v>181</v>
      </c>
      <c r="B14" s="1001">
        <v>210</v>
      </c>
      <c r="C14" s="645">
        <v>19243918.77</v>
      </c>
      <c r="D14" s="645">
        <v>20262486.989999998</v>
      </c>
      <c r="E14" s="645">
        <f t="shared" si="0"/>
        <v>39506405.759999998</v>
      </c>
      <c r="G14" s="646"/>
      <c r="H14" s="646"/>
    </row>
    <row r="15" spans="1:8" x14ac:dyDescent="0.2">
      <c r="A15" s="1001">
        <v>211</v>
      </c>
      <c r="B15" s="1001">
        <v>240</v>
      </c>
      <c r="C15" s="645">
        <v>21804334.420000002</v>
      </c>
      <c r="D15" s="645">
        <v>18449508.359999999</v>
      </c>
      <c r="E15" s="645">
        <f t="shared" si="0"/>
        <v>40253842.780000001</v>
      </c>
      <c r="G15" s="646"/>
      <c r="H15" s="646"/>
    </row>
    <row r="16" spans="1:8" x14ac:dyDescent="0.2">
      <c r="A16" s="1001">
        <v>241</v>
      </c>
      <c r="B16" s="1001">
        <v>270</v>
      </c>
      <c r="C16" s="645">
        <v>14470950.359999999</v>
      </c>
      <c r="D16" s="645">
        <v>26757032.010000002</v>
      </c>
      <c r="E16" s="645">
        <f t="shared" si="0"/>
        <v>41227982.370000005</v>
      </c>
      <c r="G16" s="646"/>
      <c r="H16" s="646"/>
    </row>
    <row r="17" spans="1:8" x14ac:dyDescent="0.2">
      <c r="A17" s="1001">
        <v>271</v>
      </c>
      <c r="B17" s="1001">
        <v>300</v>
      </c>
      <c r="C17" s="645">
        <v>14797480.939999999</v>
      </c>
      <c r="D17" s="645">
        <v>20688120.739999998</v>
      </c>
      <c r="E17" s="645">
        <f t="shared" si="0"/>
        <v>35485601.68</v>
      </c>
      <c r="G17" s="646"/>
      <c r="H17" s="646"/>
    </row>
    <row r="18" spans="1:8" x14ac:dyDescent="0.2">
      <c r="A18" s="1001">
        <v>301</v>
      </c>
      <c r="B18" s="1001">
        <v>330</v>
      </c>
      <c r="C18" s="645">
        <v>8769058.4499999993</v>
      </c>
      <c r="D18" s="645">
        <v>12585062.609999999</v>
      </c>
      <c r="E18" s="645">
        <f t="shared" si="0"/>
        <v>21354121.059999999</v>
      </c>
      <c r="G18" s="646"/>
      <c r="H18" s="646"/>
    </row>
    <row r="19" spans="1:8" x14ac:dyDescent="0.2">
      <c r="A19" s="1001">
        <v>331</v>
      </c>
      <c r="B19" s="1001">
        <v>360</v>
      </c>
      <c r="C19" s="645">
        <v>13533831.07</v>
      </c>
      <c r="D19" s="645">
        <v>16257585.539999999</v>
      </c>
      <c r="E19" s="645">
        <f t="shared" si="0"/>
        <v>29791416.609999999</v>
      </c>
      <c r="G19" s="646"/>
      <c r="H19" s="646"/>
    </row>
    <row r="20" spans="1:8" x14ac:dyDescent="0.2">
      <c r="A20" s="1001">
        <v>361</v>
      </c>
      <c r="B20" s="1001">
        <v>420</v>
      </c>
      <c r="C20" s="645">
        <v>24510716.649999999</v>
      </c>
      <c r="D20" s="645">
        <v>24209236.75</v>
      </c>
      <c r="E20" s="645">
        <f t="shared" si="0"/>
        <v>48719953.399999999</v>
      </c>
      <c r="G20" s="646"/>
      <c r="H20" s="646"/>
    </row>
    <row r="21" spans="1:8" x14ac:dyDescent="0.2">
      <c r="A21" s="1001">
        <v>421</v>
      </c>
      <c r="B21" s="1001">
        <v>480</v>
      </c>
      <c r="C21" s="645">
        <v>51691465.909999996</v>
      </c>
      <c r="D21" s="645">
        <v>14208119.449999999</v>
      </c>
      <c r="E21" s="645">
        <f t="shared" si="0"/>
        <v>65899585.359999999</v>
      </c>
      <c r="G21" s="646"/>
      <c r="H21" s="646"/>
    </row>
    <row r="22" spans="1:8" x14ac:dyDescent="0.2">
      <c r="A22" s="1001">
        <v>481</v>
      </c>
      <c r="B22" s="1001">
        <v>540</v>
      </c>
      <c r="C22" s="645">
        <v>30531919.969999999</v>
      </c>
      <c r="D22" s="645">
        <v>23093246.539999999</v>
      </c>
      <c r="E22" s="645">
        <f t="shared" si="0"/>
        <v>53625166.509999998</v>
      </c>
      <c r="G22" s="646"/>
      <c r="H22" s="646"/>
    </row>
    <row r="23" spans="1:8" x14ac:dyDescent="0.2">
      <c r="A23" s="1001">
        <v>541</v>
      </c>
      <c r="B23" s="1001">
        <v>600</v>
      </c>
      <c r="C23" s="645">
        <v>31564295.629999999</v>
      </c>
      <c r="D23" s="645">
        <v>7746936.46</v>
      </c>
      <c r="E23" s="645">
        <f t="shared" si="0"/>
        <v>39311232.089999996</v>
      </c>
      <c r="G23" s="646"/>
      <c r="H23" s="646"/>
    </row>
    <row r="24" spans="1:8" x14ac:dyDescent="0.2">
      <c r="A24" s="1001">
        <v>601</v>
      </c>
      <c r="B24" s="1001">
        <v>660</v>
      </c>
      <c r="C24" s="645">
        <v>26284695.09</v>
      </c>
      <c r="D24" s="645">
        <v>12179369.35</v>
      </c>
      <c r="E24" s="645">
        <f t="shared" si="0"/>
        <v>38464064.439999998</v>
      </c>
      <c r="G24" s="646"/>
      <c r="H24" s="646"/>
    </row>
    <row r="25" spans="1:8" x14ac:dyDescent="0.2">
      <c r="A25" s="1001">
        <v>661</v>
      </c>
      <c r="B25" s="1001">
        <v>720</v>
      </c>
      <c r="C25" s="645">
        <v>8671157.5</v>
      </c>
      <c r="D25" s="645">
        <v>10927439.59</v>
      </c>
      <c r="E25" s="645">
        <f t="shared" si="0"/>
        <v>19598597.09</v>
      </c>
      <c r="G25" s="646"/>
      <c r="H25" s="646"/>
    </row>
    <row r="26" spans="1:8" x14ac:dyDescent="0.2">
      <c r="A26" s="1001">
        <v>721</v>
      </c>
      <c r="B26" s="1001">
        <v>810</v>
      </c>
      <c r="C26" s="645">
        <v>36435401.939999998</v>
      </c>
      <c r="D26" s="645">
        <v>19531404.75</v>
      </c>
      <c r="E26" s="645">
        <f t="shared" si="0"/>
        <v>55966806.689999998</v>
      </c>
      <c r="G26" s="646"/>
      <c r="H26" s="646"/>
    </row>
    <row r="27" spans="1:8" x14ac:dyDescent="0.2">
      <c r="A27" s="1001">
        <v>811</v>
      </c>
      <c r="B27" s="1001">
        <v>900</v>
      </c>
      <c r="C27" s="645">
        <v>33272496.23</v>
      </c>
      <c r="D27" s="645">
        <v>18301284.890000001</v>
      </c>
      <c r="E27" s="645">
        <f t="shared" si="0"/>
        <v>51573781.120000005</v>
      </c>
      <c r="G27" s="646"/>
      <c r="H27" s="646"/>
    </row>
    <row r="28" spans="1:8" x14ac:dyDescent="0.2">
      <c r="A28" s="1001">
        <v>901</v>
      </c>
      <c r="B28" s="1001">
        <v>990</v>
      </c>
      <c r="C28" s="645">
        <v>20431881.329999998</v>
      </c>
      <c r="D28" s="645">
        <v>16728794.630000001</v>
      </c>
      <c r="E28" s="645">
        <f t="shared" si="0"/>
        <v>37160675.960000001</v>
      </c>
      <c r="G28" s="646"/>
      <c r="H28" s="646"/>
    </row>
    <row r="29" spans="1:8" x14ac:dyDescent="0.2">
      <c r="A29" s="1001">
        <v>991</v>
      </c>
      <c r="B29" s="1001">
        <v>1080</v>
      </c>
      <c r="C29" s="645">
        <v>29224409.609999999</v>
      </c>
      <c r="D29" s="645">
        <v>29855427.09</v>
      </c>
      <c r="E29" s="645">
        <f t="shared" si="0"/>
        <v>59079836.700000003</v>
      </c>
      <c r="G29" s="646"/>
      <c r="H29" s="646"/>
    </row>
    <row r="30" spans="1:8" x14ac:dyDescent="0.2">
      <c r="A30" s="1001">
        <v>1081</v>
      </c>
      <c r="B30" s="1001">
        <v>1260</v>
      </c>
      <c r="C30" s="645">
        <v>47330673.659999996</v>
      </c>
      <c r="D30" s="645">
        <v>34791331.159999996</v>
      </c>
      <c r="E30" s="645">
        <f t="shared" si="0"/>
        <v>82122004.819999993</v>
      </c>
      <c r="G30" s="646"/>
      <c r="H30" s="646"/>
    </row>
    <row r="31" spans="1:8" x14ac:dyDescent="0.2">
      <c r="A31" s="1001">
        <v>1261</v>
      </c>
      <c r="B31" s="1001">
        <v>1440</v>
      </c>
      <c r="C31" s="645">
        <v>50081137.520000003</v>
      </c>
      <c r="D31" s="645">
        <v>35240125.869999997</v>
      </c>
      <c r="E31" s="645">
        <f t="shared" si="0"/>
        <v>85321263.390000001</v>
      </c>
      <c r="G31" s="646"/>
      <c r="H31" s="646"/>
    </row>
    <row r="32" spans="1:8" x14ac:dyDescent="0.2">
      <c r="A32" s="1001">
        <v>1441</v>
      </c>
      <c r="B32" s="1001">
        <v>1620</v>
      </c>
      <c r="C32" s="645">
        <v>28578709.690000001</v>
      </c>
      <c r="D32" s="645">
        <v>15918497.65</v>
      </c>
      <c r="E32" s="645">
        <f t="shared" si="0"/>
        <v>44497207.340000004</v>
      </c>
      <c r="G32" s="646"/>
      <c r="H32" s="646"/>
    </row>
    <row r="33" spans="1:8" x14ac:dyDescent="0.2">
      <c r="A33" s="1001">
        <v>1621</v>
      </c>
      <c r="B33" s="1001">
        <v>1800</v>
      </c>
      <c r="C33" s="645">
        <v>28886846.199999999</v>
      </c>
      <c r="D33" s="645">
        <v>17470507.300000001</v>
      </c>
      <c r="E33" s="645">
        <f t="shared" si="0"/>
        <v>46357353.5</v>
      </c>
      <c r="G33" s="646"/>
      <c r="H33" s="646"/>
    </row>
    <row r="34" spans="1:8" x14ac:dyDescent="0.2">
      <c r="A34" s="1001">
        <v>1801</v>
      </c>
      <c r="B34" s="1001">
        <v>1980</v>
      </c>
      <c r="C34" s="645">
        <v>40574904.920000002</v>
      </c>
      <c r="D34" s="645">
        <v>18772519.59</v>
      </c>
      <c r="E34" s="645">
        <f t="shared" si="0"/>
        <v>59347424.510000005</v>
      </c>
      <c r="G34" s="646"/>
      <c r="H34" s="646"/>
    </row>
    <row r="35" spans="1:8" x14ac:dyDescent="0.2">
      <c r="A35" s="1001">
        <v>1981</v>
      </c>
      <c r="B35" s="1001">
        <v>2160</v>
      </c>
      <c r="C35" s="645">
        <v>37083411.880000003</v>
      </c>
      <c r="D35" s="645">
        <v>20292490.010000002</v>
      </c>
      <c r="E35" s="645">
        <f t="shared" si="0"/>
        <v>57375901.890000001</v>
      </c>
      <c r="G35" s="646"/>
      <c r="H35" s="646"/>
    </row>
    <row r="36" spans="1:8" x14ac:dyDescent="0.2">
      <c r="A36" s="1001">
        <v>2161</v>
      </c>
      <c r="B36" s="1001">
        <v>2340</v>
      </c>
      <c r="C36" s="645">
        <v>25415841.010000002</v>
      </c>
      <c r="D36" s="645">
        <v>9292703.3900000006</v>
      </c>
      <c r="E36" s="645">
        <f t="shared" si="0"/>
        <v>34708544.400000006</v>
      </c>
      <c r="G36" s="646"/>
      <c r="H36" s="646"/>
    </row>
    <row r="37" spans="1:8" x14ac:dyDescent="0.2">
      <c r="A37" s="1001">
        <v>2341</v>
      </c>
      <c r="B37" s="1001">
        <v>2520</v>
      </c>
      <c r="C37" s="645">
        <v>38046305.240000002</v>
      </c>
      <c r="D37" s="645">
        <v>14227487.890000001</v>
      </c>
      <c r="E37" s="645">
        <f t="shared" si="0"/>
        <v>52273793.130000003</v>
      </c>
      <c r="G37" s="646"/>
      <c r="H37" s="646"/>
    </row>
    <row r="38" spans="1:8" x14ac:dyDescent="0.2">
      <c r="A38" s="1001">
        <v>2521</v>
      </c>
      <c r="B38" s="1001">
        <v>2700</v>
      </c>
      <c r="C38" s="645">
        <v>11083138.52</v>
      </c>
      <c r="D38" s="645">
        <v>9404156.3000000007</v>
      </c>
      <c r="E38" s="645">
        <f t="shared" si="0"/>
        <v>20487294.82</v>
      </c>
      <c r="G38" s="646"/>
      <c r="H38" s="646"/>
    </row>
    <row r="39" spans="1:8" x14ac:dyDescent="0.2">
      <c r="A39" s="1001">
        <v>2701</v>
      </c>
      <c r="B39" s="1001">
        <v>2880</v>
      </c>
      <c r="C39" s="645">
        <v>16222106.66</v>
      </c>
      <c r="D39" s="645">
        <v>13592158.85</v>
      </c>
      <c r="E39" s="645">
        <f t="shared" si="0"/>
        <v>29814265.509999998</v>
      </c>
      <c r="G39" s="646"/>
      <c r="H39" s="646"/>
    </row>
    <row r="40" spans="1:8" x14ac:dyDescent="0.2">
      <c r="A40" s="1001">
        <v>2881</v>
      </c>
      <c r="B40" s="1001">
        <v>3060</v>
      </c>
      <c r="C40" s="645">
        <v>9432709.7100000009</v>
      </c>
      <c r="D40" s="645">
        <v>10059090.25</v>
      </c>
      <c r="E40" s="645">
        <f t="shared" si="0"/>
        <v>19491799.960000001</v>
      </c>
      <c r="G40" s="646"/>
      <c r="H40" s="646"/>
    </row>
    <row r="41" spans="1:8" x14ac:dyDescent="0.2">
      <c r="A41" s="1001">
        <v>3061</v>
      </c>
      <c r="B41" s="1001">
        <v>3240</v>
      </c>
      <c r="C41" s="645">
        <v>17043614.440000001</v>
      </c>
      <c r="D41" s="645">
        <v>8593306.9800000004</v>
      </c>
      <c r="E41" s="645">
        <f t="shared" si="0"/>
        <v>25636921.420000002</v>
      </c>
      <c r="G41" s="646"/>
      <c r="H41" s="646"/>
    </row>
    <row r="42" spans="1:8" x14ac:dyDescent="0.2">
      <c r="A42" s="1001">
        <v>3241</v>
      </c>
      <c r="B42" s="1001">
        <v>3510</v>
      </c>
      <c r="C42" s="645">
        <v>6182043.0599999996</v>
      </c>
      <c r="D42" s="645">
        <v>909344.18</v>
      </c>
      <c r="E42" s="645">
        <f t="shared" si="0"/>
        <v>7091387.2399999993</v>
      </c>
      <c r="G42" s="646"/>
      <c r="H42" s="646"/>
    </row>
    <row r="43" spans="1:8" x14ac:dyDescent="0.2">
      <c r="A43" s="1001">
        <v>3511</v>
      </c>
      <c r="B43" s="1001">
        <v>3780</v>
      </c>
      <c r="C43" s="645">
        <v>9927640.0800000001</v>
      </c>
      <c r="D43" s="645">
        <v>7683482.4500000002</v>
      </c>
      <c r="E43" s="645">
        <f t="shared" si="0"/>
        <v>17611122.530000001</v>
      </c>
      <c r="G43" s="646"/>
      <c r="H43" s="646"/>
    </row>
    <row r="44" spans="1:8" x14ac:dyDescent="0.2">
      <c r="A44" s="1001">
        <v>3781</v>
      </c>
      <c r="B44" s="1001">
        <v>4050</v>
      </c>
      <c r="C44" s="645">
        <v>5167653.08</v>
      </c>
      <c r="D44" s="645">
        <v>7656951.2199999997</v>
      </c>
      <c r="E44" s="645">
        <f t="shared" si="0"/>
        <v>12824604.300000001</v>
      </c>
      <c r="G44" s="646"/>
      <c r="H44" s="646"/>
    </row>
    <row r="45" spans="1:8" x14ac:dyDescent="0.2">
      <c r="A45" s="1001">
        <v>4051</v>
      </c>
      <c r="B45" s="1001">
        <v>4320</v>
      </c>
      <c r="C45" s="645">
        <v>2899566.76</v>
      </c>
      <c r="D45" s="645">
        <v>5333.88</v>
      </c>
      <c r="E45" s="645">
        <f t="shared" si="0"/>
        <v>2904900.6399999997</v>
      </c>
      <c r="G45" s="646"/>
      <c r="H45" s="646"/>
    </row>
    <row r="46" spans="1:8" x14ac:dyDescent="0.2">
      <c r="A46" s="1001">
        <v>4321</v>
      </c>
      <c r="B46" s="1001">
        <v>4590</v>
      </c>
      <c r="C46" s="645">
        <v>4355220.43</v>
      </c>
      <c r="D46" s="645">
        <v>6129155.4000000004</v>
      </c>
      <c r="E46" s="645">
        <f t="shared" si="0"/>
        <v>10484375.83</v>
      </c>
      <c r="G46" s="646"/>
      <c r="H46" s="646"/>
    </row>
    <row r="47" spans="1:8" x14ac:dyDescent="0.2">
      <c r="A47" s="1001">
        <v>4591</v>
      </c>
      <c r="B47" s="1001">
        <v>4860</v>
      </c>
      <c r="C47" s="645">
        <v>986531.5</v>
      </c>
      <c r="D47" s="823"/>
      <c r="E47" s="645">
        <f t="shared" si="0"/>
        <v>986531.5</v>
      </c>
      <c r="G47" s="646"/>
      <c r="H47" s="646"/>
    </row>
    <row r="48" spans="1:8" s="823" customFormat="1" x14ac:dyDescent="0.2">
      <c r="A48" s="1001">
        <v>4861</v>
      </c>
      <c r="B48" s="1001">
        <v>5130</v>
      </c>
      <c r="C48" s="645">
        <v>3248499.76</v>
      </c>
      <c r="D48" s="645">
        <v>12077525.1</v>
      </c>
      <c r="E48" s="645">
        <f t="shared" si="0"/>
        <v>15326024.859999999</v>
      </c>
      <c r="G48" s="646"/>
      <c r="H48" s="646"/>
    </row>
    <row r="49" spans="1:8" s="823" customFormat="1" x14ac:dyDescent="0.2">
      <c r="A49" s="1001">
        <v>5401</v>
      </c>
      <c r="B49" s="1001">
        <v>5760</v>
      </c>
      <c r="C49" s="645">
        <v>628439.07999999996</v>
      </c>
      <c r="E49" s="645">
        <f t="shared" si="0"/>
        <v>628439.07999999996</v>
      </c>
      <c r="G49" s="646"/>
      <c r="H49" s="646"/>
    </row>
    <row r="50" spans="1:8" x14ac:dyDescent="0.2">
      <c r="A50" s="243" t="s">
        <v>1170</v>
      </c>
      <c r="B50" s="243"/>
      <c r="C50" s="1062">
        <f>SUM(C8:C49)</f>
        <v>939578849.20000005</v>
      </c>
      <c r="D50" s="1062">
        <f>SUM(D8:D49)</f>
        <v>663323637.0999999</v>
      </c>
      <c r="E50" s="1062">
        <f>SUM(E8:E49)</f>
        <v>1602902486.3000002</v>
      </c>
    </row>
    <row r="51" spans="1:8" x14ac:dyDescent="0.2">
      <c r="A51" s="241"/>
      <c r="B51" s="241"/>
      <c r="C51" s="241"/>
      <c r="D51" s="242"/>
      <c r="E51" s="244"/>
    </row>
    <row r="52" spans="1:8" x14ac:dyDescent="0.2">
      <c r="A52" s="241" t="s">
        <v>1481</v>
      </c>
      <c r="B52" s="241"/>
      <c r="C52" s="241"/>
      <c r="D52" s="242"/>
      <c r="E52" s="244"/>
    </row>
    <row r="53" spans="1:8" x14ac:dyDescent="0.2">
      <c r="A53" s="241" t="s">
        <v>1610</v>
      </c>
      <c r="B53" s="241"/>
      <c r="C53" s="241"/>
      <c r="D53" s="242"/>
      <c r="E53" s="244"/>
    </row>
    <row r="54" spans="1:8" x14ac:dyDescent="0.2">
      <c r="A54" s="241"/>
      <c r="B54" s="241"/>
      <c r="C54" s="241"/>
      <c r="D54" s="242"/>
      <c r="E54" s="244"/>
    </row>
    <row r="55" spans="1:8" x14ac:dyDescent="0.2">
      <c r="A55" s="241"/>
      <c r="B55" s="241"/>
      <c r="C55" s="1066"/>
      <c r="D55" s="242"/>
      <c r="E55" s="244"/>
    </row>
    <row r="56" spans="1:8" x14ac:dyDescent="0.2">
      <c r="A56" s="241"/>
      <c r="B56" s="1067"/>
      <c r="C56" s="1068"/>
      <c r="D56" s="1068"/>
      <c r="E56" s="244"/>
    </row>
    <row r="57" spans="1:8" x14ac:dyDescent="0.2">
      <c r="A57" s="1057"/>
      <c r="B57" s="1067"/>
      <c r="C57" s="1068"/>
      <c r="D57" s="1068"/>
      <c r="E57" s="1059"/>
      <c r="F57" s="1096"/>
      <c r="G57" s="1096"/>
      <c r="H57" s="1096"/>
    </row>
    <row r="58" spans="1:8" x14ac:dyDescent="0.2">
      <c r="A58" s="1057"/>
      <c r="B58" s="1067"/>
      <c r="C58" s="1068"/>
      <c r="D58" s="1068"/>
      <c r="E58" s="1059"/>
      <c r="F58" s="1096"/>
      <c r="G58" s="1096"/>
      <c r="H58" s="1096"/>
    </row>
    <row r="59" spans="1:8" x14ac:dyDescent="0.2">
      <c r="A59" s="1057"/>
      <c r="B59" s="1067"/>
      <c r="C59" s="1068"/>
      <c r="D59" s="1068"/>
      <c r="E59" s="1059"/>
      <c r="F59" s="1096"/>
      <c r="G59" s="1096"/>
      <c r="H59" s="1096"/>
    </row>
    <row r="60" spans="1:8" x14ac:dyDescent="0.2">
      <c r="A60" s="1057"/>
      <c r="B60" s="1057"/>
      <c r="C60" s="1057"/>
      <c r="D60" s="1058"/>
      <c r="E60" s="1059"/>
      <c r="F60" s="1096"/>
      <c r="G60" s="1096"/>
      <c r="H60" s="1096"/>
    </row>
    <row r="61" spans="1:8" x14ac:dyDescent="0.2">
      <c r="A61" s="1057"/>
      <c r="B61" s="1057"/>
      <c r="C61" s="1057"/>
      <c r="D61" s="1058"/>
      <c r="E61" s="1059"/>
      <c r="F61" s="1096"/>
      <c r="G61" s="1096"/>
      <c r="H61" s="1096"/>
    </row>
    <row r="62" spans="1:8" x14ac:dyDescent="0.2">
      <c r="A62" s="1057"/>
      <c r="B62" s="1057"/>
      <c r="C62" s="1057"/>
      <c r="D62" s="1058"/>
      <c r="E62" s="1059"/>
      <c r="F62" s="1096"/>
      <c r="G62" s="1096"/>
      <c r="H62" s="1096"/>
    </row>
    <row r="63" spans="1:8" x14ac:dyDescent="0.2">
      <c r="A63" s="1057"/>
      <c r="B63" s="1057"/>
      <c r="C63" s="1057"/>
      <c r="D63" s="1058"/>
      <c r="E63" s="1059"/>
      <c r="F63" s="1096"/>
      <c r="G63" s="1096"/>
      <c r="H63" s="1096"/>
    </row>
    <row r="64" spans="1:8" x14ac:dyDescent="0.2">
      <c r="A64" s="1057"/>
      <c r="B64" s="1057"/>
      <c r="C64" s="1057"/>
      <c r="D64" s="1058"/>
      <c r="E64" s="1059"/>
      <c r="F64" s="1096"/>
      <c r="G64" s="1096"/>
      <c r="H64" s="1096"/>
    </row>
    <row r="65" spans="1:5" x14ac:dyDescent="0.2">
      <c r="A65" s="1057"/>
      <c r="B65" s="1057"/>
      <c r="C65" s="1057"/>
      <c r="D65" s="1058"/>
      <c r="E65" s="1059"/>
    </row>
    <row r="66" spans="1:5" x14ac:dyDescent="0.2">
      <c r="A66" s="1057"/>
      <c r="B66" s="1057"/>
      <c r="C66" s="1057"/>
      <c r="D66" s="1058"/>
      <c r="E66" s="1059"/>
    </row>
    <row r="67" spans="1:5" x14ac:dyDescent="0.2">
      <c r="A67" s="1057"/>
      <c r="B67" s="1057"/>
      <c r="C67" s="1057"/>
      <c r="D67" s="1058"/>
      <c r="E67" s="1059"/>
    </row>
    <row r="68" spans="1:5" x14ac:dyDescent="0.2">
      <c r="A68" s="1057"/>
      <c r="B68" s="1057"/>
      <c r="C68" s="1057"/>
      <c r="D68" s="1058"/>
      <c r="E68" s="1059"/>
    </row>
    <row r="69" spans="1:5" x14ac:dyDescent="0.2">
      <c r="A69" s="1057"/>
      <c r="B69" s="1057"/>
      <c r="C69" s="1057"/>
      <c r="D69" s="1058"/>
      <c r="E69" s="1059"/>
    </row>
    <row r="70" spans="1:5" x14ac:dyDescent="0.2">
      <c r="A70" s="1057"/>
      <c r="B70" s="1057"/>
      <c r="C70" s="1057"/>
      <c r="D70" s="1058"/>
      <c r="E70" s="1059"/>
    </row>
    <row r="71" spans="1:5" x14ac:dyDescent="0.2">
      <c r="A71" s="1057"/>
      <c r="B71" s="1057"/>
      <c r="C71" s="1057"/>
      <c r="D71" s="1058"/>
      <c r="E71" s="1059"/>
    </row>
    <row r="72" spans="1:5" x14ac:dyDescent="0.2">
      <c r="A72" s="1057"/>
      <c r="B72" s="1057"/>
      <c r="C72" s="1057"/>
      <c r="D72" s="1058"/>
      <c r="E72" s="1059"/>
    </row>
    <row r="73" spans="1:5" x14ac:dyDescent="0.2">
      <c r="A73" s="1057"/>
      <c r="B73" s="1057"/>
      <c r="C73" s="1057"/>
      <c r="D73" s="1058"/>
      <c r="E73" s="1059"/>
    </row>
    <row r="74" spans="1:5" x14ac:dyDescent="0.2">
      <c r="A74" s="1057"/>
      <c r="B74" s="1057"/>
      <c r="C74" s="1057"/>
      <c r="D74" s="1058"/>
      <c r="E74" s="1059"/>
    </row>
    <row r="75" spans="1:5" x14ac:dyDescent="0.2">
      <c r="A75" s="1057"/>
      <c r="B75" s="1057"/>
      <c r="C75" s="1057"/>
      <c r="D75" s="1058"/>
      <c r="E75" s="1059"/>
    </row>
    <row r="76" spans="1:5" x14ac:dyDescent="0.2">
      <c r="A76" s="1057"/>
      <c r="B76" s="1057"/>
      <c r="C76" s="1057"/>
      <c r="D76" s="1058"/>
      <c r="E76" s="1059"/>
    </row>
    <row r="77" spans="1:5" x14ac:dyDescent="0.2">
      <c r="A77" s="1057"/>
      <c r="B77" s="1057"/>
      <c r="C77" s="1057"/>
      <c r="D77" s="1058"/>
      <c r="E77" s="1059"/>
    </row>
    <row r="78" spans="1:5" x14ac:dyDescent="0.2">
      <c r="A78" s="1057"/>
      <c r="B78" s="1057"/>
      <c r="C78" s="1057"/>
      <c r="D78" s="1058"/>
      <c r="E78" s="1059"/>
    </row>
    <row r="79" spans="1:5" x14ac:dyDescent="0.2">
      <c r="A79" s="1057"/>
      <c r="B79" s="1057"/>
      <c r="C79" s="1057"/>
      <c r="D79" s="1058"/>
      <c r="E79" s="1059"/>
    </row>
    <row r="80" spans="1:5" x14ac:dyDescent="0.2">
      <c r="A80" s="1057"/>
      <c r="B80" s="1057"/>
      <c r="C80" s="1057"/>
      <c r="D80" s="1058"/>
      <c r="E80" s="1059"/>
    </row>
    <row r="81" spans="1:5" x14ac:dyDescent="0.2">
      <c r="A81" s="1057"/>
      <c r="B81" s="1057"/>
      <c r="C81" s="1057"/>
      <c r="D81" s="1058"/>
      <c r="E81" s="1059"/>
    </row>
    <row r="82" spans="1:5" x14ac:dyDescent="0.2">
      <c r="A82" s="1057"/>
      <c r="B82" s="1057"/>
      <c r="C82" s="1057"/>
      <c r="D82" s="1058"/>
      <c r="E82" s="1059"/>
    </row>
    <row r="83" spans="1:5" x14ac:dyDescent="0.2">
      <c r="A83" s="1057"/>
      <c r="B83" s="1057"/>
      <c r="C83" s="1057"/>
      <c r="D83" s="1058"/>
      <c r="E83" s="1059"/>
    </row>
    <row r="84" spans="1:5" x14ac:dyDescent="0.2">
      <c r="A84" s="1057"/>
      <c r="B84" s="1057"/>
      <c r="C84" s="1057"/>
      <c r="D84" s="1058"/>
      <c r="E84" s="1059"/>
    </row>
    <row r="85" spans="1:5" x14ac:dyDescent="0.2">
      <c r="A85" s="1057"/>
      <c r="B85" s="1057"/>
      <c r="C85" s="1057"/>
      <c r="D85" s="1058"/>
      <c r="E85" s="1059"/>
    </row>
    <row r="86" spans="1:5" x14ac:dyDescent="0.2">
      <c r="A86" s="1057"/>
      <c r="B86" s="1057"/>
      <c r="C86" s="1057"/>
      <c r="D86" s="1058"/>
      <c r="E86" s="1059"/>
    </row>
    <row r="87" spans="1:5" x14ac:dyDescent="0.2">
      <c r="A87" s="1057"/>
      <c r="B87" s="1057"/>
      <c r="C87" s="1057"/>
      <c r="D87" s="1058"/>
      <c r="E87" s="1059"/>
    </row>
    <row r="88" spans="1:5" x14ac:dyDescent="0.2">
      <c r="A88" s="1057"/>
      <c r="B88" s="1057"/>
      <c r="C88" s="1057"/>
      <c r="D88" s="1058"/>
      <c r="E88" s="1059"/>
    </row>
    <row r="89" spans="1:5" x14ac:dyDescent="0.2">
      <c r="A89" s="1057"/>
      <c r="B89" s="1057"/>
      <c r="C89" s="1057"/>
      <c r="D89" s="1058"/>
      <c r="E89" s="1059"/>
    </row>
    <row r="90" spans="1:5" x14ac:dyDescent="0.2">
      <c r="A90" s="1057"/>
      <c r="B90" s="1057"/>
      <c r="C90" s="1057"/>
      <c r="D90" s="1058"/>
      <c r="E90" s="1059"/>
    </row>
    <row r="91" spans="1:5" x14ac:dyDescent="0.2">
      <c r="A91" s="1057"/>
      <c r="B91" s="1057"/>
      <c r="C91" s="1057"/>
      <c r="D91" s="1058"/>
      <c r="E91" s="1059"/>
    </row>
    <row r="92" spans="1:5" x14ac:dyDescent="0.2">
      <c r="A92" s="1057"/>
      <c r="B92" s="1057"/>
      <c r="C92" s="1057"/>
      <c r="D92" s="1058"/>
      <c r="E92" s="1059"/>
    </row>
    <row r="93" spans="1:5" x14ac:dyDescent="0.2">
      <c r="A93" s="1057"/>
      <c r="B93" s="1057"/>
      <c r="C93" s="1057"/>
      <c r="D93" s="1058"/>
      <c r="E93" s="1059"/>
    </row>
    <row r="94" spans="1:5" x14ac:dyDescent="0.2">
      <c r="A94" s="1057"/>
      <c r="B94" s="1057"/>
      <c r="C94" s="1057"/>
      <c r="D94" s="1058"/>
      <c r="E94" s="1059"/>
    </row>
    <row r="95" spans="1:5" x14ac:dyDescent="0.2">
      <c r="A95" s="1057"/>
      <c r="B95" s="1057"/>
      <c r="C95" s="1057"/>
      <c r="D95" s="1058"/>
      <c r="E95" s="1059"/>
    </row>
    <row r="96" spans="1:5" x14ac:dyDescent="0.2">
      <c r="A96" s="1057"/>
      <c r="B96" s="1057"/>
      <c r="C96" s="1057"/>
      <c r="D96" s="1058"/>
      <c r="E96" s="1059"/>
    </row>
    <row r="97" spans="1:5" x14ac:dyDescent="0.2">
      <c r="A97" s="1057"/>
      <c r="B97" s="1057"/>
      <c r="C97" s="1057"/>
      <c r="D97" s="1058"/>
      <c r="E97" s="1059"/>
    </row>
    <row r="98" spans="1:5" x14ac:dyDescent="0.2">
      <c r="A98" s="241"/>
      <c r="B98" s="241"/>
      <c r="C98" s="241"/>
      <c r="D98" s="242"/>
      <c r="E98" s="244"/>
    </row>
    <row r="99" spans="1:5" x14ac:dyDescent="0.2">
      <c r="A99" s="241"/>
      <c r="B99" s="241"/>
      <c r="C99" s="241"/>
      <c r="D99" s="242"/>
      <c r="E99" s="244"/>
    </row>
    <row r="100" spans="1:5" x14ac:dyDescent="0.2">
      <c r="A100" s="241"/>
      <c r="B100" s="241"/>
      <c r="C100" s="241"/>
      <c r="D100" s="241"/>
      <c r="E100" s="245"/>
    </row>
    <row r="101" spans="1:5" x14ac:dyDescent="0.2">
      <c r="A101" s="246" t="s">
        <v>496</v>
      </c>
      <c r="B101" s="246"/>
      <c r="C101" s="246"/>
      <c r="D101" s="247">
        <v>1422179389.9000001</v>
      </c>
      <c r="E101" s="248">
        <v>4926766193.04</v>
      </c>
    </row>
    <row r="102" spans="1:5" x14ac:dyDescent="0.2">
      <c r="A102" s="249"/>
      <c r="B102" s="249"/>
      <c r="C102" s="249"/>
      <c r="D102" s="250"/>
      <c r="E102" s="251"/>
    </row>
    <row r="103" spans="1:5" x14ac:dyDescent="0.2">
      <c r="A103" s="252"/>
      <c r="B103" s="252"/>
      <c r="C103" s="252"/>
      <c r="D103" s="253"/>
      <c r="E103" s="254"/>
    </row>
    <row r="104" spans="1:5" x14ac:dyDescent="0.2">
      <c r="A104" s="249"/>
      <c r="B104" s="249"/>
      <c r="C104" s="249"/>
      <c r="D104" s="250"/>
      <c r="E104" s="251"/>
    </row>
    <row r="105" spans="1:5" x14ac:dyDescent="0.2">
      <c r="A105" s="255" t="s">
        <v>1171</v>
      </c>
      <c r="B105" s="255"/>
      <c r="C105" s="255"/>
      <c r="D105" s="103"/>
      <c r="E105" s="103"/>
    </row>
    <row r="106" spans="1:5" x14ac:dyDescent="0.2">
      <c r="A106" s="255" t="s">
        <v>1172</v>
      </c>
      <c r="B106" s="255"/>
      <c r="C106" s="255"/>
    </row>
  </sheetData>
  <mergeCells count="8"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  <ignoredErrors>
    <ignoredError sqref="E8:E46 E48:E49 E47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topLeftCell="B1" zoomScale="85" zoomScaleNormal="85" workbookViewId="0">
      <selection activeCell="F40" sqref="F40"/>
    </sheetView>
  </sheetViews>
  <sheetFormatPr baseColWidth="10" defaultColWidth="9.140625" defaultRowHeight="15" x14ac:dyDescent="0.25"/>
  <cols>
    <col min="1" max="1" width="6.7109375" style="120" hidden="1" customWidth="1"/>
    <col min="2" max="2" width="56.140625" style="120" customWidth="1"/>
    <col min="3" max="3" width="16.7109375" style="120" bestFit="1" customWidth="1"/>
    <col min="4" max="4" width="17.42578125" style="120" bestFit="1" customWidth="1"/>
    <col min="5" max="5" width="18" style="120" bestFit="1" customWidth="1"/>
    <col min="6" max="8" width="16.7109375" style="120" bestFit="1" customWidth="1"/>
    <col min="9" max="9" width="15.28515625" style="120" bestFit="1" customWidth="1"/>
    <col min="10" max="11" width="16.7109375" style="120" bestFit="1" customWidth="1"/>
    <col min="12" max="14" width="16" style="120" customWidth="1"/>
    <col min="15" max="15" width="18.140625" style="120" bestFit="1" customWidth="1"/>
    <col min="16" max="16" width="15.28515625" style="120" bestFit="1" customWidth="1"/>
    <col min="17" max="16384" width="9.140625" style="120"/>
  </cols>
  <sheetData>
    <row r="1" spans="1:17" ht="18" customHeight="1" x14ac:dyDescent="0.25">
      <c r="A1" s="1367" t="s">
        <v>596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1367"/>
    </row>
    <row r="2" spans="1:17" ht="18" customHeight="1" x14ac:dyDescent="0.25">
      <c r="A2" s="1367" t="s">
        <v>702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</row>
    <row r="3" spans="1:17" ht="15.75" x14ac:dyDescent="0.25">
      <c r="A3" s="1368" t="s">
        <v>1621</v>
      </c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</row>
    <row r="4" spans="1:17" ht="15.75" x14ac:dyDescent="0.25">
      <c r="A4" s="1369" t="s">
        <v>1444</v>
      </c>
      <c r="B4" s="1369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</row>
    <row r="5" spans="1:17" ht="1.5" customHeight="1" x14ac:dyDescent="0.25">
      <c r="A5" s="98"/>
      <c r="B5" s="98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09"/>
    </row>
    <row r="6" spans="1:17" ht="14.25" customHeight="1" x14ac:dyDescent="0.25">
      <c r="A6" s="110"/>
      <c r="B6" s="110"/>
      <c r="C6" s="156" t="s">
        <v>67</v>
      </c>
      <c r="D6" s="156" t="s">
        <v>68</v>
      </c>
      <c r="E6" s="156" t="s">
        <v>69</v>
      </c>
      <c r="F6" s="156" t="s">
        <v>70</v>
      </c>
      <c r="G6" s="156" t="s">
        <v>71</v>
      </c>
      <c r="H6" s="156" t="s">
        <v>72</v>
      </c>
      <c r="I6" s="156" t="s">
        <v>73</v>
      </c>
      <c r="J6" s="156" t="s">
        <v>88</v>
      </c>
      <c r="K6" s="156" t="s">
        <v>74</v>
      </c>
      <c r="L6" s="156" t="s">
        <v>940</v>
      </c>
      <c r="M6" s="156" t="s">
        <v>1295</v>
      </c>
      <c r="N6" s="156" t="s">
        <v>2024</v>
      </c>
      <c r="O6" s="111" t="s">
        <v>496</v>
      </c>
    </row>
    <row r="7" spans="1:17" ht="6" customHeight="1" x14ac:dyDescent="0.25">
      <c r="A7" s="158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 t="s">
        <v>2025</v>
      </c>
      <c r="O7" s="160"/>
    </row>
    <row r="8" spans="1:17" x14ac:dyDescent="0.25">
      <c r="A8" s="112"/>
      <c r="B8" s="113" t="s">
        <v>426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028"/>
      <c r="O8" s="114"/>
    </row>
    <row r="9" spans="1:17" x14ac:dyDescent="0.25">
      <c r="A9" s="115">
        <v>1010000</v>
      </c>
      <c r="B9" s="115" t="s">
        <v>549</v>
      </c>
      <c r="C9" s="1024">
        <v>63179150</v>
      </c>
      <c r="D9" s="1024">
        <v>85392651</v>
      </c>
      <c r="E9" s="1024">
        <v>11038556</v>
      </c>
      <c r="F9" s="1024">
        <v>10169801</v>
      </c>
      <c r="G9" s="1024">
        <v>40516264</v>
      </c>
      <c r="H9" s="1024">
        <v>5894584</v>
      </c>
      <c r="I9" s="1024">
        <v>2503154</v>
      </c>
      <c r="J9" s="1024">
        <v>36257272</v>
      </c>
      <c r="K9" s="1024">
        <v>51485085</v>
      </c>
      <c r="L9" s="500">
        <v>4024618.94</v>
      </c>
      <c r="M9" s="500">
        <v>4449000.8499999996</v>
      </c>
      <c r="N9" s="500">
        <v>1617574.79</v>
      </c>
      <c r="O9" s="500">
        <f>SUM(C9:N9)</f>
        <v>316527711.58000004</v>
      </c>
      <c r="P9" s="214"/>
      <c r="Q9" s="210"/>
    </row>
    <row r="10" spans="1:17" ht="27" customHeight="1" x14ac:dyDescent="0.25">
      <c r="A10" s="115">
        <v>1020000</v>
      </c>
      <c r="B10" s="115" t="s">
        <v>1556</v>
      </c>
      <c r="C10" s="1024">
        <v>17516860</v>
      </c>
      <c r="D10" s="1024">
        <v>9637820</v>
      </c>
      <c r="E10" s="1024">
        <v>28303196</v>
      </c>
      <c r="F10" s="1024">
        <v>2345523</v>
      </c>
      <c r="G10" s="1024">
        <v>23949796</v>
      </c>
      <c r="H10" s="1024">
        <v>1926899</v>
      </c>
      <c r="I10" s="1024">
        <v>1321773</v>
      </c>
      <c r="J10" s="1024">
        <v>6871151</v>
      </c>
      <c r="K10" s="1024">
        <v>96521</v>
      </c>
      <c r="L10" s="500">
        <v>46479.29</v>
      </c>
      <c r="M10" s="500">
        <v>550371.69000000006</v>
      </c>
      <c r="N10" s="500">
        <v>0</v>
      </c>
      <c r="O10" s="500">
        <f t="shared" ref="O10:O20" si="0">SUM(C10:N10)</f>
        <v>92566389.980000004</v>
      </c>
      <c r="P10" s="214"/>
      <c r="Q10" s="210"/>
    </row>
    <row r="11" spans="1:17" ht="18.75" customHeight="1" x14ac:dyDescent="0.25">
      <c r="A11" s="115">
        <v>1030000</v>
      </c>
      <c r="B11" s="115" t="s">
        <v>1557</v>
      </c>
      <c r="C11" s="1024">
        <v>254955479</v>
      </c>
      <c r="D11" s="1024">
        <v>381808278</v>
      </c>
      <c r="E11" s="1024">
        <v>49398892</v>
      </c>
      <c r="F11" s="1024">
        <v>43790888</v>
      </c>
      <c r="G11" s="1024">
        <v>174053094</v>
      </c>
      <c r="H11" s="1024">
        <v>35407122</v>
      </c>
      <c r="I11" s="1024">
        <v>1000000</v>
      </c>
      <c r="J11" s="1024">
        <v>156510500</v>
      </c>
      <c r="K11" s="1024">
        <v>242661188</v>
      </c>
      <c r="L11" s="500">
        <v>6453479.9400000004</v>
      </c>
      <c r="M11" s="500">
        <v>21467563.460000001</v>
      </c>
      <c r="N11" s="500">
        <v>0</v>
      </c>
      <c r="O11" s="500">
        <f t="shared" si="0"/>
        <v>1367506484.4000001</v>
      </c>
      <c r="P11" s="214"/>
      <c r="Q11" s="210"/>
    </row>
    <row r="12" spans="1:17" ht="25.5" customHeight="1" x14ac:dyDescent="0.25">
      <c r="A12" s="115">
        <v>1040000</v>
      </c>
      <c r="B12" s="115" t="s">
        <v>1558</v>
      </c>
      <c r="C12" s="1024">
        <v>0</v>
      </c>
      <c r="D12" s="1024">
        <v>25547792</v>
      </c>
      <c r="E12" s="1024">
        <v>1129816</v>
      </c>
      <c r="F12" s="1024">
        <v>0</v>
      </c>
      <c r="G12" s="1024">
        <v>140855</v>
      </c>
      <c r="H12" s="1024">
        <v>0</v>
      </c>
      <c r="I12" s="1024">
        <v>1319637</v>
      </c>
      <c r="J12" s="1024">
        <v>3568967</v>
      </c>
      <c r="K12" s="1024">
        <v>27038839</v>
      </c>
      <c r="L12" s="500"/>
      <c r="M12" s="500"/>
      <c r="N12" s="500"/>
      <c r="O12" s="500">
        <f t="shared" si="0"/>
        <v>58745906</v>
      </c>
      <c r="P12" s="214"/>
      <c r="Q12" s="210"/>
    </row>
    <row r="13" spans="1:17" x14ac:dyDescent="0.25">
      <c r="A13" s="115">
        <v>1080000</v>
      </c>
      <c r="B13" s="115" t="s">
        <v>1559</v>
      </c>
      <c r="C13" s="1024">
        <v>193996</v>
      </c>
      <c r="D13" s="1024">
        <v>343</v>
      </c>
      <c r="E13" s="1024">
        <v>10932432</v>
      </c>
      <c r="F13" s="1024">
        <v>104998</v>
      </c>
      <c r="G13" s="1024">
        <v>165536</v>
      </c>
      <c r="H13" s="1024">
        <v>864199</v>
      </c>
      <c r="I13" s="1024">
        <v>325167</v>
      </c>
      <c r="J13" s="1024">
        <v>285830</v>
      </c>
      <c r="K13" s="1024">
        <v>1399081</v>
      </c>
      <c r="L13" s="500">
        <v>46576.800000000003</v>
      </c>
      <c r="M13" s="500">
        <v>2100000</v>
      </c>
      <c r="N13" s="500">
        <v>0</v>
      </c>
      <c r="O13" s="500">
        <f t="shared" si="0"/>
        <v>16418158.800000001</v>
      </c>
      <c r="P13" s="214"/>
      <c r="Q13" s="210"/>
    </row>
    <row r="14" spans="1:17" x14ac:dyDescent="0.25">
      <c r="A14" s="115">
        <v>1090000</v>
      </c>
      <c r="B14" s="115" t="s">
        <v>554</v>
      </c>
      <c r="C14" s="1024">
        <v>0</v>
      </c>
      <c r="D14" s="1024">
        <v>58200</v>
      </c>
      <c r="E14" s="1024">
        <v>335817</v>
      </c>
      <c r="F14" s="1024">
        <v>0</v>
      </c>
      <c r="G14" s="1024">
        <v>226427</v>
      </c>
      <c r="H14" s="1024">
        <v>662448</v>
      </c>
      <c r="I14" s="1024">
        <v>0</v>
      </c>
      <c r="J14" s="1024">
        <v>0</v>
      </c>
      <c r="K14" s="1024">
        <v>725713</v>
      </c>
      <c r="L14" s="500">
        <v>13431.37</v>
      </c>
      <c r="M14" s="500">
        <v>0</v>
      </c>
      <c r="N14" s="500">
        <v>115594.87</v>
      </c>
      <c r="O14" s="500">
        <f t="shared" si="0"/>
        <v>2137631.2400000002</v>
      </c>
      <c r="P14" s="214"/>
      <c r="Q14" s="210"/>
    </row>
    <row r="15" spans="1:17" x14ac:dyDescent="0.25">
      <c r="A15" s="115">
        <v>1100000</v>
      </c>
      <c r="B15" s="115" t="s">
        <v>555</v>
      </c>
      <c r="C15" s="1024">
        <v>40831</v>
      </c>
      <c r="D15" s="1024">
        <v>73168</v>
      </c>
      <c r="E15" s="1024">
        <v>112200</v>
      </c>
      <c r="F15" s="1024">
        <v>141125</v>
      </c>
      <c r="G15" s="1024">
        <v>0</v>
      </c>
      <c r="H15" s="1024">
        <v>165027</v>
      </c>
      <c r="I15" s="1024">
        <v>84553</v>
      </c>
      <c r="J15" s="1024">
        <v>6321</v>
      </c>
      <c r="K15" s="1024">
        <v>47007</v>
      </c>
      <c r="L15" s="500">
        <v>22613.41</v>
      </c>
      <c r="M15" s="500">
        <v>68478.73</v>
      </c>
      <c r="N15" s="500">
        <v>49209.65</v>
      </c>
      <c r="O15" s="500">
        <f t="shared" si="0"/>
        <v>810533.79</v>
      </c>
      <c r="P15" s="214"/>
      <c r="Q15" s="210"/>
    </row>
    <row r="16" spans="1:17" x14ac:dyDescent="0.25">
      <c r="A16" s="115">
        <v>1110000</v>
      </c>
      <c r="B16" s="115" t="s">
        <v>556</v>
      </c>
      <c r="C16" s="1024">
        <v>0</v>
      </c>
      <c r="D16" s="1024">
        <v>0</v>
      </c>
      <c r="E16" s="1024">
        <v>0</v>
      </c>
      <c r="F16" s="1024">
        <v>500759</v>
      </c>
      <c r="G16" s="1024">
        <v>673267</v>
      </c>
      <c r="H16" s="1024">
        <v>601341</v>
      </c>
      <c r="I16" s="1024">
        <v>350000</v>
      </c>
      <c r="J16" s="1024">
        <v>682500</v>
      </c>
      <c r="K16" s="1024">
        <v>498360</v>
      </c>
      <c r="L16" s="500">
        <v>343000</v>
      </c>
      <c r="M16" s="500"/>
      <c r="N16" s="500"/>
      <c r="O16" s="500">
        <f t="shared" si="0"/>
        <v>3649227</v>
      </c>
      <c r="P16" s="214"/>
      <c r="Q16" s="210"/>
    </row>
    <row r="17" spans="1:17" x14ac:dyDescent="0.25">
      <c r="A17" s="115">
        <v>1200000</v>
      </c>
      <c r="B17" s="115" t="s">
        <v>716</v>
      </c>
      <c r="C17" s="1024">
        <v>183257</v>
      </c>
      <c r="D17" s="1024">
        <v>2068179</v>
      </c>
      <c r="E17" s="1024">
        <v>17000</v>
      </c>
      <c r="F17" s="1024">
        <v>21068</v>
      </c>
      <c r="G17" s="1024">
        <v>111016</v>
      </c>
      <c r="H17" s="1024">
        <v>8571868</v>
      </c>
      <c r="I17" s="1024">
        <v>4125700</v>
      </c>
      <c r="J17" s="1024">
        <v>17000</v>
      </c>
      <c r="K17" s="1024">
        <v>24956</v>
      </c>
      <c r="L17" s="500">
        <v>76329.440000000002</v>
      </c>
      <c r="M17" s="500">
        <v>69353</v>
      </c>
      <c r="N17" s="500">
        <v>145000</v>
      </c>
      <c r="O17" s="500">
        <f t="shared" si="0"/>
        <v>15430726.439999999</v>
      </c>
      <c r="P17" s="214"/>
      <c r="Q17" s="210"/>
    </row>
    <row r="18" spans="1:17" x14ac:dyDescent="0.25">
      <c r="A18" s="115">
        <v>1250000</v>
      </c>
      <c r="B18" s="115" t="s">
        <v>717</v>
      </c>
      <c r="C18" s="1024">
        <v>0</v>
      </c>
      <c r="D18" s="1024">
        <v>0</v>
      </c>
      <c r="E18" s="1024">
        <v>4864</v>
      </c>
      <c r="F18" s="1024">
        <v>17205</v>
      </c>
      <c r="G18" s="1024">
        <v>0</v>
      </c>
      <c r="H18" s="1024">
        <v>240100</v>
      </c>
      <c r="I18" s="1024">
        <v>0</v>
      </c>
      <c r="J18" s="1024">
        <v>8291</v>
      </c>
      <c r="K18" s="1024">
        <v>61317</v>
      </c>
      <c r="L18" s="500"/>
      <c r="M18" s="500"/>
      <c r="N18" s="500"/>
      <c r="O18" s="500">
        <f t="shared" si="0"/>
        <v>331777</v>
      </c>
      <c r="P18" s="214"/>
      <c r="Q18" s="210"/>
    </row>
    <row r="19" spans="1:17" x14ac:dyDescent="0.25">
      <c r="A19" s="115">
        <v>1260000</v>
      </c>
      <c r="B19" s="115" t="s">
        <v>559</v>
      </c>
      <c r="C19" s="1024">
        <v>3183226</v>
      </c>
      <c r="D19" s="1024">
        <v>623600</v>
      </c>
      <c r="E19" s="1024">
        <v>143172</v>
      </c>
      <c r="F19" s="1024">
        <v>65205</v>
      </c>
      <c r="G19" s="1024">
        <v>207288</v>
      </c>
      <c r="H19" s="1024">
        <v>5146181</v>
      </c>
      <c r="I19" s="1024">
        <v>2128296</v>
      </c>
      <c r="J19" s="1024">
        <v>23776</v>
      </c>
      <c r="K19" s="1024">
        <v>704322</v>
      </c>
      <c r="L19" s="500">
        <v>250412.17000000004</v>
      </c>
      <c r="M19" s="500">
        <v>285512.32000000001</v>
      </c>
      <c r="N19" s="500">
        <v>181088.28000000003</v>
      </c>
      <c r="O19" s="500">
        <f t="shared" si="0"/>
        <v>12942078.77</v>
      </c>
      <c r="P19" s="214"/>
      <c r="Q19" s="210"/>
    </row>
    <row r="20" spans="1:17" x14ac:dyDescent="0.25">
      <c r="A20" s="115">
        <v>1270000</v>
      </c>
      <c r="B20" s="115" t="s">
        <v>560</v>
      </c>
      <c r="C20" s="1024">
        <v>89414</v>
      </c>
      <c r="D20" s="1024">
        <v>226264</v>
      </c>
      <c r="E20" s="1024">
        <v>81525</v>
      </c>
      <c r="F20" s="1024">
        <v>1125648</v>
      </c>
      <c r="G20" s="1024">
        <v>232535</v>
      </c>
      <c r="H20" s="1024">
        <v>496447</v>
      </c>
      <c r="I20" s="1024">
        <v>68600</v>
      </c>
      <c r="J20" s="1024">
        <v>31366</v>
      </c>
      <c r="K20" s="1024">
        <v>234298</v>
      </c>
      <c r="L20" s="500">
        <v>145286.21</v>
      </c>
      <c r="M20" s="500">
        <v>254005.96000000002</v>
      </c>
      <c r="N20" s="500">
        <v>325112.83</v>
      </c>
      <c r="O20" s="500">
        <f t="shared" si="0"/>
        <v>3310502</v>
      </c>
      <c r="P20" s="214"/>
      <c r="Q20" s="210"/>
    </row>
    <row r="21" spans="1:17" x14ac:dyDescent="0.25">
      <c r="A21" s="115">
        <v>1300000</v>
      </c>
      <c r="B21" s="115" t="s">
        <v>561</v>
      </c>
      <c r="C21" s="1024">
        <v>1500</v>
      </c>
      <c r="D21" s="1024">
        <v>34722</v>
      </c>
      <c r="E21" s="1024">
        <v>32077</v>
      </c>
      <c r="F21" s="1024">
        <v>13415</v>
      </c>
      <c r="G21" s="1024">
        <v>22973</v>
      </c>
      <c r="H21" s="1024">
        <v>433401</v>
      </c>
      <c r="I21" s="1024">
        <v>0</v>
      </c>
      <c r="J21" s="1024">
        <v>0</v>
      </c>
      <c r="K21" s="1024">
        <v>51564</v>
      </c>
      <c r="L21" s="500">
        <v>19230.760000000002</v>
      </c>
      <c r="M21" s="500">
        <v>94731.01</v>
      </c>
      <c r="N21" s="500">
        <v>0</v>
      </c>
      <c r="O21" s="500">
        <f>SUM(C21:N21)</f>
        <v>703613.77</v>
      </c>
      <c r="P21" s="214"/>
      <c r="Q21" s="210"/>
    </row>
    <row r="22" spans="1:17" x14ac:dyDescent="0.25">
      <c r="A22" s="112"/>
      <c r="B22" s="113" t="s">
        <v>562</v>
      </c>
      <c r="C22" s="467">
        <f>SUM(C9:C21)</f>
        <v>339343713</v>
      </c>
      <c r="D22" s="467">
        <f t="shared" ref="D22:N22" si="1">SUM(D9:D21)</f>
        <v>505471017</v>
      </c>
      <c r="E22" s="467">
        <f t="shared" si="1"/>
        <v>101529547</v>
      </c>
      <c r="F22" s="467">
        <f t="shared" si="1"/>
        <v>58295635</v>
      </c>
      <c r="G22" s="467">
        <f t="shared" si="1"/>
        <v>240299051</v>
      </c>
      <c r="H22" s="467">
        <f t="shared" si="1"/>
        <v>60409617</v>
      </c>
      <c r="I22" s="467">
        <f t="shared" si="1"/>
        <v>13226880</v>
      </c>
      <c r="J22" s="467">
        <f t="shared" si="1"/>
        <v>204262974</v>
      </c>
      <c r="K22" s="467">
        <f t="shared" si="1"/>
        <v>325028251</v>
      </c>
      <c r="L22" s="467">
        <f>SUM(L9:L21)</f>
        <v>11441458.33</v>
      </c>
      <c r="M22" s="467">
        <f t="shared" si="1"/>
        <v>29339017.020000003</v>
      </c>
      <c r="N22" s="467">
        <f t="shared" si="1"/>
        <v>2433580.42</v>
      </c>
      <c r="O22" s="467">
        <f>SUM(O9:O21)</f>
        <v>1891080740.77</v>
      </c>
      <c r="P22" s="214"/>
      <c r="Q22" s="210"/>
    </row>
    <row r="23" spans="1:17" x14ac:dyDescent="0.25">
      <c r="A23" s="115">
        <v>6000000</v>
      </c>
      <c r="B23" s="115" t="s">
        <v>475</v>
      </c>
      <c r="C23" s="1025">
        <v>4386680152</v>
      </c>
      <c r="D23" s="1025">
        <v>665321320</v>
      </c>
      <c r="E23" s="1025">
        <v>16844059020</v>
      </c>
      <c r="F23" s="1025">
        <v>2500243903</v>
      </c>
      <c r="G23" s="1025">
        <v>5488506062</v>
      </c>
      <c r="H23" s="1025">
        <v>4304960669</v>
      </c>
      <c r="I23" s="1025">
        <v>675124119</v>
      </c>
      <c r="J23" s="1025">
        <v>5382612032</v>
      </c>
      <c r="K23" s="1025">
        <v>5481925447</v>
      </c>
      <c r="L23" s="1025">
        <v>296243516.74000001</v>
      </c>
      <c r="M23" s="1025">
        <v>27100589.129999999</v>
      </c>
      <c r="N23" s="1025">
        <v>81964650.729999989</v>
      </c>
      <c r="O23" s="500">
        <f>SUM(C23:N23)</f>
        <v>46134741480.599998</v>
      </c>
      <c r="P23" s="214"/>
      <c r="Q23" s="210"/>
    </row>
    <row r="24" spans="1:17" x14ac:dyDescent="0.25">
      <c r="A24" s="115">
        <v>8000000</v>
      </c>
      <c r="B24" s="115" t="s">
        <v>597</v>
      </c>
      <c r="C24" s="1025">
        <v>97638432</v>
      </c>
      <c r="D24" s="1025">
        <v>3028331</v>
      </c>
      <c r="E24" s="1025">
        <v>38407481</v>
      </c>
      <c r="F24" s="1025">
        <v>27877</v>
      </c>
      <c r="G24" s="1025">
        <v>7660363</v>
      </c>
      <c r="H24" s="1025">
        <v>16013098</v>
      </c>
      <c r="I24" s="1025">
        <v>2049780</v>
      </c>
      <c r="J24" s="1025">
        <v>682500</v>
      </c>
      <c r="K24" s="1025">
        <v>22499236</v>
      </c>
      <c r="L24" s="1025">
        <v>9</v>
      </c>
      <c r="M24" s="1025">
        <v>4343000</v>
      </c>
      <c r="N24" s="1025">
        <v>358550</v>
      </c>
      <c r="O24" s="500">
        <f>SUM(C24:N24)</f>
        <v>192708657</v>
      </c>
      <c r="P24" s="214"/>
      <c r="Q24" s="210"/>
    </row>
    <row r="25" spans="1:17" x14ac:dyDescent="0.25">
      <c r="A25" s="112"/>
      <c r="B25" s="113" t="s">
        <v>444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4"/>
      <c r="Q25" s="210"/>
    </row>
    <row r="26" spans="1:17" s="154" customFormat="1" x14ac:dyDescent="0.25">
      <c r="A26" s="115">
        <v>2010000</v>
      </c>
      <c r="B26" s="115" t="s">
        <v>1299</v>
      </c>
      <c r="C26" s="1026">
        <v>0</v>
      </c>
      <c r="D26" s="1026">
        <v>0</v>
      </c>
      <c r="E26" s="1026">
        <v>0</v>
      </c>
      <c r="F26" s="1026">
        <v>0</v>
      </c>
      <c r="G26" s="1026">
        <v>0</v>
      </c>
      <c r="H26" s="1026">
        <v>0</v>
      </c>
      <c r="I26" s="1026">
        <v>0</v>
      </c>
      <c r="J26" s="1026">
        <v>0</v>
      </c>
      <c r="K26" s="1026">
        <v>0</v>
      </c>
      <c r="L26" s="1026">
        <v>0</v>
      </c>
      <c r="M26" s="1026"/>
      <c r="N26" s="1026"/>
      <c r="O26" s="501">
        <f>SUM(C26:N26)</f>
        <v>0</v>
      </c>
      <c r="P26" s="214"/>
      <c r="Q26" s="210"/>
    </row>
    <row r="27" spans="1:17" s="154" customFormat="1" x14ac:dyDescent="0.25">
      <c r="A27" s="115">
        <v>2020000</v>
      </c>
      <c r="B27" s="115" t="s">
        <v>1300</v>
      </c>
      <c r="C27" s="1026">
        <v>289198133</v>
      </c>
      <c r="D27" s="1026">
        <v>427484586</v>
      </c>
      <c r="E27" s="1026">
        <v>39044053</v>
      </c>
      <c r="F27" s="1026">
        <v>43822371</v>
      </c>
      <c r="G27" s="1026">
        <v>191382442</v>
      </c>
      <c r="H27" s="1026">
        <v>35435551</v>
      </c>
      <c r="I27" s="1026">
        <v>1006580</v>
      </c>
      <c r="J27" s="1026">
        <v>156664104</v>
      </c>
      <c r="K27" s="1026">
        <v>242943476</v>
      </c>
      <c r="L27" s="1026">
        <v>6461313.75</v>
      </c>
      <c r="M27" s="1026">
        <v>19389775.670000002</v>
      </c>
      <c r="N27" s="1026">
        <v>0</v>
      </c>
      <c r="O27" s="501">
        <f t="shared" ref="O27:O33" si="2">SUM(C27:N27)</f>
        <v>1452832385.4200001</v>
      </c>
      <c r="P27" s="214"/>
      <c r="Q27" s="210"/>
    </row>
    <row r="28" spans="1:17" s="154" customFormat="1" x14ac:dyDescent="0.25">
      <c r="A28" s="115">
        <v>2030000</v>
      </c>
      <c r="B28" s="115" t="s">
        <v>1301</v>
      </c>
      <c r="C28" s="1026">
        <v>0</v>
      </c>
      <c r="D28" s="1026">
        <v>0</v>
      </c>
      <c r="E28" s="1026">
        <v>10394870</v>
      </c>
      <c r="F28" s="1026">
        <v>0</v>
      </c>
      <c r="G28" s="1026">
        <v>0</v>
      </c>
      <c r="H28" s="1026">
        <v>0</v>
      </c>
      <c r="I28" s="1026">
        <v>1215206</v>
      </c>
      <c r="J28" s="1026">
        <v>0</v>
      </c>
      <c r="K28" s="1026">
        <v>0</v>
      </c>
      <c r="L28" s="1026"/>
      <c r="M28" s="1026">
        <v>2100000</v>
      </c>
      <c r="N28" s="1026">
        <v>0</v>
      </c>
      <c r="O28" s="501">
        <f t="shared" si="2"/>
        <v>13710076</v>
      </c>
      <c r="P28" s="214"/>
      <c r="Q28" s="210"/>
    </row>
    <row r="29" spans="1:17" s="154" customFormat="1" x14ac:dyDescent="0.25">
      <c r="A29" s="115">
        <v>2040000</v>
      </c>
      <c r="B29" s="115" t="s">
        <v>1302</v>
      </c>
      <c r="C29" s="1026">
        <v>242419</v>
      </c>
      <c r="D29" s="1026">
        <v>594109</v>
      </c>
      <c r="E29" s="1026">
        <v>328834</v>
      </c>
      <c r="F29" s="1026">
        <v>28506</v>
      </c>
      <c r="G29" s="1026">
        <v>0</v>
      </c>
      <c r="H29" s="1026">
        <v>1045907</v>
      </c>
      <c r="I29" s="1026">
        <v>1195123</v>
      </c>
      <c r="J29" s="1026">
        <v>528586</v>
      </c>
      <c r="K29" s="1026">
        <v>107018</v>
      </c>
      <c r="L29" s="1026">
        <v>24191.46</v>
      </c>
      <c r="M29" s="1026">
        <v>134451.37</v>
      </c>
      <c r="N29" s="1026">
        <v>16014.46</v>
      </c>
      <c r="O29" s="501">
        <f t="shared" si="2"/>
        <v>4245159.29</v>
      </c>
      <c r="P29" s="214"/>
      <c r="Q29" s="210"/>
    </row>
    <row r="30" spans="1:17" s="154" customFormat="1" x14ac:dyDescent="0.25">
      <c r="A30" s="115">
        <v>2050000</v>
      </c>
      <c r="B30" s="115" t="s">
        <v>568</v>
      </c>
      <c r="C30" s="1026">
        <v>45363</v>
      </c>
      <c r="D30" s="1026">
        <v>13024</v>
      </c>
      <c r="E30" s="1026">
        <v>44078</v>
      </c>
      <c r="F30" s="1026">
        <v>114759</v>
      </c>
      <c r="G30" s="1026">
        <v>42858</v>
      </c>
      <c r="H30" s="1026">
        <v>813344</v>
      </c>
      <c r="I30" s="1026">
        <v>58086</v>
      </c>
      <c r="J30" s="1026">
        <v>297766</v>
      </c>
      <c r="K30" s="1026">
        <v>3007689</v>
      </c>
      <c r="L30" s="1026">
        <v>13430.82</v>
      </c>
      <c r="M30" s="1026">
        <v>38995.78</v>
      </c>
      <c r="N30" s="1026">
        <v>2044.16</v>
      </c>
      <c r="O30" s="501">
        <f t="shared" si="2"/>
        <v>4491437.7600000007</v>
      </c>
      <c r="P30" s="214"/>
      <c r="Q30" s="210"/>
    </row>
    <row r="31" spans="1:17" s="154" customFormat="1" x14ac:dyDescent="0.25">
      <c r="A31" s="115">
        <v>2060000</v>
      </c>
      <c r="B31" s="115" t="s">
        <v>1303</v>
      </c>
      <c r="C31" s="1026">
        <v>1925678</v>
      </c>
      <c r="D31" s="1026">
        <v>2748074</v>
      </c>
      <c r="E31" s="1026">
        <v>709209</v>
      </c>
      <c r="F31" s="1026">
        <v>204455</v>
      </c>
      <c r="G31" s="1026">
        <v>2534077</v>
      </c>
      <c r="H31" s="1026">
        <v>705296</v>
      </c>
      <c r="I31" s="1026">
        <v>1100238</v>
      </c>
      <c r="J31" s="1026">
        <v>505097</v>
      </c>
      <c r="K31" s="1026">
        <v>301355</v>
      </c>
      <c r="L31" s="1026">
        <v>231355.81</v>
      </c>
      <c r="M31" s="1026">
        <v>97183.9</v>
      </c>
      <c r="N31" s="1026">
        <v>59383.03</v>
      </c>
      <c r="O31" s="501">
        <f t="shared" si="2"/>
        <v>11121401.74</v>
      </c>
      <c r="P31" s="214"/>
      <c r="Q31" s="210"/>
    </row>
    <row r="32" spans="1:17" s="154" customFormat="1" x14ac:dyDescent="0.25">
      <c r="A32" s="115">
        <v>2070000</v>
      </c>
      <c r="B32" s="115" t="s">
        <v>570</v>
      </c>
      <c r="C32" s="1026">
        <v>0</v>
      </c>
      <c r="D32" s="1026">
        <v>0</v>
      </c>
      <c r="E32" s="1026">
        <v>0</v>
      </c>
      <c r="F32" s="1026">
        <v>0</v>
      </c>
      <c r="G32" s="1026">
        <v>0</v>
      </c>
      <c r="H32" s="1026">
        <v>0</v>
      </c>
      <c r="I32" s="1026">
        <v>0</v>
      </c>
      <c r="J32" s="1026">
        <v>0</v>
      </c>
      <c r="K32" s="1026">
        <v>0</v>
      </c>
      <c r="L32" s="1026">
        <v>0</v>
      </c>
      <c r="M32" s="1026">
        <v>0</v>
      </c>
      <c r="N32" s="1026">
        <v>0</v>
      </c>
      <c r="O32" s="501">
        <f t="shared" si="2"/>
        <v>0</v>
      </c>
      <c r="P32" s="214"/>
      <c r="Q32" s="210"/>
    </row>
    <row r="33" spans="1:17" s="154" customFormat="1" x14ac:dyDescent="0.25">
      <c r="A33" s="115">
        <v>2080000</v>
      </c>
      <c r="B33" s="115" t="s">
        <v>571</v>
      </c>
      <c r="C33" s="1026">
        <v>0</v>
      </c>
      <c r="D33" s="1026">
        <v>0</v>
      </c>
      <c r="E33" s="1026">
        <v>0</v>
      </c>
      <c r="F33" s="1026">
        <v>0</v>
      </c>
      <c r="G33" s="1026">
        <v>0</v>
      </c>
      <c r="H33" s="1026">
        <v>2345</v>
      </c>
      <c r="I33" s="1026">
        <v>0</v>
      </c>
      <c r="J33" s="1026">
        <v>0</v>
      </c>
      <c r="K33" s="1026">
        <v>0</v>
      </c>
      <c r="L33" s="1026">
        <v>0</v>
      </c>
      <c r="M33" s="1026">
        <v>0</v>
      </c>
      <c r="N33" s="1026">
        <v>0</v>
      </c>
      <c r="O33" s="501">
        <f t="shared" si="2"/>
        <v>2345</v>
      </c>
      <c r="P33" s="214"/>
      <c r="Q33" s="210"/>
    </row>
    <row r="34" spans="1:17" s="154" customFormat="1" x14ac:dyDescent="0.25">
      <c r="A34" s="115">
        <v>2100000</v>
      </c>
      <c r="B34" s="115" t="s">
        <v>1304</v>
      </c>
      <c r="C34" s="1026">
        <v>0</v>
      </c>
      <c r="D34" s="1026">
        <v>20059783</v>
      </c>
      <c r="E34" s="1026">
        <v>0</v>
      </c>
      <c r="F34" s="1026">
        <v>0</v>
      </c>
      <c r="G34" s="1026">
        <v>0</v>
      </c>
      <c r="H34" s="1026">
        <v>1675173.9300000002</v>
      </c>
      <c r="I34" s="1026">
        <v>0</v>
      </c>
      <c r="J34" s="1026">
        <v>0</v>
      </c>
      <c r="K34" s="1026">
        <v>0</v>
      </c>
      <c r="L34" s="1026">
        <v>0</v>
      </c>
      <c r="M34" s="1026">
        <v>0</v>
      </c>
      <c r="N34" s="1026">
        <v>0</v>
      </c>
      <c r="O34" s="501">
        <f>SUM(C34:N34)</f>
        <v>21734956.93</v>
      </c>
      <c r="P34" s="214"/>
      <c r="Q34" s="210"/>
    </row>
    <row r="35" spans="1:17" s="154" customFormat="1" x14ac:dyDescent="0.25">
      <c r="A35" s="115">
        <v>2120000</v>
      </c>
      <c r="B35" s="115" t="s">
        <v>574</v>
      </c>
      <c r="C35" s="1026">
        <v>0</v>
      </c>
      <c r="D35" s="1026">
        <v>0</v>
      </c>
      <c r="E35" s="1026">
        <v>0</v>
      </c>
      <c r="F35" s="1026">
        <v>0</v>
      </c>
      <c r="G35" s="1026">
        <v>0</v>
      </c>
      <c r="H35" s="1026">
        <v>0</v>
      </c>
      <c r="I35" s="1026">
        <v>0</v>
      </c>
      <c r="J35" s="1026">
        <v>0</v>
      </c>
      <c r="K35" s="1026">
        <v>0</v>
      </c>
      <c r="L35" s="1026">
        <v>0</v>
      </c>
      <c r="M35" s="1026">
        <v>0</v>
      </c>
      <c r="N35" s="1026">
        <v>0</v>
      </c>
      <c r="O35" s="501">
        <f>SUM(C35:N35)</f>
        <v>0</v>
      </c>
      <c r="P35" s="214"/>
      <c r="Q35" s="210"/>
    </row>
    <row r="36" spans="1:17" s="154" customFormat="1" x14ac:dyDescent="0.25">
      <c r="A36" s="112"/>
      <c r="B36" s="113" t="s">
        <v>575</v>
      </c>
      <c r="C36" s="467">
        <f t="shared" ref="C36:O36" si="3">SUM(C26:C35)</f>
        <v>291411593</v>
      </c>
      <c r="D36" s="467">
        <f t="shared" si="3"/>
        <v>450899576</v>
      </c>
      <c r="E36" s="467">
        <f t="shared" si="3"/>
        <v>50521044</v>
      </c>
      <c r="F36" s="467">
        <f t="shared" si="3"/>
        <v>44170091</v>
      </c>
      <c r="G36" s="467">
        <f t="shared" si="3"/>
        <v>193959377</v>
      </c>
      <c r="H36" s="467">
        <f t="shared" si="3"/>
        <v>39677616.93</v>
      </c>
      <c r="I36" s="467">
        <f t="shared" si="3"/>
        <v>4575233</v>
      </c>
      <c r="J36" s="467">
        <f t="shared" si="3"/>
        <v>157995553</v>
      </c>
      <c r="K36" s="467">
        <f t="shared" si="3"/>
        <v>246359538</v>
      </c>
      <c r="L36" s="467">
        <f t="shared" si="3"/>
        <v>6730291.8399999999</v>
      </c>
      <c r="M36" s="467">
        <f t="shared" si="3"/>
        <v>21760406.720000003</v>
      </c>
      <c r="N36" s="467">
        <f t="shared" si="3"/>
        <v>77441.649999999994</v>
      </c>
      <c r="O36" s="467">
        <f t="shared" si="3"/>
        <v>1508137762.1400001</v>
      </c>
      <c r="P36" s="214"/>
      <c r="Q36" s="210"/>
    </row>
    <row r="37" spans="1:17" s="154" customFormat="1" ht="2.25" customHeight="1" x14ac:dyDescent="0.25">
      <c r="A37" s="99"/>
      <c r="B37" s="100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2">
        <v>0</v>
      </c>
      <c r="P37" s="214"/>
      <c r="Q37" s="210"/>
    </row>
    <row r="38" spans="1:17" s="154" customFormat="1" x14ac:dyDescent="0.25">
      <c r="A38" s="112"/>
      <c r="B38" s="113" t="s">
        <v>576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4"/>
      <c r="Q38" s="210"/>
    </row>
    <row r="39" spans="1:17" s="154" customFormat="1" x14ac:dyDescent="0.25">
      <c r="A39" s="115">
        <v>3010000</v>
      </c>
      <c r="B39" s="115" t="s">
        <v>577</v>
      </c>
      <c r="C39" s="1027">
        <v>29983400</v>
      </c>
      <c r="D39" s="1027">
        <v>39100000</v>
      </c>
      <c r="E39" s="1027">
        <v>11803000</v>
      </c>
      <c r="F39" s="1027">
        <v>7913800</v>
      </c>
      <c r="G39" s="1027">
        <v>22326000</v>
      </c>
      <c r="H39" s="1027">
        <v>9851700</v>
      </c>
      <c r="I39" s="1027">
        <v>7118000</v>
      </c>
      <c r="J39" s="1027">
        <v>16800000</v>
      </c>
      <c r="K39" s="1027">
        <v>53747000</v>
      </c>
      <c r="L39" s="1027">
        <v>1700000</v>
      </c>
      <c r="M39" s="1027">
        <v>2684000</v>
      </c>
      <c r="N39" s="1027">
        <v>1645000</v>
      </c>
      <c r="O39" s="501">
        <f>SUM(C39:N39)</f>
        <v>204671900</v>
      </c>
      <c r="P39" s="214"/>
      <c r="Q39" s="210"/>
    </row>
    <row r="40" spans="1:17" s="154" customFormat="1" x14ac:dyDescent="0.25">
      <c r="A40" s="115">
        <v>3020000</v>
      </c>
      <c r="B40" s="115" t="s">
        <v>578</v>
      </c>
      <c r="C40" s="1027">
        <v>0</v>
      </c>
      <c r="D40" s="1027">
        <v>0</v>
      </c>
      <c r="E40" s="1027">
        <v>0</v>
      </c>
      <c r="F40" s="1027">
        <v>0</v>
      </c>
      <c r="G40" s="1027">
        <v>0</v>
      </c>
      <c r="H40" s="1027">
        <v>0</v>
      </c>
      <c r="I40" s="1027">
        <v>0</v>
      </c>
      <c r="J40" s="1027">
        <v>0</v>
      </c>
      <c r="K40" s="1027">
        <v>0</v>
      </c>
      <c r="L40" s="1027">
        <v>1097522.98</v>
      </c>
      <c r="M40" s="1027">
        <v>0</v>
      </c>
      <c r="N40" s="1027"/>
      <c r="O40" s="501">
        <f t="shared" ref="O40:O45" si="4">SUM(C40:N40)</f>
        <v>1097522.98</v>
      </c>
      <c r="P40" s="214"/>
      <c r="Q40" s="210"/>
    </row>
    <row r="41" spans="1:17" s="154" customFormat="1" x14ac:dyDescent="0.25">
      <c r="A41" s="115">
        <v>3030000</v>
      </c>
      <c r="B41" s="115" t="s">
        <v>718</v>
      </c>
      <c r="C41" s="1027">
        <v>0</v>
      </c>
      <c r="D41" s="1027">
        <v>0</v>
      </c>
      <c r="E41" s="1027">
        <v>0</v>
      </c>
      <c r="F41" s="1027">
        <v>0</v>
      </c>
      <c r="G41" s="1027">
        <v>0</v>
      </c>
      <c r="H41" s="1027">
        <v>0</v>
      </c>
      <c r="I41" s="1027">
        <v>0</v>
      </c>
      <c r="J41" s="1027">
        <v>0</v>
      </c>
      <c r="K41" s="1027">
        <v>0</v>
      </c>
      <c r="L41" s="1027">
        <v>0</v>
      </c>
      <c r="M41" s="1027">
        <v>0</v>
      </c>
      <c r="O41" s="501">
        <f t="shared" si="4"/>
        <v>0</v>
      </c>
      <c r="P41" s="214"/>
      <c r="Q41" s="210"/>
    </row>
    <row r="42" spans="1:17" s="154" customFormat="1" x14ac:dyDescent="0.25">
      <c r="A42" s="115">
        <v>3040000</v>
      </c>
      <c r="B42" s="115" t="s">
        <v>579</v>
      </c>
      <c r="C42" s="1027">
        <v>4525726</v>
      </c>
      <c r="D42" s="1027">
        <v>10083715</v>
      </c>
      <c r="E42" s="1027">
        <v>4781423</v>
      </c>
      <c r="F42" s="1027">
        <v>3345050</v>
      </c>
      <c r="G42" s="1027">
        <v>6787609</v>
      </c>
      <c r="H42" s="1027">
        <v>2273824</v>
      </c>
      <c r="I42" s="1027">
        <v>1242427</v>
      </c>
      <c r="J42" s="1027">
        <v>8400000</v>
      </c>
      <c r="K42" s="1027">
        <v>3571628</v>
      </c>
      <c r="L42" s="1027">
        <v>56904.43</v>
      </c>
      <c r="M42" s="1027">
        <v>31783.35</v>
      </c>
      <c r="N42" s="1027"/>
      <c r="O42" s="501">
        <f t="shared" si="4"/>
        <v>45100089.780000001</v>
      </c>
      <c r="P42" s="214"/>
      <c r="Q42" s="210"/>
    </row>
    <row r="43" spans="1:17" s="154" customFormat="1" x14ac:dyDescent="0.25">
      <c r="A43" s="115">
        <v>3050000</v>
      </c>
      <c r="B43" s="115" t="s">
        <v>719</v>
      </c>
      <c r="C43" s="1027">
        <v>13422993</v>
      </c>
      <c r="D43" s="1027">
        <v>5226865</v>
      </c>
      <c r="E43" s="1027">
        <v>34424083</v>
      </c>
      <c r="F43" s="1027">
        <v>2866695</v>
      </c>
      <c r="G43" s="1027">
        <v>17226067</v>
      </c>
      <c r="H43" s="1027">
        <v>8606477</v>
      </c>
      <c r="I43" s="1027">
        <v>189561</v>
      </c>
      <c r="J43" s="1027">
        <v>21067421</v>
      </c>
      <c r="K43" s="1027">
        <v>21350083</v>
      </c>
      <c r="L43" s="1027">
        <v>1856739.08</v>
      </c>
      <c r="M43" s="1027">
        <v>4862826.9499999993</v>
      </c>
      <c r="N43" s="1027">
        <v>711138.77</v>
      </c>
      <c r="O43" s="501">
        <f t="shared" si="4"/>
        <v>131810949.8</v>
      </c>
      <c r="P43" s="214"/>
      <c r="Q43" s="210"/>
    </row>
    <row r="44" spans="1:17" s="154" customFormat="1" x14ac:dyDescent="0.25">
      <c r="A44" s="115">
        <v>3060000</v>
      </c>
      <c r="B44" s="115" t="s">
        <v>720</v>
      </c>
      <c r="C44" s="1027">
        <v>0</v>
      </c>
      <c r="D44" s="1027">
        <v>0</v>
      </c>
      <c r="E44" s="1027">
        <v>0</v>
      </c>
      <c r="F44" s="1027">
        <v>0</v>
      </c>
      <c r="G44" s="1027">
        <v>0</v>
      </c>
      <c r="H44" s="1027">
        <v>0</v>
      </c>
      <c r="I44" s="1027">
        <v>98975</v>
      </c>
      <c r="J44" s="1027">
        <v>0</v>
      </c>
      <c r="K44" s="1027">
        <v>0</v>
      </c>
      <c r="L44" s="1027">
        <v>0</v>
      </c>
      <c r="M44" s="1027">
        <v>0</v>
      </c>
      <c r="N44" s="1027"/>
      <c r="O44" s="501">
        <f t="shared" si="4"/>
        <v>98975</v>
      </c>
      <c r="P44" s="214"/>
      <c r="Q44" s="210"/>
    </row>
    <row r="45" spans="1:17" s="154" customFormat="1" x14ac:dyDescent="0.25">
      <c r="A45" s="115">
        <v>3070000</v>
      </c>
      <c r="B45" s="115" t="s">
        <v>721</v>
      </c>
      <c r="C45" s="1027">
        <v>0</v>
      </c>
      <c r="D45" s="1027">
        <v>160859</v>
      </c>
      <c r="E45" s="1027">
        <v>0</v>
      </c>
      <c r="F45" s="1027">
        <v>0</v>
      </c>
      <c r="G45" s="1027">
        <v>0</v>
      </c>
      <c r="H45" s="1027">
        <v>0</v>
      </c>
      <c r="I45" s="1027">
        <v>2684</v>
      </c>
      <c r="J45" s="1027">
        <v>0</v>
      </c>
      <c r="K45" s="1027">
        <v>0</v>
      </c>
      <c r="L45" s="1027">
        <v>0</v>
      </c>
      <c r="M45" s="1027">
        <v>0</v>
      </c>
      <c r="N45" s="1027"/>
      <c r="O45" s="501">
        <f t="shared" si="4"/>
        <v>163543</v>
      </c>
      <c r="P45" s="214"/>
      <c r="Q45" s="210"/>
    </row>
    <row r="46" spans="1:17" s="154" customFormat="1" x14ac:dyDescent="0.25">
      <c r="A46" s="112"/>
      <c r="B46" s="113" t="s">
        <v>580</v>
      </c>
      <c r="C46" s="502">
        <f>SUM(C39:C45)</f>
        <v>47932119</v>
      </c>
      <c r="D46" s="502">
        <f t="shared" ref="D46:N46" si="5">SUM(D39:D45)</f>
        <v>54571439</v>
      </c>
      <c r="E46" s="502">
        <f t="shared" si="5"/>
        <v>51008506</v>
      </c>
      <c r="F46" s="502">
        <f t="shared" si="5"/>
        <v>14125545</v>
      </c>
      <c r="G46" s="502">
        <f t="shared" si="5"/>
        <v>46339676</v>
      </c>
      <c r="H46" s="502">
        <f>SUM(H39:H45)</f>
        <v>20732001</v>
      </c>
      <c r="I46" s="502">
        <f t="shared" si="5"/>
        <v>8651647</v>
      </c>
      <c r="J46" s="502">
        <f t="shared" si="5"/>
        <v>46267421</v>
      </c>
      <c r="K46" s="502">
        <f t="shared" si="5"/>
        <v>78668711</v>
      </c>
      <c r="L46" s="502">
        <f>SUM(L39:L45)</f>
        <v>4711166.49</v>
      </c>
      <c r="M46" s="502">
        <f t="shared" si="5"/>
        <v>7578610.2999999989</v>
      </c>
      <c r="N46" s="502">
        <f t="shared" si="5"/>
        <v>2356138.77</v>
      </c>
      <c r="O46" s="502">
        <f>SUM(O39:O45)</f>
        <v>382942980.56</v>
      </c>
      <c r="P46" s="214"/>
      <c r="Q46" s="210"/>
    </row>
    <row r="47" spans="1:17" s="154" customFormat="1" ht="2.25" customHeight="1" x14ac:dyDescent="0.25">
      <c r="A47" s="99"/>
      <c r="B47" s="100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>
        <v>0</v>
      </c>
      <c r="P47" s="214"/>
      <c r="Q47" s="210"/>
    </row>
    <row r="48" spans="1:17" s="154" customFormat="1" x14ac:dyDescent="0.25">
      <c r="A48" s="112"/>
      <c r="B48" s="113" t="s">
        <v>581</v>
      </c>
      <c r="C48" s="502">
        <f>C46+C36</f>
        <v>339343712</v>
      </c>
      <c r="D48" s="502">
        <f t="shared" ref="D48:N48" si="6">D46+D36</f>
        <v>505471015</v>
      </c>
      <c r="E48" s="502">
        <f t="shared" si="6"/>
        <v>101529550</v>
      </c>
      <c r="F48" s="502">
        <f t="shared" si="6"/>
        <v>58295636</v>
      </c>
      <c r="G48" s="502">
        <f t="shared" si="6"/>
        <v>240299053</v>
      </c>
      <c r="H48" s="502">
        <f>H46+H36</f>
        <v>60409617.93</v>
      </c>
      <c r="I48" s="502">
        <f t="shared" si="6"/>
        <v>13226880</v>
      </c>
      <c r="J48" s="502">
        <f t="shared" si="6"/>
        <v>204262974</v>
      </c>
      <c r="K48" s="502">
        <f t="shared" si="6"/>
        <v>325028249</v>
      </c>
      <c r="L48" s="502">
        <f t="shared" si="6"/>
        <v>11441458.33</v>
      </c>
      <c r="M48" s="502">
        <f t="shared" si="6"/>
        <v>29339017.020000003</v>
      </c>
      <c r="N48" s="502">
        <f t="shared" si="6"/>
        <v>2433580.42</v>
      </c>
      <c r="O48" s="502">
        <f>O46+O36</f>
        <v>1891080742.7</v>
      </c>
      <c r="P48" s="214"/>
      <c r="Q48" s="210"/>
    </row>
    <row r="49" spans="1:17" s="154" customFormat="1" x14ac:dyDescent="0.25">
      <c r="A49" s="115">
        <v>7000000</v>
      </c>
      <c r="B49" s="115" t="s">
        <v>582</v>
      </c>
      <c r="C49" s="1029">
        <v>4386680152</v>
      </c>
      <c r="D49" s="1029">
        <v>665321320</v>
      </c>
      <c r="E49" s="1029">
        <v>16844059020</v>
      </c>
      <c r="F49" s="1029">
        <v>2500243903</v>
      </c>
      <c r="G49" s="1029">
        <v>5488506062</v>
      </c>
      <c r="H49" s="1029">
        <v>4304960669</v>
      </c>
      <c r="I49" s="1029">
        <v>675124119</v>
      </c>
      <c r="J49" s="1029">
        <v>5382612032</v>
      </c>
      <c r="K49" s="1029">
        <v>5481925447</v>
      </c>
      <c r="L49" s="1025">
        <v>296243516.74000001</v>
      </c>
      <c r="M49" s="1025">
        <v>27100589.129999999</v>
      </c>
      <c r="N49" s="1025">
        <v>81964650.729999989</v>
      </c>
      <c r="O49" s="500">
        <f>SUM(C49:N49)</f>
        <v>46134741480.599998</v>
      </c>
      <c r="P49" s="214"/>
      <c r="Q49" s="210"/>
    </row>
    <row r="50" spans="1:17" s="154" customFormat="1" x14ac:dyDescent="0.25">
      <c r="A50" s="115">
        <v>9000000</v>
      </c>
      <c r="B50" s="115" t="s">
        <v>585</v>
      </c>
      <c r="C50" s="1029">
        <v>97638432</v>
      </c>
      <c r="D50" s="1029">
        <v>3028331</v>
      </c>
      <c r="E50" s="1029">
        <v>38407481</v>
      </c>
      <c r="F50" s="1029">
        <v>27877</v>
      </c>
      <c r="G50" s="1029">
        <v>7660363</v>
      </c>
      <c r="H50" s="1029">
        <v>16013098</v>
      </c>
      <c r="I50" s="1029">
        <v>2049780</v>
      </c>
      <c r="J50" s="1029">
        <v>682500</v>
      </c>
      <c r="K50" s="1029">
        <v>22499236</v>
      </c>
      <c r="L50" s="1025">
        <v>9</v>
      </c>
      <c r="M50" s="1025">
        <v>4343000</v>
      </c>
      <c r="N50" s="1025">
        <v>358550</v>
      </c>
      <c r="O50" s="500">
        <f>SUM(C50:N50)</f>
        <v>192708657</v>
      </c>
      <c r="P50" s="214"/>
      <c r="Q50" s="210"/>
    </row>
    <row r="51" spans="1:17" s="154" customFormat="1" ht="3" customHeight="1" x14ac:dyDescent="0.25">
      <c r="A51" s="1370"/>
      <c r="B51" s="1370"/>
      <c r="C51" s="1370"/>
      <c r="D51" s="1370"/>
      <c r="E51" s="1370"/>
      <c r="F51" s="1370"/>
      <c r="G51" s="1370"/>
      <c r="H51" s="1370"/>
      <c r="I51" s="1370"/>
      <c r="J51" s="1370"/>
      <c r="K51" s="1370"/>
      <c r="L51" s="1370"/>
      <c r="M51" s="1370"/>
      <c r="N51" s="1370"/>
      <c r="O51" s="1370"/>
      <c r="Q51" s="210"/>
    </row>
    <row r="52" spans="1:17" s="154" customFormat="1" x14ac:dyDescent="0.25">
      <c r="A52" s="1371" t="s">
        <v>1158</v>
      </c>
      <c r="B52" s="1371"/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</row>
    <row r="53" spans="1:17" s="154" customFormat="1" x14ac:dyDescent="0.25">
      <c r="A53" s="99"/>
      <c r="B53" s="479"/>
      <c r="C53" s="909">
        <f t="shared" ref="C53:L53" si="7">C48-C22</f>
        <v>-1</v>
      </c>
      <c r="D53" s="909">
        <f t="shared" si="7"/>
        <v>-2</v>
      </c>
      <c r="E53" s="909">
        <f t="shared" si="7"/>
        <v>3</v>
      </c>
      <c r="F53" s="909">
        <f t="shared" si="7"/>
        <v>1</v>
      </c>
      <c r="G53" s="909">
        <f t="shared" si="7"/>
        <v>2</v>
      </c>
      <c r="H53" s="909">
        <f t="shared" si="7"/>
        <v>0.92999999970197678</v>
      </c>
      <c r="I53" s="909">
        <f t="shared" si="7"/>
        <v>0</v>
      </c>
      <c r="J53" s="909">
        <f t="shared" si="7"/>
        <v>0</v>
      </c>
      <c r="K53" s="909">
        <f t="shared" si="7"/>
        <v>-2</v>
      </c>
      <c r="L53" s="909">
        <f t="shared" si="7"/>
        <v>0</v>
      </c>
      <c r="M53" s="909">
        <f t="shared" ref="M53:N53" si="8">M48-M22</f>
        <v>0</v>
      </c>
      <c r="N53" s="909">
        <f t="shared" si="8"/>
        <v>0</v>
      </c>
      <c r="O53" s="909">
        <f>O48-O22</f>
        <v>1.9300000667572021</v>
      </c>
    </row>
    <row r="54" spans="1:17" ht="21.75" customHeight="1" x14ac:dyDescent="0.25">
      <c r="A54" s="1367" t="s">
        <v>596</v>
      </c>
      <c r="B54" s="1367"/>
      <c r="C54" s="1367"/>
      <c r="D54" s="1367"/>
      <c r="E54" s="1367"/>
      <c r="F54" s="1367"/>
      <c r="G54" s="1367"/>
      <c r="H54" s="1367"/>
      <c r="I54" s="1367"/>
      <c r="J54" s="1367"/>
      <c r="K54" s="1367"/>
      <c r="L54" s="1367"/>
      <c r="M54" s="1367"/>
      <c r="N54" s="1367"/>
      <c r="O54" s="1367"/>
    </row>
    <row r="55" spans="1:17" ht="18" x14ac:dyDescent="0.25">
      <c r="A55" s="1367" t="s">
        <v>703</v>
      </c>
      <c r="B55" s="1367"/>
      <c r="C55" s="1367"/>
      <c r="D55" s="1367"/>
      <c r="E55" s="1367"/>
      <c r="F55" s="1367"/>
      <c r="G55" s="1367"/>
      <c r="H55" s="1367"/>
      <c r="I55" s="1367"/>
      <c r="J55" s="1367"/>
      <c r="K55" s="1367"/>
      <c r="L55" s="1367"/>
      <c r="M55" s="1367"/>
      <c r="N55" s="1367"/>
      <c r="O55" s="1367"/>
    </row>
    <row r="56" spans="1:17" ht="15.75" x14ac:dyDescent="0.25">
      <c r="A56" s="1368" t="s">
        <v>1621</v>
      </c>
      <c r="B56" s="1368"/>
      <c r="C56" s="1368"/>
      <c r="D56" s="1368"/>
      <c r="E56" s="1368"/>
      <c r="F56" s="1368"/>
      <c r="G56" s="1368"/>
      <c r="H56" s="1368"/>
      <c r="I56" s="1368"/>
      <c r="J56" s="1368"/>
      <c r="K56" s="1368"/>
      <c r="L56" s="1368"/>
      <c r="M56" s="1368"/>
      <c r="N56" s="1368"/>
      <c r="O56" s="1368"/>
    </row>
    <row r="57" spans="1:17" ht="15.75" x14ac:dyDescent="0.25">
      <c r="A57" s="1369" t="s">
        <v>1444</v>
      </c>
      <c r="B57" s="1369"/>
      <c r="C57" s="1369"/>
      <c r="D57" s="1369"/>
      <c r="E57" s="1369"/>
      <c r="F57" s="1369"/>
      <c r="G57" s="1369"/>
      <c r="H57" s="1369"/>
      <c r="I57" s="1369"/>
      <c r="J57" s="1369"/>
      <c r="K57" s="1369"/>
      <c r="L57" s="1369"/>
      <c r="M57" s="1369"/>
      <c r="N57" s="1369"/>
      <c r="O57" s="1369"/>
    </row>
    <row r="58" spans="1:17" ht="1.5" customHeight="1" x14ac:dyDescent="0.25">
      <c r="A58" s="116"/>
      <c r="B58" s="116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4"/>
    </row>
    <row r="59" spans="1:17" ht="14.25" customHeight="1" x14ac:dyDescent="0.25">
      <c r="A59" s="155"/>
      <c r="B59" s="155"/>
      <c r="C59" s="156" t="s">
        <v>67</v>
      </c>
      <c r="D59" s="156" t="s">
        <v>68</v>
      </c>
      <c r="E59" s="156" t="s">
        <v>69</v>
      </c>
      <c r="F59" s="156" t="s">
        <v>70</v>
      </c>
      <c r="G59" s="156" t="s">
        <v>71</v>
      </c>
      <c r="H59" s="156" t="s">
        <v>72</v>
      </c>
      <c r="I59" s="156" t="s">
        <v>73</v>
      </c>
      <c r="J59" s="156" t="s">
        <v>88</v>
      </c>
      <c r="K59" s="156" t="s">
        <v>74</v>
      </c>
      <c r="L59" s="156" t="s">
        <v>940</v>
      </c>
      <c r="M59" s="156" t="s">
        <v>1295</v>
      </c>
      <c r="N59" s="156"/>
      <c r="O59" s="157" t="s">
        <v>496</v>
      </c>
    </row>
    <row r="60" spans="1:17" ht="3.75" customHeight="1" x14ac:dyDescent="0.25">
      <c r="A60" s="158"/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60"/>
    </row>
    <row r="61" spans="1:17" ht="15.95" customHeight="1" x14ac:dyDescent="0.25">
      <c r="A61" s="115">
        <v>5100000</v>
      </c>
      <c r="B61" s="115" t="s">
        <v>477</v>
      </c>
      <c r="C61" s="503">
        <v>5215044</v>
      </c>
      <c r="D61" s="503">
        <v>1099677</v>
      </c>
      <c r="E61" s="503">
        <v>6060632</v>
      </c>
      <c r="F61" s="503">
        <v>3183709</v>
      </c>
      <c r="G61" s="503">
        <v>6536816</v>
      </c>
      <c r="H61" s="503">
        <v>6569285</v>
      </c>
      <c r="I61" s="503">
        <v>3054008</v>
      </c>
      <c r="J61" s="503">
        <v>2026331</v>
      </c>
      <c r="K61" s="503">
        <v>9344156</v>
      </c>
      <c r="L61" s="503">
        <v>1002124.19</v>
      </c>
      <c r="M61" s="503">
        <v>1246951.3499999999</v>
      </c>
      <c r="N61" s="503">
        <v>6776.2</v>
      </c>
      <c r="O61" s="215">
        <f t="shared" ref="O61:O79" si="9">SUM(C61:N61)</f>
        <v>45345509.740000002</v>
      </c>
      <c r="P61" s="209"/>
    </row>
    <row r="62" spans="1:17" ht="15.95" customHeight="1" x14ac:dyDescent="0.25">
      <c r="A62" s="115">
        <v>4100000</v>
      </c>
      <c r="B62" s="115" t="s">
        <v>592</v>
      </c>
      <c r="C62" s="503">
        <v>1548363</v>
      </c>
      <c r="D62" s="503">
        <v>1412179</v>
      </c>
      <c r="E62" s="503">
        <v>3092711</v>
      </c>
      <c r="F62" s="503">
        <v>1588427</v>
      </c>
      <c r="G62" s="503">
        <v>1889329</v>
      </c>
      <c r="H62" s="503">
        <v>1370092</v>
      </c>
      <c r="I62" s="503">
        <v>812540</v>
      </c>
      <c r="J62" s="503">
        <v>1304853</v>
      </c>
      <c r="K62" s="503">
        <v>6243496</v>
      </c>
      <c r="L62" s="503">
        <v>487694.62</v>
      </c>
      <c r="M62" s="503">
        <v>309210.77</v>
      </c>
      <c r="N62" s="503">
        <v>54679.57</v>
      </c>
      <c r="O62" s="215">
        <f t="shared" si="9"/>
        <v>20113574.960000001</v>
      </c>
      <c r="P62" s="209"/>
    </row>
    <row r="63" spans="1:17" ht="15.95" customHeight="1" x14ac:dyDescent="0.25">
      <c r="A63" s="112"/>
      <c r="B63" s="113" t="s">
        <v>713</v>
      </c>
      <c r="C63" s="502">
        <f>C61-C62</f>
        <v>3666681</v>
      </c>
      <c r="D63" s="502">
        <f t="shared" ref="D63:N63" si="10">D61-D62</f>
        <v>-312502</v>
      </c>
      <c r="E63" s="502">
        <f t="shared" si="10"/>
        <v>2967921</v>
      </c>
      <c r="F63" s="502">
        <f t="shared" si="10"/>
        <v>1595282</v>
      </c>
      <c r="G63" s="502">
        <f t="shared" si="10"/>
        <v>4647487</v>
      </c>
      <c r="H63" s="502">
        <f t="shared" si="10"/>
        <v>5199193</v>
      </c>
      <c r="I63" s="502">
        <f t="shared" si="10"/>
        <v>2241468</v>
      </c>
      <c r="J63" s="502">
        <f t="shared" si="10"/>
        <v>721478</v>
      </c>
      <c r="K63" s="502">
        <f t="shared" si="10"/>
        <v>3100660</v>
      </c>
      <c r="L63" s="502">
        <f t="shared" si="10"/>
        <v>514429.56999999995</v>
      </c>
      <c r="M63" s="502">
        <f t="shared" si="10"/>
        <v>937740.57999999984</v>
      </c>
      <c r="N63" s="502">
        <f t="shared" si="10"/>
        <v>-47903.37</v>
      </c>
      <c r="O63" s="502">
        <f t="shared" si="9"/>
        <v>25231934.779999997</v>
      </c>
      <c r="P63" s="209"/>
    </row>
    <row r="64" spans="1:17" ht="15.95" customHeight="1" x14ac:dyDescent="0.25">
      <c r="A64" s="115">
        <v>5200000</v>
      </c>
      <c r="B64" s="115" t="s">
        <v>589</v>
      </c>
      <c r="C64" s="503">
        <v>34039490</v>
      </c>
      <c r="D64" s="503">
        <v>133653793</v>
      </c>
      <c r="E64" s="503">
        <v>51904868</v>
      </c>
      <c r="F64" s="503">
        <v>13439980</v>
      </c>
      <c r="G64" s="503">
        <v>26588415</v>
      </c>
      <c r="H64" s="503">
        <v>6806888</v>
      </c>
      <c r="I64" s="503">
        <v>1025447</v>
      </c>
      <c r="J64" s="503">
        <v>36499817</v>
      </c>
      <c r="K64" s="503">
        <v>27631464</v>
      </c>
      <c r="L64" s="503">
        <v>11422806.49</v>
      </c>
      <c r="M64" s="503">
        <v>6457198.5800000001</v>
      </c>
      <c r="N64" s="503">
        <v>1597692.6200000003</v>
      </c>
      <c r="O64" s="215">
        <f t="shared" si="9"/>
        <v>351067859.69</v>
      </c>
      <c r="P64" s="209"/>
    </row>
    <row r="65" spans="1:16" ht="15.95" customHeight="1" x14ac:dyDescent="0.25">
      <c r="A65" s="115">
        <v>4200000</v>
      </c>
      <c r="B65" s="115" t="s">
        <v>593</v>
      </c>
      <c r="C65" s="503">
        <v>20786650</v>
      </c>
      <c r="D65" s="503">
        <v>121991885</v>
      </c>
      <c r="E65" s="503">
        <v>15974424</v>
      </c>
      <c r="F65" s="503">
        <v>9214953</v>
      </c>
      <c r="G65" s="503">
        <v>9482482</v>
      </c>
      <c r="H65" s="503">
        <v>5099413</v>
      </c>
      <c r="I65" s="503">
        <v>159937</v>
      </c>
      <c r="J65" s="503">
        <v>5136456</v>
      </c>
      <c r="K65" s="503">
        <v>17144928</v>
      </c>
      <c r="L65" s="503">
        <v>7732811.1699999999</v>
      </c>
      <c r="M65" s="503">
        <v>328581.88</v>
      </c>
      <c r="N65" s="503">
        <v>50480.1</v>
      </c>
      <c r="O65" s="215">
        <f t="shared" si="9"/>
        <v>213103001.14999998</v>
      </c>
      <c r="P65" s="209"/>
    </row>
    <row r="66" spans="1:16" ht="15.95" customHeight="1" x14ac:dyDescent="0.25">
      <c r="A66" s="112"/>
      <c r="B66" s="113" t="s">
        <v>714</v>
      </c>
      <c r="C66" s="502">
        <f>C63+C64-C65</f>
        <v>16919521</v>
      </c>
      <c r="D66" s="502">
        <f t="shared" ref="D66:N66" si="11">D63+D64-D65</f>
        <v>11349406</v>
      </c>
      <c r="E66" s="502">
        <f t="shared" si="11"/>
        <v>38898365</v>
      </c>
      <c r="F66" s="502">
        <f t="shared" si="11"/>
        <v>5820309</v>
      </c>
      <c r="G66" s="502">
        <f t="shared" si="11"/>
        <v>21753420</v>
      </c>
      <c r="H66" s="502">
        <f t="shared" si="11"/>
        <v>6906668</v>
      </c>
      <c r="I66" s="502">
        <f t="shared" si="11"/>
        <v>3106978</v>
      </c>
      <c r="J66" s="502">
        <f t="shared" si="11"/>
        <v>32084839</v>
      </c>
      <c r="K66" s="502">
        <f t="shared" si="11"/>
        <v>13587196</v>
      </c>
      <c r="L66" s="502">
        <f t="shared" si="11"/>
        <v>4204424.8900000006</v>
      </c>
      <c r="M66" s="502">
        <f t="shared" si="11"/>
        <v>7066357.2800000003</v>
      </c>
      <c r="N66" s="502">
        <f t="shared" si="11"/>
        <v>1499309.1500000001</v>
      </c>
      <c r="O66" s="502">
        <f t="shared" si="9"/>
        <v>163196793.31999999</v>
      </c>
      <c r="P66" s="209"/>
    </row>
    <row r="67" spans="1:16" s="154" customFormat="1" ht="15.95" customHeight="1" x14ac:dyDescent="0.25">
      <c r="A67" s="115">
        <v>5300000</v>
      </c>
      <c r="B67" s="115" t="s">
        <v>590</v>
      </c>
      <c r="C67" s="503">
        <v>3430</v>
      </c>
      <c r="D67" s="503">
        <v>0</v>
      </c>
      <c r="E67" s="503">
        <v>0</v>
      </c>
      <c r="F67" s="503">
        <v>0</v>
      </c>
      <c r="G67" s="503">
        <v>0</v>
      </c>
      <c r="H67" s="503">
        <v>52617</v>
      </c>
      <c r="I67" s="503">
        <v>0</v>
      </c>
      <c r="J67" s="503">
        <v>0</v>
      </c>
      <c r="K67" s="503">
        <v>0</v>
      </c>
      <c r="L67" s="503">
        <v>0</v>
      </c>
      <c r="M67" s="503">
        <v>0</v>
      </c>
      <c r="N67" s="503">
        <v>0</v>
      </c>
      <c r="O67" s="215">
        <f t="shared" si="9"/>
        <v>56047</v>
      </c>
      <c r="P67" s="209"/>
    </row>
    <row r="68" spans="1:16" s="154" customFormat="1" ht="15.95" customHeight="1" x14ac:dyDescent="0.25">
      <c r="A68" s="115">
        <v>4300000</v>
      </c>
      <c r="B68" s="115" t="s">
        <v>722</v>
      </c>
      <c r="C68" s="503">
        <v>17347</v>
      </c>
      <c r="D68" s="503">
        <v>0</v>
      </c>
      <c r="E68" s="503">
        <v>8718</v>
      </c>
      <c r="F68" s="503">
        <v>0</v>
      </c>
      <c r="G68" s="503">
        <v>0</v>
      </c>
      <c r="H68" s="503">
        <v>59341</v>
      </c>
      <c r="I68" s="503">
        <v>0</v>
      </c>
      <c r="J68" s="503">
        <v>0</v>
      </c>
      <c r="K68" s="503">
        <v>21224</v>
      </c>
      <c r="L68" s="503">
        <v>38280</v>
      </c>
      <c r="M68" s="503">
        <v>0</v>
      </c>
      <c r="N68" s="503">
        <v>0</v>
      </c>
      <c r="O68" s="215">
        <f t="shared" si="9"/>
        <v>144910</v>
      </c>
      <c r="P68" s="209"/>
    </row>
    <row r="69" spans="1:16" s="154" customFormat="1" ht="15.95" customHeight="1" x14ac:dyDescent="0.25">
      <c r="A69" s="112"/>
      <c r="B69" s="113" t="s">
        <v>723</v>
      </c>
      <c r="C69" s="504">
        <f>C66+C67-C68</f>
        <v>16905604</v>
      </c>
      <c r="D69" s="504">
        <f t="shared" ref="D69:N69" si="12">D66+D67-D68</f>
        <v>11349406</v>
      </c>
      <c r="E69" s="504">
        <f t="shared" si="12"/>
        <v>38889647</v>
      </c>
      <c r="F69" s="504">
        <f t="shared" si="12"/>
        <v>5820309</v>
      </c>
      <c r="G69" s="504">
        <f t="shared" si="12"/>
        <v>21753420</v>
      </c>
      <c r="H69" s="504">
        <f t="shared" si="12"/>
        <v>6899944</v>
      </c>
      <c r="I69" s="504">
        <f t="shared" si="12"/>
        <v>3106978</v>
      </c>
      <c r="J69" s="504">
        <f t="shared" si="12"/>
        <v>32084839</v>
      </c>
      <c r="K69" s="504">
        <f t="shared" si="12"/>
        <v>13565972</v>
      </c>
      <c r="L69" s="504">
        <f>L66+L72-L68</f>
        <v>4166256.7100000009</v>
      </c>
      <c r="M69" s="504">
        <f t="shared" si="12"/>
        <v>7066357.2800000003</v>
      </c>
      <c r="N69" s="504">
        <f t="shared" si="12"/>
        <v>1499309.1500000001</v>
      </c>
      <c r="O69" s="502">
        <f t="shared" si="9"/>
        <v>163108042.14000002</v>
      </c>
      <c r="P69" s="209"/>
    </row>
    <row r="70" spans="1:16" s="154" customFormat="1" ht="15.95" customHeight="1" x14ac:dyDescent="0.25">
      <c r="A70" s="115">
        <v>4400000</v>
      </c>
      <c r="B70" s="115" t="s">
        <v>724</v>
      </c>
      <c r="C70" s="503">
        <v>9904849</v>
      </c>
      <c r="D70" s="503">
        <v>12429260</v>
      </c>
      <c r="E70" s="503">
        <v>4242877</v>
      </c>
      <c r="F70" s="503">
        <v>3035136</v>
      </c>
      <c r="G70" s="503">
        <v>5294340</v>
      </c>
      <c r="H70" s="503">
        <v>6288219</v>
      </c>
      <c r="I70" s="503">
        <v>2921087</v>
      </c>
      <c r="J70" s="503">
        <v>23892894</v>
      </c>
      <c r="K70" s="503">
        <v>7401499</v>
      </c>
      <c r="L70" s="210">
        <v>2292435.96</v>
      </c>
      <c r="M70" s="210">
        <v>2205485.77</v>
      </c>
      <c r="N70" s="210">
        <v>794503.66</v>
      </c>
      <c r="O70" s="215">
        <f t="shared" si="9"/>
        <v>80702586.389999986</v>
      </c>
      <c r="P70" s="209"/>
    </row>
    <row r="71" spans="1:16" s="154" customFormat="1" ht="15.95" customHeight="1" x14ac:dyDescent="0.25">
      <c r="A71" s="112"/>
      <c r="B71" s="113" t="s">
        <v>715</v>
      </c>
      <c r="C71" s="504">
        <f>C69-C70</f>
        <v>7000755</v>
      </c>
      <c r="D71" s="504">
        <f t="shared" ref="D71:N71" si="13">D69-D70</f>
        <v>-1079854</v>
      </c>
      <c r="E71" s="504">
        <f t="shared" si="13"/>
        <v>34646770</v>
      </c>
      <c r="F71" s="504">
        <f t="shared" si="13"/>
        <v>2785173</v>
      </c>
      <c r="G71" s="504">
        <f t="shared" si="13"/>
        <v>16459080</v>
      </c>
      <c r="H71" s="504">
        <f t="shared" si="13"/>
        <v>611725</v>
      </c>
      <c r="I71" s="504">
        <f t="shared" si="13"/>
        <v>185891</v>
      </c>
      <c r="J71" s="504">
        <f t="shared" si="13"/>
        <v>8191945</v>
      </c>
      <c r="K71" s="504">
        <f t="shared" si="13"/>
        <v>6164473</v>
      </c>
      <c r="L71" s="504">
        <f t="shared" si="13"/>
        <v>1873820.7500000009</v>
      </c>
      <c r="M71" s="504">
        <f t="shared" si="13"/>
        <v>4860871.51</v>
      </c>
      <c r="N71" s="504">
        <f t="shared" si="13"/>
        <v>704805.49000000011</v>
      </c>
      <c r="O71" s="502">
        <f t="shared" si="9"/>
        <v>82405455.75</v>
      </c>
      <c r="P71" s="209"/>
    </row>
    <row r="72" spans="1:16" s="154" customFormat="1" ht="15.95" customHeight="1" x14ac:dyDescent="0.25">
      <c r="A72" s="115">
        <v>5500000</v>
      </c>
      <c r="B72" s="115" t="s">
        <v>482</v>
      </c>
      <c r="C72" s="503">
        <v>1797325</v>
      </c>
      <c r="D72" s="503">
        <v>9539642</v>
      </c>
      <c r="E72" s="503">
        <v>87863</v>
      </c>
      <c r="F72" s="503">
        <v>70911</v>
      </c>
      <c r="G72" s="503">
        <v>2081118</v>
      </c>
      <c r="H72" s="503">
        <v>2177459</v>
      </c>
      <c r="I72" s="503">
        <v>5481</v>
      </c>
      <c r="J72" s="503">
        <v>12866311</v>
      </c>
      <c r="K72" s="503">
        <v>8900902</v>
      </c>
      <c r="L72" s="503">
        <v>111.82</v>
      </c>
      <c r="M72" s="503"/>
      <c r="N72" s="503">
        <v>10196.459999999999</v>
      </c>
      <c r="O72" s="215">
        <f t="shared" si="9"/>
        <v>37537320.280000001</v>
      </c>
      <c r="P72" s="209"/>
    </row>
    <row r="73" spans="1:16" s="154" customFormat="1" ht="15.95" customHeight="1" x14ac:dyDescent="0.25">
      <c r="A73" s="115">
        <v>4500000</v>
      </c>
      <c r="B73" s="115" t="s">
        <v>594</v>
      </c>
      <c r="C73" s="503">
        <v>0</v>
      </c>
      <c r="D73" s="503">
        <v>3497093</v>
      </c>
      <c r="E73" s="503">
        <v>242541</v>
      </c>
      <c r="F73" s="503">
        <v>0</v>
      </c>
      <c r="G73" s="503">
        <v>56078</v>
      </c>
      <c r="H73" s="503">
        <v>463019</v>
      </c>
      <c r="I73" s="503">
        <v>0</v>
      </c>
      <c r="J73" s="503">
        <v>296677</v>
      </c>
      <c r="K73" s="503">
        <v>722548</v>
      </c>
      <c r="L73" s="503">
        <v>17181.599999999999</v>
      </c>
      <c r="M73" s="503"/>
      <c r="N73" s="503"/>
      <c r="O73" s="215">
        <f t="shared" si="9"/>
        <v>5295137.5999999996</v>
      </c>
      <c r="P73" s="209"/>
    </row>
    <row r="74" spans="1:16" s="154" customFormat="1" ht="15.95" customHeight="1" x14ac:dyDescent="0.25">
      <c r="A74" s="112"/>
      <c r="B74" s="113" t="s">
        <v>725</v>
      </c>
      <c r="C74" s="504">
        <f>C71+C72-C73</f>
        <v>8798080</v>
      </c>
      <c r="D74" s="504">
        <f t="shared" ref="D74:L74" si="14">D71+D72-D73</f>
        <v>4962695</v>
      </c>
      <c r="E74" s="504">
        <f t="shared" si="14"/>
        <v>34492092</v>
      </c>
      <c r="F74" s="504">
        <f t="shared" si="14"/>
        <v>2856084</v>
      </c>
      <c r="G74" s="504">
        <f t="shared" si="14"/>
        <v>18484120</v>
      </c>
      <c r="H74" s="504">
        <f t="shared" si="14"/>
        <v>2326165</v>
      </c>
      <c r="I74" s="504">
        <f t="shared" si="14"/>
        <v>191372</v>
      </c>
      <c r="J74" s="504">
        <f t="shared" si="14"/>
        <v>20761579</v>
      </c>
      <c r="K74" s="504">
        <f t="shared" si="14"/>
        <v>14342827</v>
      </c>
      <c r="L74" s="504">
        <f t="shared" si="14"/>
        <v>1856750.9700000009</v>
      </c>
      <c r="M74" s="504">
        <f t="shared" ref="M74:N74" si="15">M71+M72-M73</f>
        <v>4860871.51</v>
      </c>
      <c r="N74" s="504">
        <f t="shared" si="15"/>
        <v>715001.95000000007</v>
      </c>
      <c r="O74" s="502">
        <f t="shared" si="9"/>
        <v>114647638.43000001</v>
      </c>
      <c r="P74" s="209"/>
    </row>
    <row r="75" spans="1:16" s="154" customFormat="1" ht="25.5" x14ac:dyDescent="0.25">
      <c r="A75" s="115">
        <v>5890000</v>
      </c>
      <c r="B75" s="115" t="s">
        <v>591</v>
      </c>
      <c r="C75" s="503">
        <v>34</v>
      </c>
      <c r="D75" s="503">
        <v>196122</v>
      </c>
      <c r="E75" s="503">
        <v>0</v>
      </c>
      <c r="F75" s="503">
        <v>258914</v>
      </c>
      <c r="G75" s="503">
        <v>733206</v>
      </c>
      <c r="H75" s="503">
        <v>1643</v>
      </c>
      <c r="I75" s="503">
        <v>41058</v>
      </c>
      <c r="J75" s="503">
        <v>245048</v>
      </c>
      <c r="K75" s="503">
        <v>9</v>
      </c>
      <c r="L75" s="503">
        <v>100.05000000000001</v>
      </c>
      <c r="M75" s="503">
        <v>7.4899999999999993</v>
      </c>
      <c r="N75" s="503">
        <v>0.01</v>
      </c>
      <c r="O75" s="215">
        <f t="shared" si="9"/>
        <v>1476141.55</v>
      </c>
      <c r="P75" s="209"/>
    </row>
    <row r="76" spans="1:16" s="154" customFormat="1" ht="25.5" x14ac:dyDescent="0.25">
      <c r="A76" s="115">
        <v>4890000</v>
      </c>
      <c r="B76" s="115" t="s">
        <v>595</v>
      </c>
      <c r="C76" s="503">
        <v>2984918</v>
      </c>
      <c r="D76" s="503">
        <v>78</v>
      </c>
      <c r="E76" s="503">
        <v>0</v>
      </c>
      <c r="F76" s="503">
        <v>262862</v>
      </c>
      <c r="G76" s="503">
        <v>1991260</v>
      </c>
      <c r="H76" s="503">
        <v>6058</v>
      </c>
      <c r="I76" s="503">
        <v>42869</v>
      </c>
      <c r="J76" s="503">
        <v>3938</v>
      </c>
      <c r="K76" s="503">
        <v>1043</v>
      </c>
      <c r="L76" s="503">
        <v>0.36</v>
      </c>
      <c r="M76" s="503">
        <v>60.360000000000007</v>
      </c>
      <c r="N76" s="503">
        <v>3863.19</v>
      </c>
      <c r="O76" s="215">
        <f t="shared" si="9"/>
        <v>5296949.9100000011</v>
      </c>
      <c r="P76" s="209"/>
    </row>
    <row r="77" spans="1:16" s="154" customFormat="1" ht="15.95" customHeight="1" x14ac:dyDescent="0.25">
      <c r="A77" s="112"/>
      <c r="B77" s="113" t="s">
        <v>726</v>
      </c>
      <c r="C77" s="504">
        <f>C74+C75-C76</f>
        <v>5813196</v>
      </c>
      <c r="D77" s="504">
        <f t="shared" ref="D77:N77" si="16">D74+D75-D76</f>
        <v>5158739</v>
      </c>
      <c r="E77" s="504">
        <f t="shared" si="16"/>
        <v>34492092</v>
      </c>
      <c r="F77" s="504">
        <f t="shared" si="16"/>
        <v>2852136</v>
      </c>
      <c r="G77" s="504">
        <f t="shared" si="16"/>
        <v>17226066</v>
      </c>
      <c r="H77" s="504">
        <f t="shared" si="16"/>
        <v>2321750</v>
      </c>
      <c r="I77" s="504">
        <f t="shared" si="16"/>
        <v>189561</v>
      </c>
      <c r="J77" s="504">
        <f>J74+J75-J76</f>
        <v>21002689</v>
      </c>
      <c r="K77" s="504">
        <f>K74+K75-K76</f>
        <v>14341793</v>
      </c>
      <c r="L77" s="504">
        <f t="shared" si="16"/>
        <v>1856850.6600000008</v>
      </c>
      <c r="M77" s="504">
        <f t="shared" si="16"/>
        <v>4860818.6399999997</v>
      </c>
      <c r="N77" s="504">
        <f t="shared" si="16"/>
        <v>711138.77000000014</v>
      </c>
      <c r="O77" s="502">
        <f t="shared" si="9"/>
        <v>110826830.06999999</v>
      </c>
      <c r="P77" s="209"/>
    </row>
    <row r="78" spans="1:16" s="154" customFormat="1" ht="15.95" customHeight="1" x14ac:dyDescent="0.25">
      <c r="A78" s="115">
        <v>4600000</v>
      </c>
      <c r="B78" s="115" t="s">
        <v>727</v>
      </c>
      <c r="C78" s="503">
        <v>0</v>
      </c>
      <c r="D78" s="503">
        <v>0</v>
      </c>
      <c r="E78" s="503">
        <v>68010</v>
      </c>
      <c r="F78" s="503">
        <v>0</v>
      </c>
      <c r="G78" s="503">
        <v>0</v>
      </c>
      <c r="H78" s="503">
        <v>220212</v>
      </c>
      <c r="I78" s="503">
        <v>0</v>
      </c>
      <c r="J78" s="503">
        <v>0</v>
      </c>
      <c r="K78" s="503">
        <v>2527502</v>
      </c>
      <c r="L78" s="503">
        <v>0</v>
      </c>
      <c r="M78" s="503">
        <v>0</v>
      </c>
      <c r="N78" s="503">
        <v>0</v>
      </c>
      <c r="O78" s="215">
        <f t="shared" si="9"/>
        <v>2815724</v>
      </c>
      <c r="P78" s="209"/>
    </row>
    <row r="79" spans="1:16" s="154" customFormat="1" ht="15.95" customHeight="1" x14ac:dyDescent="0.25">
      <c r="A79" s="112"/>
      <c r="B79" s="113" t="s">
        <v>728</v>
      </c>
      <c r="C79" s="504">
        <f>C77-C78</f>
        <v>5813196</v>
      </c>
      <c r="D79" s="504">
        <f t="shared" ref="D79:N79" si="17">D77-D78</f>
        <v>5158739</v>
      </c>
      <c r="E79" s="504">
        <f t="shared" si="17"/>
        <v>34424082</v>
      </c>
      <c r="F79" s="504">
        <f t="shared" si="17"/>
        <v>2852136</v>
      </c>
      <c r="G79" s="504">
        <f t="shared" si="17"/>
        <v>17226066</v>
      </c>
      <c r="H79" s="504">
        <f t="shared" si="17"/>
        <v>2101538</v>
      </c>
      <c r="I79" s="504">
        <f t="shared" si="17"/>
        <v>189561</v>
      </c>
      <c r="J79" s="504">
        <f t="shared" si="17"/>
        <v>21002689</v>
      </c>
      <c r="K79" s="504">
        <f t="shared" si="17"/>
        <v>11814291</v>
      </c>
      <c r="L79" s="504">
        <f t="shared" si="17"/>
        <v>1856850.6600000008</v>
      </c>
      <c r="M79" s="504">
        <f t="shared" si="17"/>
        <v>4860818.6399999997</v>
      </c>
      <c r="N79" s="504">
        <f t="shared" si="17"/>
        <v>711138.77000000014</v>
      </c>
      <c r="O79" s="502">
        <f t="shared" si="9"/>
        <v>108011106.06999999</v>
      </c>
      <c r="P79" s="209"/>
    </row>
    <row r="80" spans="1:16" s="154" customFormat="1" ht="3.75" customHeight="1" x14ac:dyDescent="0.25">
      <c r="A80" s="161"/>
      <c r="B80" s="161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</row>
    <row r="81" spans="1:15" s="154" customFormat="1" x14ac:dyDescent="0.25">
      <c r="A81" s="1366" t="s">
        <v>1158</v>
      </c>
      <c r="B81" s="1366"/>
      <c r="C81" s="1366"/>
      <c r="D81" s="1366"/>
      <c r="E81" s="1366"/>
      <c r="F81" s="1366"/>
      <c r="G81" s="1366"/>
      <c r="H81" s="1366"/>
      <c r="I81" s="1366"/>
      <c r="J81" s="1366"/>
      <c r="K81" s="1366"/>
      <c r="L81" s="1366"/>
      <c r="M81" s="1366"/>
      <c r="N81" s="1366"/>
      <c r="O81" s="1366"/>
    </row>
    <row r="82" spans="1:15" s="154" customFormat="1" x14ac:dyDescent="0.25">
      <c r="A82" s="99"/>
      <c r="B82" s="10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99"/>
    </row>
    <row r="83" spans="1:15" x14ac:dyDescent="0.25"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</row>
    <row r="84" spans="1:15" x14ac:dyDescent="0.25">
      <c r="C84" s="203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</row>
    <row r="85" spans="1:15" x14ac:dyDescent="0.25"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</row>
  </sheetData>
  <mergeCells count="11">
    <mergeCell ref="A81:O81"/>
    <mergeCell ref="A1:O1"/>
    <mergeCell ref="A2:O2"/>
    <mergeCell ref="A3:O3"/>
    <mergeCell ref="A4:O4"/>
    <mergeCell ref="A51:O51"/>
    <mergeCell ref="A52:O52"/>
    <mergeCell ref="A54:O54"/>
    <mergeCell ref="A55:O55"/>
    <mergeCell ref="A56:O56"/>
    <mergeCell ref="A57:O57"/>
  </mergeCells>
  <conditionalFormatting sqref="A63:B63">
    <cfRule type="cellIs" dxfId="27" priority="8" stopIfTrue="1" operator="equal">
      <formula>0</formula>
    </cfRule>
  </conditionalFormatting>
  <conditionalFormatting sqref="A83:O83">
    <cfRule type="cellIs" dxfId="26" priority="9" stopIfTrue="1" operator="equal">
      <formula>0</formula>
    </cfRule>
  </conditionalFormatting>
  <conditionalFormatting sqref="A69:B69">
    <cfRule type="cellIs" dxfId="25" priority="6" stopIfTrue="1" operator="equal">
      <formula>0</formula>
    </cfRule>
  </conditionalFormatting>
  <conditionalFormatting sqref="A71:B71">
    <cfRule type="cellIs" dxfId="24" priority="5" stopIfTrue="1" operator="equal">
      <formula>0</formula>
    </cfRule>
  </conditionalFormatting>
  <conditionalFormatting sqref="A74:B74">
    <cfRule type="cellIs" dxfId="23" priority="4" stopIfTrue="1" operator="equal">
      <formula>0</formula>
    </cfRule>
  </conditionalFormatting>
  <conditionalFormatting sqref="A77:B77">
    <cfRule type="cellIs" dxfId="22" priority="3" stopIfTrue="1" operator="equal">
      <formula>0</formula>
    </cfRule>
  </conditionalFormatting>
  <conditionalFormatting sqref="A79">
    <cfRule type="cellIs" dxfId="21" priority="2" stopIfTrue="1" operator="equal">
      <formula>0</formula>
    </cfRule>
  </conditionalFormatting>
  <conditionalFormatting sqref="B79">
    <cfRule type="cellIs" dxfId="20" priority="1" stopIfTrue="1" operator="equal">
      <formula>0</formula>
    </cfRule>
  </conditionalFormatting>
  <conditionalFormatting sqref="A66:B66 A82:O82">
    <cfRule type="cellIs" dxfId="19" priority="7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tabSelected="1" topLeftCell="A217" zoomScale="75" zoomScaleNormal="75" workbookViewId="0">
      <selection activeCell="B280" sqref="B280"/>
    </sheetView>
  </sheetViews>
  <sheetFormatPr baseColWidth="10" defaultColWidth="0" defaultRowHeight="15" zeroHeight="1" x14ac:dyDescent="0.25"/>
  <cols>
    <col min="1" max="1" width="72.7109375" style="18" customWidth="1"/>
    <col min="2" max="2" width="78.28515625" style="17" customWidth="1"/>
    <col min="3" max="3" width="31.42578125" style="17" customWidth="1"/>
    <col min="4" max="4" width="23" style="17" customWidth="1"/>
    <col min="5" max="5" width="25" style="17" customWidth="1"/>
    <col min="6" max="6" width="59.5703125" style="17" customWidth="1"/>
    <col min="7" max="7" width="9.140625" style="17" hidden="1" customWidth="1"/>
    <col min="8" max="8" width="9.140625" style="17" hidden="1"/>
    <col min="9" max="256" width="0" style="17" hidden="1"/>
    <col min="257" max="257" width="72.7109375" style="17" customWidth="1"/>
    <col min="258" max="258" width="78.28515625" style="17" customWidth="1"/>
    <col min="259" max="259" width="31.42578125" style="17" customWidth="1"/>
    <col min="260" max="260" width="23" style="17" customWidth="1"/>
    <col min="261" max="261" width="25" style="17" customWidth="1"/>
    <col min="262" max="262" width="59.5703125" style="17" customWidth="1"/>
    <col min="263" max="263" width="0" style="17" hidden="1" customWidth="1"/>
    <col min="264" max="512" width="0" style="17" hidden="1"/>
    <col min="513" max="513" width="72.7109375" style="17" customWidth="1"/>
    <col min="514" max="514" width="78.28515625" style="17" customWidth="1"/>
    <col min="515" max="515" width="31.42578125" style="17" customWidth="1"/>
    <col min="516" max="516" width="23" style="17" customWidth="1"/>
    <col min="517" max="517" width="25" style="17" customWidth="1"/>
    <col min="518" max="518" width="59.5703125" style="17" customWidth="1"/>
    <col min="519" max="519" width="0" style="17" hidden="1" customWidth="1"/>
    <col min="520" max="768" width="0" style="17" hidden="1"/>
    <col min="769" max="769" width="72.7109375" style="17" customWidth="1"/>
    <col min="770" max="770" width="78.28515625" style="17" customWidth="1"/>
    <col min="771" max="771" width="31.42578125" style="17" customWidth="1"/>
    <col min="772" max="772" width="23" style="17" customWidth="1"/>
    <col min="773" max="773" width="25" style="17" customWidth="1"/>
    <col min="774" max="774" width="59.5703125" style="17" customWidth="1"/>
    <col min="775" max="775" width="0" style="17" hidden="1" customWidth="1"/>
    <col min="776" max="1024" width="0" style="17" hidden="1"/>
    <col min="1025" max="1025" width="72.7109375" style="17" customWidth="1"/>
    <col min="1026" max="1026" width="78.28515625" style="17" customWidth="1"/>
    <col min="1027" max="1027" width="31.42578125" style="17" customWidth="1"/>
    <col min="1028" max="1028" width="23" style="17" customWidth="1"/>
    <col min="1029" max="1029" width="25" style="17" customWidth="1"/>
    <col min="1030" max="1030" width="59.5703125" style="17" customWidth="1"/>
    <col min="1031" max="1031" width="0" style="17" hidden="1" customWidth="1"/>
    <col min="1032" max="1280" width="0" style="17" hidden="1"/>
    <col min="1281" max="1281" width="72.7109375" style="17" customWidth="1"/>
    <col min="1282" max="1282" width="78.28515625" style="17" customWidth="1"/>
    <col min="1283" max="1283" width="31.42578125" style="17" customWidth="1"/>
    <col min="1284" max="1284" width="23" style="17" customWidth="1"/>
    <col min="1285" max="1285" width="25" style="17" customWidth="1"/>
    <col min="1286" max="1286" width="59.5703125" style="17" customWidth="1"/>
    <col min="1287" max="1287" width="0" style="17" hidden="1" customWidth="1"/>
    <col min="1288" max="1536" width="0" style="17" hidden="1"/>
    <col min="1537" max="1537" width="72.7109375" style="17" customWidth="1"/>
    <col min="1538" max="1538" width="78.28515625" style="17" customWidth="1"/>
    <col min="1539" max="1539" width="31.42578125" style="17" customWidth="1"/>
    <col min="1540" max="1540" width="23" style="17" customWidth="1"/>
    <col min="1541" max="1541" width="25" style="17" customWidth="1"/>
    <col min="1542" max="1542" width="59.5703125" style="17" customWidth="1"/>
    <col min="1543" max="1543" width="0" style="17" hidden="1" customWidth="1"/>
    <col min="1544" max="1792" width="0" style="17" hidden="1"/>
    <col min="1793" max="1793" width="72.7109375" style="17" customWidth="1"/>
    <col min="1794" max="1794" width="78.28515625" style="17" customWidth="1"/>
    <col min="1795" max="1795" width="31.42578125" style="17" customWidth="1"/>
    <col min="1796" max="1796" width="23" style="17" customWidth="1"/>
    <col min="1797" max="1797" width="25" style="17" customWidth="1"/>
    <col min="1798" max="1798" width="59.5703125" style="17" customWidth="1"/>
    <col min="1799" max="1799" width="0" style="17" hidden="1" customWidth="1"/>
    <col min="1800" max="2048" width="0" style="17" hidden="1"/>
    <col min="2049" max="2049" width="72.7109375" style="17" customWidth="1"/>
    <col min="2050" max="2050" width="78.28515625" style="17" customWidth="1"/>
    <col min="2051" max="2051" width="31.42578125" style="17" customWidth="1"/>
    <col min="2052" max="2052" width="23" style="17" customWidth="1"/>
    <col min="2053" max="2053" width="25" style="17" customWidth="1"/>
    <col min="2054" max="2054" width="59.5703125" style="17" customWidth="1"/>
    <col min="2055" max="2055" width="0" style="17" hidden="1" customWidth="1"/>
    <col min="2056" max="2304" width="0" style="17" hidden="1"/>
    <col min="2305" max="2305" width="72.7109375" style="17" customWidth="1"/>
    <col min="2306" max="2306" width="78.28515625" style="17" customWidth="1"/>
    <col min="2307" max="2307" width="31.42578125" style="17" customWidth="1"/>
    <col min="2308" max="2308" width="23" style="17" customWidth="1"/>
    <col min="2309" max="2309" width="25" style="17" customWidth="1"/>
    <col min="2310" max="2310" width="59.5703125" style="17" customWidth="1"/>
    <col min="2311" max="2311" width="0" style="17" hidden="1" customWidth="1"/>
    <col min="2312" max="2560" width="0" style="17" hidden="1"/>
    <col min="2561" max="2561" width="72.7109375" style="17" customWidth="1"/>
    <col min="2562" max="2562" width="78.28515625" style="17" customWidth="1"/>
    <col min="2563" max="2563" width="31.42578125" style="17" customWidth="1"/>
    <col min="2564" max="2564" width="23" style="17" customWidth="1"/>
    <col min="2565" max="2565" width="25" style="17" customWidth="1"/>
    <col min="2566" max="2566" width="59.5703125" style="17" customWidth="1"/>
    <col min="2567" max="2567" width="0" style="17" hidden="1" customWidth="1"/>
    <col min="2568" max="2816" width="0" style="17" hidden="1"/>
    <col min="2817" max="2817" width="72.7109375" style="17" customWidth="1"/>
    <col min="2818" max="2818" width="78.28515625" style="17" customWidth="1"/>
    <col min="2819" max="2819" width="31.42578125" style="17" customWidth="1"/>
    <col min="2820" max="2820" width="23" style="17" customWidth="1"/>
    <col min="2821" max="2821" width="25" style="17" customWidth="1"/>
    <col min="2822" max="2822" width="59.5703125" style="17" customWidth="1"/>
    <col min="2823" max="2823" width="0" style="17" hidden="1" customWidth="1"/>
    <col min="2824" max="3072" width="0" style="17" hidden="1"/>
    <col min="3073" max="3073" width="72.7109375" style="17" customWidth="1"/>
    <col min="3074" max="3074" width="78.28515625" style="17" customWidth="1"/>
    <col min="3075" max="3075" width="31.42578125" style="17" customWidth="1"/>
    <col min="3076" max="3076" width="23" style="17" customWidth="1"/>
    <col min="3077" max="3077" width="25" style="17" customWidth="1"/>
    <col min="3078" max="3078" width="59.5703125" style="17" customWidth="1"/>
    <col min="3079" max="3079" width="0" style="17" hidden="1" customWidth="1"/>
    <col min="3080" max="3328" width="0" style="17" hidden="1"/>
    <col min="3329" max="3329" width="72.7109375" style="17" customWidth="1"/>
    <col min="3330" max="3330" width="78.28515625" style="17" customWidth="1"/>
    <col min="3331" max="3331" width="31.42578125" style="17" customWidth="1"/>
    <col min="3332" max="3332" width="23" style="17" customWidth="1"/>
    <col min="3333" max="3333" width="25" style="17" customWidth="1"/>
    <col min="3334" max="3334" width="59.5703125" style="17" customWidth="1"/>
    <col min="3335" max="3335" width="0" style="17" hidden="1" customWidth="1"/>
    <col min="3336" max="3584" width="0" style="17" hidden="1"/>
    <col min="3585" max="3585" width="72.7109375" style="17" customWidth="1"/>
    <col min="3586" max="3586" width="78.28515625" style="17" customWidth="1"/>
    <col min="3587" max="3587" width="31.42578125" style="17" customWidth="1"/>
    <col min="3588" max="3588" width="23" style="17" customWidth="1"/>
    <col min="3589" max="3589" width="25" style="17" customWidth="1"/>
    <col min="3590" max="3590" width="59.5703125" style="17" customWidth="1"/>
    <col min="3591" max="3591" width="0" style="17" hidden="1" customWidth="1"/>
    <col min="3592" max="3840" width="0" style="17" hidden="1"/>
    <col min="3841" max="3841" width="72.7109375" style="17" customWidth="1"/>
    <col min="3842" max="3842" width="78.28515625" style="17" customWidth="1"/>
    <col min="3843" max="3843" width="31.42578125" style="17" customWidth="1"/>
    <col min="3844" max="3844" width="23" style="17" customWidth="1"/>
    <col min="3845" max="3845" width="25" style="17" customWidth="1"/>
    <col min="3846" max="3846" width="59.5703125" style="17" customWidth="1"/>
    <col min="3847" max="3847" width="0" style="17" hidden="1" customWidth="1"/>
    <col min="3848" max="4096" width="0" style="17" hidden="1"/>
    <col min="4097" max="4097" width="72.7109375" style="17" customWidth="1"/>
    <col min="4098" max="4098" width="78.28515625" style="17" customWidth="1"/>
    <col min="4099" max="4099" width="31.42578125" style="17" customWidth="1"/>
    <col min="4100" max="4100" width="23" style="17" customWidth="1"/>
    <col min="4101" max="4101" width="25" style="17" customWidth="1"/>
    <col min="4102" max="4102" width="59.5703125" style="17" customWidth="1"/>
    <col min="4103" max="4103" width="0" style="17" hidden="1" customWidth="1"/>
    <col min="4104" max="4352" width="0" style="17" hidden="1"/>
    <col min="4353" max="4353" width="72.7109375" style="17" customWidth="1"/>
    <col min="4354" max="4354" width="78.28515625" style="17" customWidth="1"/>
    <col min="4355" max="4355" width="31.42578125" style="17" customWidth="1"/>
    <col min="4356" max="4356" width="23" style="17" customWidth="1"/>
    <col min="4357" max="4357" width="25" style="17" customWidth="1"/>
    <col min="4358" max="4358" width="59.5703125" style="17" customWidth="1"/>
    <col min="4359" max="4359" width="0" style="17" hidden="1" customWidth="1"/>
    <col min="4360" max="4608" width="0" style="17" hidden="1"/>
    <col min="4609" max="4609" width="72.7109375" style="17" customWidth="1"/>
    <col min="4610" max="4610" width="78.28515625" style="17" customWidth="1"/>
    <col min="4611" max="4611" width="31.42578125" style="17" customWidth="1"/>
    <col min="4612" max="4612" width="23" style="17" customWidth="1"/>
    <col min="4613" max="4613" width="25" style="17" customWidth="1"/>
    <col min="4614" max="4614" width="59.5703125" style="17" customWidth="1"/>
    <col min="4615" max="4615" width="0" style="17" hidden="1" customWidth="1"/>
    <col min="4616" max="4864" width="0" style="17" hidden="1"/>
    <col min="4865" max="4865" width="72.7109375" style="17" customWidth="1"/>
    <col min="4866" max="4866" width="78.28515625" style="17" customWidth="1"/>
    <col min="4867" max="4867" width="31.42578125" style="17" customWidth="1"/>
    <col min="4868" max="4868" width="23" style="17" customWidth="1"/>
    <col min="4869" max="4869" width="25" style="17" customWidth="1"/>
    <col min="4870" max="4870" width="59.5703125" style="17" customWidth="1"/>
    <col min="4871" max="4871" width="0" style="17" hidden="1" customWidth="1"/>
    <col min="4872" max="5120" width="0" style="17" hidden="1"/>
    <col min="5121" max="5121" width="72.7109375" style="17" customWidth="1"/>
    <col min="5122" max="5122" width="78.28515625" style="17" customWidth="1"/>
    <col min="5123" max="5123" width="31.42578125" style="17" customWidth="1"/>
    <col min="5124" max="5124" width="23" style="17" customWidth="1"/>
    <col min="5125" max="5125" width="25" style="17" customWidth="1"/>
    <col min="5126" max="5126" width="59.5703125" style="17" customWidth="1"/>
    <col min="5127" max="5127" width="0" style="17" hidden="1" customWidth="1"/>
    <col min="5128" max="5376" width="0" style="17" hidden="1"/>
    <col min="5377" max="5377" width="72.7109375" style="17" customWidth="1"/>
    <col min="5378" max="5378" width="78.28515625" style="17" customWidth="1"/>
    <col min="5379" max="5379" width="31.42578125" style="17" customWidth="1"/>
    <col min="5380" max="5380" width="23" style="17" customWidth="1"/>
    <col min="5381" max="5381" width="25" style="17" customWidth="1"/>
    <col min="5382" max="5382" width="59.5703125" style="17" customWidth="1"/>
    <col min="5383" max="5383" width="0" style="17" hidden="1" customWidth="1"/>
    <col min="5384" max="5632" width="0" style="17" hidden="1"/>
    <col min="5633" max="5633" width="72.7109375" style="17" customWidth="1"/>
    <col min="5634" max="5634" width="78.28515625" style="17" customWidth="1"/>
    <col min="5635" max="5635" width="31.42578125" style="17" customWidth="1"/>
    <col min="5636" max="5636" width="23" style="17" customWidth="1"/>
    <col min="5637" max="5637" width="25" style="17" customWidth="1"/>
    <col min="5638" max="5638" width="59.5703125" style="17" customWidth="1"/>
    <col min="5639" max="5639" width="0" style="17" hidden="1" customWidth="1"/>
    <col min="5640" max="5888" width="0" style="17" hidden="1"/>
    <col min="5889" max="5889" width="72.7109375" style="17" customWidth="1"/>
    <col min="5890" max="5890" width="78.28515625" style="17" customWidth="1"/>
    <col min="5891" max="5891" width="31.42578125" style="17" customWidth="1"/>
    <col min="5892" max="5892" width="23" style="17" customWidth="1"/>
    <col min="5893" max="5893" width="25" style="17" customWidth="1"/>
    <col min="5894" max="5894" width="59.5703125" style="17" customWidth="1"/>
    <col min="5895" max="5895" width="0" style="17" hidden="1" customWidth="1"/>
    <col min="5896" max="6144" width="0" style="17" hidden="1"/>
    <col min="6145" max="6145" width="72.7109375" style="17" customWidth="1"/>
    <col min="6146" max="6146" width="78.28515625" style="17" customWidth="1"/>
    <col min="6147" max="6147" width="31.42578125" style="17" customWidth="1"/>
    <col min="6148" max="6148" width="23" style="17" customWidth="1"/>
    <col min="6149" max="6149" width="25" style="17" customWidth="1"/>
    <col min="6150" max="6150" width="59.5703125" style="17" customWidth="1"/>
    <col min="6151" max="6151" width="0" style="17" hidden="1" customWidth="1"/>
    <col min="6152" max="6400" width="0" style="17" hidden="1"/>
    <col min="6401" max="6401" width="72.7109375" style="17" customWidth="1"/>
    <col min="6402" max="6402" width="78.28515625" style="17" customWidth="1"/>
    <col min="6403" max="6403" width="31.42578125" style="17" customWidth="1"/>
    <col min="6404" max="6404" width="23" style="17" customWidth="1"/>
    <col min="6405" max="6405" width="25" style="17" customWidth="1"/>
    <col min="6406" max="6406" width="59.5703125" style="17" customWidth="1"/>
    <col min="6407" max="6407" width="0" style="17" hidden="1" customWidth="1"/>
    <col min="6408" max="6656" width="0" style="17" hidden="1"/>
    <col min="6657" max="6657" width="72.7109375" style="17" customWidth="1"/>
    <col min="6658" max="6658" width="78.28515625" style="17" customWidth="1"/>
    <col min="6659" max="6659" width="31.42578125" style="17" customWidth="1"/>
    <col min="6660" max="6660" width="23" style="17" customWidth="1"/>
    <col min="6661" max="6661" width="25" style="17" customWidth="1"/>
    <col min="6662" max="6662" width="59.5703125" style="17" customWidth="1"/>
    <col min="6663" max="6663" width="0" style="17" hidden="1" customWidth="1"/>
    <col min="6664" max="6912" width="0" style="17" hidden="1"/>
    <col min="6913" max="6913" width="72.7109375" style="17" customWidth="1"/>
    <col min="6914" max="6914" width="78.28515625" style="17" customWidth="1"/>
    <col min="6915" max="6915" width="31.42578125" style="17" customWidth="1"/>
    <col min="6916" max="6916" width="23" style="17" customWidth="1"/>
    <col min="6917" max="6917" width="25" style="17" customWidth="1"/>
    <col min="6918" max="6918" width="59.5703125" style="17" customWidth="1"/>
    <col min="6919" max="6919" width="0" style="17" hidden="1" customWidth="1"/>
    <col min="6920" max="7168" width="0" style="17" hidden="1"/>
    <col min="7169" max="7169" width="72.7109375" style="17" customWidth="1"/>
    <col min="7170" max="7170" width="78.28515625" style="17" customWidth="1"/>
    <col min="7171" max="7171" width="31.42578125" style="17" customWidth="1"/>
    <col min="7172" max="7172" width="23" style="17" customWidth="1"/>
    <col min="7173" max="7173" width="25" style="17" customWidth="1"/>
    <col min="7174" max="7174" width="59.5703125" style="17" customWidth="1"/>
    <col min="7175" max="7175" width="0" style="17" hidden="1" customWidth="1"/>
    <col min="7176" max="7424" width="0" style="17" hidden="1"/>
    <col min="7425" max="7425" width="72.7109375" style="17" customWidth="1"/>
    <col min="7426" max="7426" width="78.28515625" style="17" customWidth="1"/>
    <col min="7427" max="7427" width="31.42578125" style="17" customWidth="1"/>
    <col min="7428" max="7428" width="23" style="17" customWidth="1"/>
    <col min="7429" max="7429" width="25" style="17" customWidth="1"/>
    <col min="7430" max="7430" width="59.5703125" style="17" customWidth="1"/>
    <col min="7431" max="7431" width="0" style="17" hidden="1" customWidth="1"/>
    <col min="7432" max="7680" width="0" style="17" hidden="1"/>
    <col min="7681" max="7681" width="72.7109375" style="17" customWidth="1"/>
    <col min="7682" max="7682" width="78.28515625" style="17" customWidth="1"/>
    <col min="7683" max="7683" width="31.42578125" style="17" customWidth="1"/>
    <col min="7684" max="7684" width="23" style="17" customWidth="1"/>
    <col min="7685" max="7685" width="25" style="17" customWidth="1"/>
    <col min="7686" max="7686" width="59.5703125" style="17" customWidth="1"/>
    <col min="7687" max="7687" width="0" style="17" hidden="1" customWidth="1"/>
    <col min="7688" max="7936" width="0" style="17" hidden="1"/>
    <col min="7937" max="7937" width="72.7109375" style="17" customWidth="1"/>
    <col min="7938" max="7938" width="78.28515625" style="17" customWidth="1"/>
    <col min="7939" max="7939" width="31.42578125" style="17" customWidth="1"/>
    <col min="7940" max="7940" width="23" style="17" customWidth="1"/>
    <col min="7941" max="7941" width="25" style="17" customWidth="1"/>
    <col min="7942" max="7942" width="59.5703125" style="17" customWidth="1"/>
    <col min="7943" max="7943" width="0" style="17" hidden="1" customWidth="1"/>
    <col min="7944" max="8192" width="0" style="17" hidden="1"/>
    <col min="8193" max="8193" width="72.7109375" style="17" customWidth="1"/>
    <col min="8194" max="8194" width="78.28515625" style="17" customWidth="1"/>
    <col min="8195" max="8195" width="31.42578125" style="17" customWidth="1"/>
    <col min="8196" max="8196" width="23" style="17" customWidth="1"/>
    <col min="8197" max="8197" width="25" style="17" customWidth="1"/>
    <col min="8198" max="8198" width="59.5703125" style="17" customWidth="1"/>
    <col min="8199" max="8199" width="0" style="17" hidden="1" customWidth="1"/>
    <col min="8200" max="8448" width="0" style="17" hidden="1"/>
    <col min="8449" max="8449" width="72.7109375" style="17" customWidth="1"/>
    <col min="8450" max="8450" width="78.28515625" style="17" customWidth="1"/>
    <col min="8451" max="8451" width="31.42578125" style="17" customWidth="1"/>
    <col min="8452" max="8452" width="23" style="17" customWidth="1"/>
    <col min="8453" max="8453" width="25" style="17" customWidth="1"/>
    <col min="8454" max="8454" width="59.5703125" style="17" customWidth="1"/>
    <col min="8455" max="8455" width="0" style="17" hidden="1" customWidth="1"/>
    <col min="8456" max="8704" width="0" style="17" hidden="1"/>
    <col min="8705" max="8705" width="72.7109375" style="17" customWidth="1"/>
    <col min="8706" max="8706" width="78.28515625" style="17" customWidth="1"/>
    <col min="8707" max="8707" width="31.42578125" style="17" customWidth="1"/>
    <col min="8708" max="8708" width="23" style="17" customWidth="1"/>
    <col min="8709" max="8709" width="25" style="17" customWidth="1"/>
    <col min="8710" max="8710" width="59.5703125" style="17" customWidth="1"/>
    <col min="8711" max="8711" width="0" style="17" hidden="1" customWidth="1"/>
    <col min="8712" max="8960" width="0" style="17" hidden="1"/>
    <col min="8961" max="8961" width="72.7109375" style="17" customWidth="1"/>
    <col min="8962" max="8962" width="78.28515625" style="17" customWidth="1"/>
    <col min="8963" max="8963" width="31.42578125" style="17" customWidth="1"/>
    <col min="8964" max="8964" width="23" style="17" customWidth="1"/>
    <col min="8965" max="8965" width="25" style="17" customWidth="1"/>
    <col min="8966" max="8966" width="59.5703125" style="17" customWidth="1"/>
    <col min="8967" max="8967" width="0" style="17" hidden="1" customWidth="1"/>
    <col min="8968" max="9216" width="0" style="17" hidden="1"/>
    <col min="9217" max="9217" width="72.7109375" style="17" customWidth="1"/>
    <col min="9218" max="9218" width="78.28515625" style="17" customWidth="1"/>
    <col min="9219" max="9219" width="31.42578125" style="17" customWidth="1"/>
    <col min="9220" max="9220" width="23" style="17" customWidth="1"/>
    <col min="9221" max="9221" width="25" style="17" customWidth="1"/>
    <col min="9222" max="9222" width="59.5703125" style="17" customWidth="1"/>
    <col min="9223" max="9223" width="0" style="17" hidden="1" customWidth="1"/>
    <col min="9224" max="9472" width="0" style="17" hidden="1"/>
    <col min="9473" max="9473" width="72.7109375" style="17" customWidth="1"/>
    <col min="9474" max="9474" width="78.28515625" style="17" customWidth="1"/>
    <col min="9475" max="9475" width="31.42578125" style="17" customWidth="1"/>
    <col min="9476" max="9476" width="23" style="17" customWidth="1"/>
    <col min="9477" max="9477" width="25" style="17" customWidth="1"/>
    <col min="9478" max="9478" width="59.5703125" style="17" customWidth="1"/>
    <col min="9479" max="9479" width="0" style="17" hidden="1" customWidth="1"/>
    <col min="9480" max="9728" width="0" style="17" hidden="1"/>
    <col min="9729" max="9729" width="72.7109375" style="17" customWidth="1"/>
    <col min="9730" max="9730" width="78.28515625" style="17" customWidth="1"/>
    <col min="9731" max="9731" width="31.42578125" style="17" customWidth="1"/>
    <col min="9732" max="9732" width="23" style="17" customWidth="1"/>
    <col min="9733" max="9733" width="25" style="17" customWidth="1"/>
    <col min="9734" max="9734" width="59.5703125" style="17" customWidth="1"/>
    <col min="9735" max="9735" width="0" style="17" hidden="1" customWidth="1"/>
    <col min="9736" max="9984" width="0" style="17" hidden="1"/>
    <col min="9985" max="9985" width="72.7109375" style="17" customWidth="1"/>
    <col min="9986" max="9986" width="78.28515625" style="17" customWidth="1"/>
    <col min="9987" max="9987" width="31.42578125" style="17" customWidth="1"/>
    <col min="9988" max="9988" width="23" style="17" customWidth="1"/>
    <col min="9989" max="9989" width="25" style="17" customWidth="1"/>
    <col min="9990" max="9990" width="59.5703125" style="17" customWidth="1"/>
    <col min="9991" max="9991" width="0" style="17" hidden="1" customWidth="1"/>
    <col min="9992" max="10240" width="0" style="17" hidden="1"/>
    <col min="10241" max="10241" width="72.7109375" style="17" customWidth="1"/>
    <col min="10242" max="10242" width="78.28515625" style="17" customWidth="1"/>
    <col min="10243" max="10243" width="31.42578125" style="17" customWidth="1"/>
    <col min="10244" max="10244" width="23" style="17" customWidth="1"/>
    <col min="10245" max="10245" width="25" style="17" customWidth="1"/>
    <col min="10246" max="10246" width="59.5703125" style="17" customWidth="1"/>
    <col min="10247" max="10247" width="0" style="17" hidden="1" customWidth="1"/>
    <col min="10248" max="10496" width="0" style="17" hidden="1"/>
    <col min="10497" max="10497" width="72.7109375" style="17" customWidth="1"/>
    <col min="10498" max="10498" width="78.28515625" style="17" customWidth="1"/>
    <col min="10499" max="10499" width="31.42578125" style="17" customWidth="1"/>
    <col min="10500" max="10500" width="23" style="17" customWidth="1"/>
    <col min="10501" max="10501" width="25" style="17" customWidth="1"/>
    <col min="10502" max="10502" width="59.5703125" style="17" customWidth="1"/>
    <col min="10503" max="10503" width="0" style="17" hidden="1" customWidth="1"/>
    <col min="10504" max="10752" width="0" style="17" hidden="1"/>
    <col min="10753" max="10753" width="72.7109375" style="17" customWidth="1"/>
    <col min="10754" max="10754" width="78.28515625" style="17" customWidth="1"/>
    <col min="10755" max="10755" width="31.42578125" style="17" customWidth="1"/>
    <col min="10756" max="10756" width="23" style="17" customWidth="1"/>
    <col min="10757" max="10757" width="25" style="17" customWidth="1"/>
    <col min="10758" max="10758" width="59.5703125" style="17" customWidth="1"/>
    <col min="10759" max="10759" width="0" style="17" hidden="1" customWidth="1"/>
    <col min="10760" max="11008" width="0" style="17" hidden="1"/>
    <col min="11009" max="11009" width="72.7109375" style="17" customWidth="1"/>
    <col min="11010" max="11010" width="78.28515625" style="17" customWidth="1"/>
    <col min="11011" max="11011" width="31.42578125" style="17" customWidth="1"/>
    <col min="11012" max="11012" width="23" style="17" customWidth="1"/>
    <col min="11013" max="11013" width="25" style="17" customWidth="1"/>
    <col min="11014" max="11014" width="59.5703125" style="17" customWidth="1"/>
    <col min="11015" max="11015" width="0" style="17" hidden="1" customWidth="1"/>
    <col min="11016" max="11264" width="0" style="17" hidden="1"/>
    <col min="11265" max="11265" width="72.7109375" style="17" customWidth="1"/>
    <col min="11266" max="11266" width="78.28515625" style="17" customWidth="1"/>
    <col min="11267" max="11267" width="31.42578125" style="17" customWidth="1"/>
    <col min="11268" max="11268" width="23" style="17" customWidth="1"/>
    <col min="11269" max="11269" width="25" style="17" customWidth="1"/>
    <col min="11270" max="11270" width="59.5703125" style="17" customWidth="1"/>
    <col min="11271" max="11271" width="0" style="17" hidden="1" customWidth="1"/>
    <col min="11272" max="11520" width="0" style="17" hidden="1"/>
    <col min="11521" max="11521" width="72.7109375" style="17" customWidth="1"/>
    <col min="11522" max="11522" width="78.28515625" style="17" customWidth="1"/>
    <col min="11523" max="11523" width="31.42578125" style="17" customWidth="1"/>
    <col min="11524" max="11524" width="23" style="17" customWidth="1"/>
    <col min="11525" max="11525" width="25" style="17" customWidth="1"/>
    <col min="11526" max="11526" width="59.5703125" style="17" customWidth="1"/>
    <col min="11527" max="11527" width="0" style="17" hidden="1" customWidth="1"/>
    <col min="11528" max="11776" width="0" style="17" hidden="1"/>
    <col min="11777" max="11777" width="72.7109375" style="17" customWidth="1"/>
    <col min="11778" max="11778" width="78.28515625" style="17" customWidth="1"/>
    <col min="11779" max="11779" width="31.42578125" style="17" customWidth="1"/>
    <col min="11780" max="11780" width="23" style="17" customWidth="1"/>
    <col min="11781" max="11781" width="25" style="17" customWidth="1"/>
    <col min="11782" max="11782" width="59.5703125" style="17" customWidth="1"/>
    <col min="11783" max="11783" width="0" style="17" hidden="1" customWidth="1"/>
    <col min="11784" max="12032" width="0" style="17" hidden="1"/>
    <col min="12033" max="12033" width="72.7109375" style="17" customWidth="1"/>
    <col min="12034" max="12034" width="78.28515625" style="17" customWidth="1"/>
    <col min="12035" max="12035" width="31.42578125" style="17" customWidth="1"/>
    <col min="12036" max="12036" width="23" style="17" customWidth="1"/>
    <col min="12037" max="12037" width="25" style="17" customWidth="1"/>
    <col min="12038" max="12038" width="59.5703125" style="17" customWidth="1"/>
    <col min="12039" max="12039" width="0" style="17" hidden="1" customWidth="1"/>
    <col min="12040" max="12288" width="0" style="17" hidden="1"/>
    <col min="12289" max="12289" width="72.7109375" style="17" customWidth="1"/>
    <col min="12290" max="12290" width="78.28515625" style="17" customWidth="1"/>
    <col min="12291" max="12291" width="31.42578125" style="17" customWidth="1"/>
    <col min="12292" max="12292" width="23" style="17" customWidth="1"/>
    <col min="12293" max="12293" width="25" style="17" customWidth="1"/>
    <col min="12294" max="12294" width="59.5703125" style="17" customWidth="1"/>
    <col min="12295" max="12295" width="0" style="17" hidden="1" customWidth="1"/>
    <col min="12296" max="12544" width="0" style="17" hidden="1"/>
    <col min="12545" max="12545" width="72.7109375" style="17" customWidth="1"/>
    <col min="12546" max="12546" width="78.28515625" style="17" customWidth="1"/>
    <col min="12547" max="12547" width="31.42578125" style="17" customWidth="1"/>
    <col min="12548" max="12548" width="23" style="17" customWidth="1"/>
    <col min="12549" max="12549" width="25" style="17" customWidth="1"/>
    <col min="12550" max="12550" width="59.5703125" style="17" customWidth="1"/>
    <col min="12551" max="12551" width="0" style="17" hidden="1" customWidth="1"/>
    <col min="12552" max="12800" width="0" style="17" hidden="1"/>
    <col min="12801" max="12801" width="72.7109375" style="17" customWidth="1"/>
    <col min="12802" max="12802" width="78.28515625" style="17" customWidth="1"/>
    <col min="12803" max="12803" width="31.42578125" style="17" customWidth="1"/>
    <col min="12804" max="12804" width="23" style="17" customWidth="1"/>
    <col min="12805" max="12805" width="25" style="17" customWidth="1"/>
    <col min="12806" max="12806" width="59.5703125" style="17" customWidth="1"/>
    <col min="12807" max="12807" width="0" style="17" hidden="1" customWidth="1"/>
    <col min="12808" max="13056" width="0" style="17" hidden="1"/>
    <col min="13057" max="13057" width="72.7109375" style="17" customWidth="1"/>
    <col min="13058" max="13058" width="78.28515625" style="17" customWidth="1"/>
    <col min="13059" max="13059" width="31.42578125" style="17" customWidth="1"/>
    <col min="13060" max="13060" width="23" style="17" customWidth="1"/>
    <col min="13061" max="13061" width="25" style="17" customWidth="1"/>
    <col min="13062" max="13062" width="59.5703125" style="17" customWidth="1"/>
    <col min="13063" max="13063" width="0" style="17" hidden="1" customWidth="1"/>
    <col min="13064" max="13312" width="0" style="17" hidden="1"/>
    <col min="13313" max="13313" width="72.7109375" style="17" customWidth="1"/>
    <col min="13314" max="13314" width="78.28515625" style="17" customWidth="1"/>
    <col min="13315" max="13315" width="31.42578125" style="17" customWidth="1"/>
    <col min="13316" max="13316" width="23" style="17" customWidth="1"/>
    <col min="13317" max="13317" width="25" style="17" customWidth="1"/>
    <col min="13318" max="13318" width="59.5703125" style="17" customWidth="1"/>
    <col min="13319" max="13319" width="0" style="17" hidden="1" customWidth="1"/>
    <col min="13320" max="13568" width="0" style="17" hidden="1"/>
    <col min="13569" max="13569" width="72.7109375" style="17" customWidth="1"/>
    <col min="13570" max="13570" width="78.28515625" style="17" customWidth="1"/>
    <col min="13571" max="13571" width="31.42578125" style="17" customWidth="1"/>
    <col min="13572" max="13572" width="23" style="17" customWidth="1"/>
    <col min="13573" max="13573" width="25" style="17" customWidth="1"/>
    <col min="13574" max="13574" width="59.5703125" style="17" customWidth="1"/>
    <col min="13575" max="13575" width="0" style="17" hidden="1" customWidth="1"/>
    <col min="13576" max="13824" width="0" style="17" hidden="1"/>
    <col min="13825" max="13825" width="72.7109375" style="17" customWidth="1"/>
    <col min="13826" max="13826" width="78.28515625" style="17" customWidth="1"/>
    <col min="13827" max="13827" width="31.42578125" style="17" customWidth="1"/>
    <col min="13828" max="13828" width="23" style="17" customWidth="1"/>
    <col min="13829" max="13829" width="25" style="17" customWidth="1"/>
    <col min="13830" max="13830" width="59.5703125" style="17" customWidth="1"/>
    <col min="13831" max="13831" width="0" style="17" hidden="1" customWidth="1"/>
    <col min="13832" max="14080" width="0" style="17" hidden="1"/>
    <col min="14081" max="14081" width="72.7109375" style="17" customWidth="1"/>
    <col min="14082" max="14082" width="78.28515625" style="17" customWidth="1"/>
    <col min="14083" max="14083" width="31.42578125" style="17" customWidth="1"/>
    <col min="14084" max="14084" width="23" style="17" customWidth="1"/>
    <col min="14085" max="14085" width="25" style="17" customWidth="1"/>
    <col min="14086" max="14086" width="59.5703125" style="17" customWidth="1"/>
    <col min="14087" max="14087" width="0" style="17" hidden="1" customWidth="1"/>
    <col min="14088" max="14336" width="0" style="17" hidden="1"/>
    <col min="14337" max="14337" width="72.7109375" style="17" customWidth="1"/>
    <col min="14338" max="14338" width="78.28515625" style="17" customWidth="1"/>
    <col min="14339" max="14339" width="31.42578125" style="17" customWidth="1"/>
    <col min="14340" max="14340" width="23" style="17" customWidth="1"/>
    <col min="14341" max="14341" width="25" style="17" customWidth="1"/>
    <col min="14342" max="14342" width="59.5703125" style="17" customWidth="1"/>
    <col min="14343" max="14343" width="0" style="17" hidden="1" customWidth="1"/>
    <col min="14344" max="14592" width="0" style="17" hidden="1"/>
    <col min="14593" max="14593" width="72.7109375" style="17" customWidth="1"/>
    <col min="14594" max="14594" width="78.28515625" style="17" customWidth="1"/>
    <col min="14595" max="14595" width="31.42578125" style="17" customWidth="1"/>
    <col min="14596" max="14596" width="23" style="17" customWidth="1"/>
    <col min="14597" max="14597" width="25" style="17" customWidth="1"/>
    <col min="14598" max="14598" width="59.5703125" style="17" customWidth="1"/>
    <col min="14599" max="14599" width="0" style="17" hidden="1" customWidth="1"/>
    <col min="14600" max="14848" width="0" style="17" hidden="1"/>
    <col min="14849" max="14849" width="72.7109375" style="17" customWidth="1"/>
    <col min="14850" max="14850" width="78.28515625" style="17" customWidth="1"/>
    <col min="14851" max="14851" width="31.42578125" style="17" customWidth="1"/>
    <col min="14852" max="14852" width="23" style="17" customWidth="1"/>
    <col min="14853" max="14853" width="25" style="17" customWidth="1"/>
    <col min="14854" max="14854" width="59.5703125" style="17" customWidth="1"/>
    <col min="14855" max="14855" width="0" style="17" hidden="1" customWidth="1"/>
    <col min="14856" max="15104" width="0" style="17" hidden="1"/>
    <col min="15105" max="15105" width="72.7109375" style="17" customWidth="1"/>
    <col min="15106" max="15106" width="78.28515625" style="17" customWidth="1"/>
    <col min="15107" max="15107" width="31.42578125" style="17" customWidth="1"/>
    <col min="15108" max="15108" width="23" style="17" customWidth="1"/>
    <col min="15109" max="15109" width="25" style="17" customWidth="1"/>
    <col min="15110" max="15110" width="59.5703125" style="17" customWidth="1"/>
    <col min="15111" max="15111" width="0" style="17" hidden="1" customWidth="1"/>
    <col min="15112" max="15360" width="0" style="17" hidden="1"/>
    <col min="15361" max="15361" width="72.7109375" style="17" customWidth="1"/>
    <col min="15362" max="15362" width="78.28515625" style="17" customWidth="1"/>
    <col min="15363" max="15363" width="31.42578125" style="17" customWidth="1"/>
    <col min="15364" max="15364" width="23" style="17" customWidth="1"/>
    <col min="15365" max="15365" width="25" style="17" customWidth="1"/>
    <col min="15366" max="15366" width="59.5703125" style="17" customWidth="1"/>
    <col min="15367" max="15367" width="0" style="17" hidden="1" customWidth="1"/>
    <col min="15368" max="15616" width="0" style="17" hidden="1"/>
    <col min="15617" max="15617" width="72.7109375" style="17" customWidth="1"/>
    <col min="15618" max="15618" width="78.28515625" style="17" customWidth="1"/>
    <col min="15619" max="15619" width="31.42578125" style="17" customWidth="1"/>
    <col min="15620" max="15620" width="23" style="17" customWidth="1"/>
    <col min="15621" max="15621" width="25" style="17" customWidth="1"/>
    <col min="15622" max="15622" width="59.5703125" style="17" customWidth="1"/>
    <col min="15623" max="15623" width="0" style="17" hidden="1" customWidth="1"/>
    <col min="15624" max="15872" width="0" style="17" hidden="1"/>
    <col min="15873" max="15873" width="72.7109375" style="17" customWidth="1"/>
    <col min="15874" max="15874" width="78.28515625" style="17" customWidth="1"/>
    <col min="15875" max="15875" width="31.42578125" style="17" customWidth="1"/>
    <col min="15876" max="15876" width="23" style="17" customWidth="1"/>
    <col min="15877" max="15877" width="25" style="17" customWidth="1"/>
    <col min="15878" max="15878" width="59.5703125" style="17" customWidth="1"/>
    <col min="15879" max="15879" width="0" style="17" hidden="1" customWidth="1"/>
    <col min="15880" max="16128" width="0" style="17" hidden="1"/>
    <col min="16129" max="16129" width="72.7109375" style="17" customWidth="1"/>
    <col min="16130" max="16130" width="78.28515625" style="17" customWidth="1"/>
    <col min="16131" max="16131" width="31.42578125" style="17" customWidth="1"/>
    <col min="16132" max="16132" width="23" style="17" customWidth="1"/>
    <col min="16133" max="16133" width="25" style="17" customWidth="1"/>
    <col min="16134" max="16134" width="59.5703125" style="17" customWidth="1"/>
    <col min="16135" max="16135" width="0" style="17" hidden="1" customWidth="1"/>
    <col min="16136" max="16384" width="0" style="17" hidden="1"/>
  </cols>
  <sheetData>
    <row r="1" spans="1:6" ht="18.75" x14ac:dyDescent="0.25">
      <c r="A1" s="1147" t="s">
        <v>1495</v>
      </c>
      <c r="B1" s="1147"/>
      <c r="C1" s="1147"/>
      <c r="D1" s="1147"/>
      <c r="E1" s="1147"/>
      <c r="F1" s="1147"/>
    </row>
    <row r="2" spans="1:6" ht="18.75" x14ac:dyDescent="0.25">
      <c r="A2" s="1147" t="s">
        <v>1630</v>
      </c>
      <c r="B2" s="1147"/>
      <c r="C2" s="1147"/>
      <c r="D2" s="1147"/>
      <c r="E2" s="1147"/>
      <c r="F2" s="1147"/>
    </row>
    <row r="3" spans="1:6" ht="8.25" customHeight="1" x14ac:dyDescent="0.25">
      <c r="A3" s="1148"/>
      <c r="B3" s="1148"/>
      <c r="C3" s="1148"/>
      <c r="D3" s="1148"/>
      <c r="E3" s="1148"/>
      <c r="F3" s="1148"/>
    </row>
    <row r="4" spans="1:6" s="496" customFormat="1" ht="37.5" x14ac:dyDescent="0.25">
      <c r="A4" s="294" t="s">
        <v>182</v>
      </c>
      <c r="B4" s="276" t="s">
        <v>1496</v>
      </c>
      <c r="C4" s="294" t="s">
        <v>183</v>
      </c>
      <c r="D4" s="294" t="s">
        <v>184</v>
      </c>
      <c r="E4" s="276" t="s">
        <v>185</v>
      </c>
      <c r="F4" s="294" t="s">
        <v>186</v>
      </c>
    </row>
    <row r="5" spans="1:6" s="495" customFormat="1" x14ac:dyDescent="0.2">
      <c r="A5" s="666" t="s">
        <v>985</v>
      </c>
      <c r="B5" s="666" t="s">
        <v>350</v>
      </c>
      <c r="C5" s="666" t="s">
        <v>351</v>
      </c>
      <c r="D5" s="497" t="s">
        <v>352</v>
      </c>
      <c r="E5" s="293">
        <v>44718</v>
      </c>
      <c r="F5" s="666" t="s">
        <v>1173</v>
      </c>
    </row>
    <row r="6" spans="1:6" s="495" customFormat="1" x14ac:dyDescent="0.2">
      <c r="A6" s="666" t="s">
        <v>1497</v>
      </c>
      <c r="B6" s="666" t="s">
        <v>948</v>
      </c>
      <c r="C6" s="666" t="s">
        <v>949</v>
      </c>
      <c r="D6" s="497" t="s">
        <v>950</v>
      </c>
      <c r="E6" s="293">
        <v>43904</v>
      </c>
      <c r="F6" s="666" t="s">
        <v>1177</v>
      </c>
    </row>
    <row r="7" spans="1:6" s="495" customFormat="1" x14ac:dyDescent="0.2">
      <c r="A7" s="1144" t="s">
        <v>1175</v>
      </c>
      <c r="B7" s="666" t="s">
        <v>1263</v>
      </c>
      <c r="C7" s="666" t="s">
        <v>1264</v>
      </c>
      <c r="D7" s="497" t="s">
        <v>1265</v>
      </c>
      <c r="E7" s="293">
        <v>45509</v>
      </c>
      <c r="F7" s="666" t="s">
        <v>9</v>
      </c>
    </row>
    <row r="8" spans="1:6" s="495" customFormat="1" x14ac:dyDescent="0.2">
      <c r="A8" s="1144" t="s">
        <v>1175</v>
      </c>
      <c r="B8" s="666" t="s">
        <v>1263</v>
      </c>
      <c r="C8" s="666" t="s">
        <v>1264</v>
      </c>
      <c r="D8" s="497" t="s">
        <v>1266</v>
      </c>
      <c r="E8" s="293">
        <v>45869</v>
      </c>
      <c r="F8" s="666" t="s">
        <v>9</v>
      </c>
    </row>
    <row r="9" spans="1:6" s="495" customFormat="1" x14ac:dyDescent="0.2">
      <c r="A9" s="1144" t="s">
        <v>1175</v>
      </c>
      <c r="B9" s="666" t="s">
        <v>1263</v>
      </c>
      <c r="C9" s="666" t="s">
        <v>1264</v>
      </c>
      <c r="D9" s="497" t="s">
        <v>1267</v>
      </c>
      <c r="E9" s="293">
        <v>46229</v>
      </c>
      <c r="F9" s="666" t="s">
        <v>9</v>
      </c>
    </row>
    <row r="10" spans="1:6" s="495" customFormat="1" x14ac:dyDescent="0.2">
      <c r="A10" s="1144" t="s">
        <v>1175</v>
      </c>
      <c r="B10" s="666" t="s">
        <v>1028</v>
      </c>
      <c r="C10" s="666" t="s">
        <v>1029</v>
      </c>
      <c r="D10" s="497" t="s">
        <v>1030</v>
      </c>
      <c r="E10" s="293">
        <v>45236</v>
      </c>
      <c r="F10" s="666" t="s">
        <v>9</v>
      </c>
    </row>
    <row r="11" spans="1:6" s="495" customFormat="1" x14ac:dyDescent="0.2">
      <c r="A11" s="1144" t="s">
        <v>187</v>
      </c>
      <c r="B11" s="666" t="s">
        <v>1031</v>
      </c>
      <c r="C11" s="666" t="s">
        <v>1032</v>
      </c>
      <c r="D11" s="497" t="s">
        <v>1101</v>
      </c>
      <c r="E11" s="293">
        <v>43168</v>
      </c>
      <c r="F11" s="666" t="s">
        <v>187</v>
      </c>
    </row>
    <row r="12" spans="1:6" s="495" customFormat="1" x14ac:dyDescent="0.2">
      <c r="A12" s="1144" t="s">
        <v>187</v>
      </c>
      <c r="B12" s="666" t="s">
        <v>1033</v>
      </c>
      <c r="C12" s="666" t="s">
        <v>1034</v>
      </c>
      <c r="D12" s="497" t="s">
        <v>1561</v>
      </c>
      <c r="E12" s="293">
        <v>43154</v>
      </c>
      <c r="F12" s="666" t="s">
        <v>187</v>
      </c>
    </row>
    <row r="13" spans="1:6" s="495" customFormat="1" x14ac:dyDescent="0.2">
      <c r="A13" s="1144" t="s">
        <v>187</v>
      </c>
      <c r="B13" s="666" t="s">
        <v>1033</v>
      </c>
      <c r="C13" s="666" t="s">
        <v>1034</v>
      </c>
      <c r="D13" s="497" t="s">
        <v>1631</v>
      </c>
      <c r="E13" s="293">
        <v>43203</v>
      </c>
      <c r="F13" s="666" t="s">
        <v>187</v>
      </c>
    </row>
    <row r="14" spans="1:6" s="495" customFormat="1" x14ac:dyDescent="0.2">
      <c r="A14" s="1144" t="s">
        <v>187</v>
      </c>
      <c r="B14" s="666" t="s">
        <v>1033</v>
      </c>
      <c r="C14" s="666" t="s">
        <v>1034</v>
      </c>
      <c r="D14" s="497" t="s">
        <v>1632</v>
      </c>
      <c r="E14" s="293">
        <v>43210</v>
      </c>
      <c r="F14" s="666" t="s">
        <v>187</v>
      </c>
    </row>
    <row r="15" spans="1:6" s="495" customFormat="1" x14ac:dyDescent="0.2">
      <c r="A15" s="1144" t="s">
        <v>187</v>
      </c>
      <c r="B15" s="666" t="s">
        <v>1033</v>
      </c>
      <c r="C15" s="666" t="s">
        <v>1034</v>
      </c>
      <c r="D15" s="497" t="s">
        <v>1633</v>
      </c>
      <c r="E15" s="293">
        <v>43217</v>
      </c>
      <c r="F15" s="666" t="s">
        <v>187</v>
      </c>
    </row>
    <row r="16" spans="1:6" s="495" customFormat="1" x14ac:dyDescent="0.2">
      <c r="A16" s="1144" t="s">
        <v>187</v>
      </c>
      <c r="B16" s="666" t="s">
        <v>1033</v>
      </c>
      <c r="C16" s="666" t="s">
        <v>1034</v>
      </c>
      <c r="D16" s="497" t="s">
        <v>1634</v>
      </c>
      <c r="E16" s="293">
        <v>43224</v>
      </c>
      <c r="F16" s="666" t="s">
        <v>187</v>
      </c>
    </row>
    <row r="17" spans="1:6" s="495" customFormat="1" x14ac:dyDescent="0.2">
      <c r="A17" s="1144" t="s">
        <v>187</v>
      </c>
      <c r="B17" s="666" t="s">
        <v>1033</v>
      </c>
      <c r="C17" s="666" t="s">
        <v>1034</v>
      </c>
      <c r="D17" s="497" t="s">
        <v>1635</v>
      </c>
      <c r="E17" s="293">
        <v>43231</v>
      </c>
      <c r="F17" s="666" t="s">
        <v>187</v>
      </c>
    </row>
    <row r="18" spans="1:6" s="495" customFormat="1" x14ac:dyDescent="0.2">
      <c r="A18" s="1144" t="s">
        <v>187</v>
      </c>
      <c r="B18" s="666" t="s">
        <v>1033</v>
      </c>
      <c r="C18" s="666" t="s">
        <v>1034</v>
      </c>
      <c r="D18" s="497" t="s">
        <v>1636</v>
      </c>
      <c r="E18" s="293">
        <v>43238</v>
      </c>
      <c r="F18" s="666" t="s">
        <v>187</v>
      </c>
    </row>
    <row r="19" spans="1:6" s="495" customFormat="1" x14ac:dyDescent="0.2">
      <c r="A19" s="1144" t="s">
        <v>187</v>
      </c>
      <c r="B19" s="666" t="s">
        <v>1033</v>
      </c>
      <c r="C19" s="666" t="s">
        <v>1034</v>
      </c>
      <c r="D19" s="497" t="s">
        <v>1637</v>
      </c>
      <c r="E19" s="293">
        <v>43245</v>
      </c>
      <c r="F19" s="666" t="s">
        <v>187</v>
      </c>
    </row>
    <row r="20" spans="1:6" s="495" customFormat="1" x14ac:dyDescent="0.2">
      <c r="A20" s="1144" t="s">
        <v>187</v>
      </c>
      <c r="B20" s="666" t="s">
        <v>1033</v>
      </c>
      <c r="C20" s="666" t="s">
        <v>1034</v>
      </c>
      <c r="D20" s="497" t="s">
        <v>1638</v>
      </c>
      <c r="E20" s="293">
        <v>43259</v>
      </c>
      <c r="F20" s="666" t="s">
        <v>187</v>
      </c>
    </row>
    <row r="21" spans="1:6" s="495" customFormat="1" x14ac:dyDescent="0.2">
      <c r="A21" s="1144" t="s">
        <v>187</v>
      </c>
      <c r="B21" s="666" t="s">
        <v>1033</v>
      </c>
      <c r="C21" s="666" t="s">
        <v>1034</v>
      </c>
      <c r="D21" s="497" t="s">
        <v>1639</v>
      </c>
      <c r="E21" s="293">
        <v>43273</v>
      </c>
      <c r="F21" s="666" t="s">
        <v>187</v>
      </c>
    </row>
    <row r="22" spans="1:6" s="495" customFormat="1" x14ac:dyDescent="0.2">
      <c r="A22" s="1144" t="s">
        <v>187</v>
      </c>
      <c r="B22" s="666" t="s">
        <v>1033</v>
      </c>
      <c r="C22" s="666" t="s">
        <v>1034</v>
      </c>
      <c r="D22" s="497" t="s">
        <v>1562</v>
      </c>
      <c r="E22" s="293">
        <v>43245</v>
      </c>
      <c r="F22" s="666" t="s">
        <v>187</v>
      </c>
    </row>
    <row r="23" spans="1:6" s="495" customFormat="1" x14ac:dyDescent="0.2">
      <c r="A23" s="1144" t="s">
        <v>187</v>
      </c>
      <c r="B23" s="666" t="s">
        <v>1033</v>
      </c>
      <c r="C23" s="666" t="s">
        <v>1034</v>
      </c>
      <c r="D23" s="497" t="s">
        <v>1563</v>
      </c>
      <c r="E23" s="293">
        <v>43252</v>
      </c>
      <c r="F23" s="666" t="s">
        <v>187</v>
      </c>
    </row>
    <row r="24" spans="1:6" s="495" customFormat="1" x14ac:dyDescent="0.2">
      <c r="A24" s="1144" t="s">
        <v>187</v>
      </c>
      <c r="B24" s="666" t="s">
        <v>1033</v>
      </c>
      <c r="C24" s="666" t="s">
        <v>1034</v>
      </c>
      <c r="D24" s="497" t="s">
        <v>1564</v>
      </c>
      <c r="E24" s="293">
        <v>43259</v>
      </c>
      <c r="F24" s="666" t="s">
        <v>187</v>
      </c>
    </row>
    <row r="25" spans="1:6" s="495" customFormat="1" x14ac:dyDescent="0.2">
      <c r="A25" s="1144" t="s">
        <v>187</v>
      </c>
      <c r="B25" s="666" t="s">
        <v>1033</v>
      </c>
      <c r="C25" s="666" t="s">
        <v>1034</v>
      </c>
      <c r="D25" s="497" t="s">
        <v>1640</v>
      </c>
      <c r="E25" s="293">
        <v>43287</v>
      </c>
      <c r="F25" s="666" t="s">
        <v>187</v>
      </c>
    </row>
    <row r="26" spans="1:6" s="495" customFormat="1" x14ac:dyDescent="0.2">
      <c r="A26" s="1144" t="s">
        <v>187</v>
      </c>
      <c r="B26" s="666" t="s">
        <v>1033</v>
      </c>
      <c r="C26" s="666" t="s">
        <v>1034</v>
      </c>
      <c r="D26" s="497" t="s">
        <v>1641</v>
      </c>
      <c r="E26" s="293">
        <v>43322</v>
      </c>
      <c r="F26" s="666" t="s">
        <v>187</v>
      </c>
    </row>
    <row r="27" spans="1:6" s="495" customFormat="1" x14ac:dyDescent="0.2">
      <c r="A27" s="1144" t="s">
        <v>187</v>
      </c>
      <c r="B27" s="666" t="s">
        <v>1033</v>
      </c>
      <c r="C27" s="666" t="s">
        <v>1034</v>
      </c>
      <c r="D27" s="497" t="s">
        <v>1642</v>
      </c>
      <c r="E27" s="293">
        <v>43329</v>
      </c>
      <c r="F27" s="666" t="s">
        <v>187</v>
      </c>
    </row>
    <row r="28" spans="1:6" s="495" customFormat="1" x14ac:dyDescent="0.2">
      <c r="A28" s="1144" t="s">
        <v>187</v>
      </c>
      <c r="B28" s="666" t="s">
        <v>1033</v>
      </c>
      <c r="C28" s="666" t="s">
        <v>1034</v>
      </c>
      <c r="D28" s="497" t="s">
        <v>1643</v>
      </c>
      <c r="E28" s="293">
        <v>43336</v>
      </c>
      <c r="F28" s="666" t="s">
        <v>187</v>
      </c>
    </row>
    <row r="29" spans="1:6" s="495" customFormat="1" x14ac:dyDescent="0.2">
      <c r="A29" s="1144" t="s">
        <v>187</v>
      </c>
      <c r="B29" s="666" t="s">
        <v>1033</v>
      </c>
      <c r="C29" s="666" t="s">
        <v>1034</v>
      </c>
      <c r="D29" s="497" t="s">
        <v>1644</v>
      </c>
      <c r="E29" s="293">
        <v>43350</v>
      </c>
      <c r="F29" s="666" t="s">
        <v>187</v>
      </c>
    </row>
    <row r="30" spans="1:6" s="495" customFormat="1" x14ac:dyDescent="0.2">
      <c r="A30" s="1144" t="s">
        <v>187</v>
      </c>
      <c r="B30" s="666" t="s">
        <v>1033</v>
      </c>
      <c r="C30" s="666" t="s">
        <v>1034</v>
      </c>
      <c r="D30" s="497" t="s">
        <v>1388</v>
      </c>
      <c r="E30" s="293">
        <v>43105</v>
      </c>
      <c r="F30" s="666" t="s">
        <v>187</v>
      </c>
    </row>
    <row r="31" spans="1:6" s="495" customFormat="1" x14ac:dyDescent="0.2">
      <c r="A31" s="1144" t="s">
        <v>187</v>
      </c>
      <c r="B31" s="666" t="s">
        <v>1033</v>
      </c>
      <c r="C31" s="666" t="s">
        <v>1034</v>
      </c>
      <c r="D31" s="497" t="s">
        <v>1389</v>
      </c>
      <c r="E31" s="293">
        <v>43112</v>
      </c>
      <c r="F31" s="666" t="s">
        <v>187</v>
      </c>
    </row>
    <row r="32" spans="1:6" s="495" customFormat="1" x14ac:dyDescent="0.2">
      <c r="A32" s="1144" t="s">
        <v>187</v>
      </c>
      <c r="B32" s="666" t="s">
        <v>1033</v>
      </c>
      <c r="C32" s="666" t="s">
        <v>1034</v>
      </c>
      <c r="D32" s="497" t="s">
        <v>1390</v>
      </c>
      <c r="E32" s="293">
        <v>43119</v>
      </c>
      <c r="F32" s="666" t="s">
        <v>187</v>
      </c>
    </row>
    <row r="33" spans="1:6" s="495" customFormat="1" x14ac:dyDescent="0.2">
      <c r="A33" s="1144" t="s">
        <v>187</v>
      </c>
      <c r="B33" s="666" t="s">
        <v>1033</v>
      </c>
      <c r="C33" s="666" t="s">
        <v>1034</v>
      </c>
      <c r="D33" s="497" t="s">
        <v>1391</v>
      </c>
      <c r="E33" s="293">
        <v>43126</v>
      </c>
      <c r="F33" s="666" t="s">
        <v>187</v>
      </c>
    </row>
    <row r="34" spans="1:6" s="495" customFormat="1" x14ac:dyDescent="0.2">
      <c r="A34" s="1144" t="s">
        <v>187</v>
      </c>
      <c r="B34" s="666" t="s">
        <v>1033</v>
      </c>
      <c r="C34" s="666" t="s">
        <v>1034</v>
      </c>
      <c r="D34" s="497" t="s">
        <v>1392</v>
      </c>
      <c r="E34" s="293">
        <v>43140</v>
      </c>
      <c r="F34" s="666" t="s">
        <v>187</v>
      </c>
    </row>
    <row r="35" spans="1:6" s="495" customFormat="1" x14ac:dyDescent="0.2">
      <c r="A35" s="1144" t="s">
        <v>187</v>
      </c>
      <c r="B35" s="666" t="s">
        <v>1033</v>
      </c>
      <c r="C35" s="666" t="s">
        <v>1034</v>
      </c>
      <c r="D35" s="497" t="s">
        <v>1393</v>
      </c>
      <c r="E35" s="293">
        <v>43147</v>
      </c>
      <c r="F35" s="666" t="s">
        <v>187</v>
      </c>
    </row>
    <row r="36" spans="1:6" s="495" customFormat="1" x14ac:dyDescent="0.2">
      <c r="A36" s="1144" t="s">
        <v>187</v>
      </c>
      <c r="B36" s="666" t="s">
        <v>1033</v>
      </c>
      <c r="C36" s="666" t="s">
        <v>1034</v>
      </c>
      <c r="D36" s="497" t="s">
        <v>1394</v>
      </c>
      <c r="E36" s="293">
        <v>43168</v>
      </c>
      <c r="F36" s="666" t="s">
        <v>187</v>
      </c>
    </row>
    <row r="37" spans="1:6" s="495" customFormat="1" x14ac:dyDescent="0.2">
      <c r="A37" s="1144" t="s">
        <v>187</v>
      </c>
      <c r="B37" s="666" t="s">
        <v>1033</v>
      </c>
      <c r="C37" s="666" t="s">
        <v>1034</v>
      </c>
      <c r="D37" s="497" t="s">
        <v>1395</v>
      </c>
      <c r="E37" s="293">
        <v>43175</v>
      </c>
      <c r="F37" s="666" t="s">
        <v>187</v>
      </c>
    </row>
    <row r="38" spans="1:6" s="495" customFormat="1" x14ac:dyDescent="0.2">
      <c r="A38" s="1144" t="s">
        <v>187</v>
      </c>
      <c r="B38" s="666" t="s">
        <v>1033</v>
      </c>
      <c r="C38" s="666" t="s">
        <v>1034</v>
      </c>
      <c r="D38" s="497" t="s">
        <v>1396</v>
      </c>
      <c r="E38" s="293">
        <v>43182</v>
      </c>
      <c r="F38" s="666" t="s">
        <v>187</v>
      </c>
    </row>
    <row r="39" spans="1:6" s="495" customFormat="1" x14ac:dyDescent="0.2">
      <c r="A39" s="1144" t="s">
        <v>187</v>
      </c>
      <c r="B39" s="666" t="s">
        <v>1033</v>
      </c>
      <c r="C39" s="666" t="s">
        <v>1034</v>
      </c>
      <c r="D39" s="497" t="s">
        <v>1397</v>
      </c>
      <c r="E39" s="293">
        <v>43189</v>
      </c>
      <c r="F39" s="666" t="s">
        <v>187</v>
      </c>
    </row>
    <row r="40" spans="1:6" s="495" customFormat="1" x14ac:dyDescent="0.2">
      <c r="A40" s="1144" t="s">
        <v>187</v>
      </c>
      <c r="B40" s="666" t="s">
        <v>1033</v>
      </c>
      <c r="C40" s="666" t="s">
        <v>1034</v>
      </c>
      <c r="D40" s="497" t="s">
        <v>1498</v>
      </c>
      <c r="E40" s="293">
        <v>43231</v>
      </c>
      <c r="F40" s="666" t="s">
        <v>187</v>
      </c>
    </row>
    <row r="41" spans="1:6" s="495" customFormat="1" x14ac:dyDescent="0.2">
      <c r="A41" s="1144" t="s">
        <v>187</v>
      </c>
      <c r="B41" s="666" t="s">
        <v>1033</v>
      </c>
      <c r="C41" s="666" t="s">
        <v>1034</v>
      </c>
      <c r="D41" s="497" t="s">
        <v>1565</v>
      </c>
      <c r="E41" s="293">
        <v>43308</v>
      </c>
      <c r="F41" s="666" t="s">
        <v>187</v>
      </c>
    </row>
    <row r="42" spans="1:6" s="495" customFormat="1" x14ac:dyDescent="0.2">
      <c r="A42" s="1144" t="s">
        <v>187</v>
      </c>
      <c r="B42" s="666" t="s">
        <v>1033</v>
      </c>
      <c r="C42" s="666" t="s">
        <v>1034</v>
      </c>
      <c r="D42" s="497" t="s">
        <v>1566</v>
      </c>
      <c r="E42" s="293">
        <v>43315</v>
      </c>
      <c r="F42" s="666" t="s">
        <v>187</v>
      </c>
    </row>
    <row r="43" spans="1:6" s="495" customFormat="1" x14ac:dyDescent="0.2">
      <c r="A43" s="1144" t="s">
        <v>187</v>
      </c>
      <c r="B43" s="666" t="s">
        <v>1033</v>
      </c>
      <c r="C43" s="666" t="s">
        <v>1034</v>
      </c>
      <c r="D43" s="497" t="s">
        <v>1567</v>
      </c>
      <c r="E43" s="293">
        <v>43322</v>
      </c>
      <c r="F43" s="666" t="s">
        <v>187</v>
      </c>
    </row>
    <row r="44" spans="1:6" s="495" customFormat="1" x14ac:dyDescent="0.2">
      <c r="A44" s="1144" t="s">
        <v>187</v>
      </c>
      <c r="B44" s="666" t="s">
        <v>1033</v>
      </c>
      <c r="C44" s="666" t="s">
        <v>1034</v>
      </c>
      <c r="D44" s="497" t="s">
        <v>1568</v>
      </c>
      <c r="E44" s="293">
        <v>43336</v>
      </c>
      <c r="F44" s="666" t="s">
        <v>187</v>
      </c>
    </row>
    <row r="45" spans="1:6" s="495" customFormat="1" x14ac:dyDescent="0.2">
      <c r="A45" s="1144" t="s">
        <v>187</v>
      </c>
      <c r="B45" s="666" t="s">
        <v>1033</v>
      </c>
      <c r="C45" s="666" t="s">
        <v>1034</v>
      </c>
      <c r="D45" s="497" t="s">
        <v>1569</v>
      </c>
      <c r="E45" s="293">
        <v>43343</v>
      </c>
      <c r="F45" s="666" t="s">
        <v>187</v>
      </c>
    </row>
    <row r="46" spans="1:6" s="495" customFormat="1" x14ac:dyDescent="0.2">
      <c r="A46" s="1144" t="s">
        <v>187</v>
      </c>
      <c r="B46" s="666" t="s">
        <v>1033</v>
      </c>
      <c r="C46" s="666" t="s">
        <v>1034</v>
      </c>
      <c r="D46" s="497" t="s">
        <v>1570</v>
      </c>
      <c r="E46" s="293">
        <v>43350</v>
      </c>
      <c r="F46" s="666" t="s">
        <v>187</v>
      </c>
    </row>
    <row r="47" spans="1:6" s="495" customFormat="1" x14ac:dyDescent="0.2">
      <c r="A47" s="1144" t="s">
        <v>187</v>
      </c>
      <c r="B47" s="666" t="s">
        <v>1033</v>
      </c>
      <c r="C47" s="666" t="s">
        <v>1034</v>
      </c>
      <c r="D47" s="497" t="s">
        <v>1645</v>
      </c>
      <c r="E47" s="293">
        <v>43413</v>
      </c>
      <c r="F47" s="666" t="s">
        <v>187</v>
      </c>
    </row>
    <row r="48" spans="1:6" s="495" customFormat="1" x14ac:dyDescent="0.2">
      <c r="A48" s="1144" t="s">
        <v>187</v>
      </c>
      <c r="B48" s="666" t="s">
        <v>1033</v>
      </c>
      <c r="C48" s="666" t="s">
        <v>1034</v>
      </c>
      <c r="D48" s="497" t="s">
        <v>1646</v>
      </c>
      <c r="E48" s="293">
        <v>43420</v>
      </c>
      <c r="F48" s="666" t="s">
        <v>187</v>
      </c>
    </row>
    <row r="49" spans="1:6" s="495" customFormat="1" x14ac:dyDescent="0.2">
      <c r="A49" s="1144" t="s">
        <v>187</v>
      </c>
      <c r="B49" s="666" t="s">
        <v>1033</v>
      </c>
      <c r="C49" s="666" t="s">
        <v>1034</v>
      </c>
      <c r="D49" s="497" t="s">
        <v>1647</v>
      </c>
      <c r="E49" s="293">
        <v>43427</v>
      </c>
      <c r="F49" s="666" t="s">
        <v>187</v>
      </c>
    </row>
    <row r="50" spans="1:6" s="495" customFormat="1" x14ac:dyDescent="0.2">
      <c r="A50" s="1144" t="s">
        <v>177</v>
      </c>
      <c r="B50" s="666" t="s">
        <v>986</v>
      </c>
      <c r="C50" s="666" t="s">
        <v>987</v>
      </c>
      <c r="D50" s="497" t="s">
        <v>988</v>
      </c>
      <c r="E50" s="293">
        <v>44777</v>
      </c>
      <c r="F50" s="666" t="s">
        <v>1176</v>
      </c>
    </row>
    <row r="51" spans="1:6" s="495" customFormat="1" x14ac:dyDescent="0.2">
      <c r="A51" s="1144" t="s">
        <v>177</v>
      </c>
      <c r="B51" s="666" t="s">
        <v>188</v>
      </c>
      <c r="C51" s="666" t="s">
        <v>189</v>
      </c>
      <c r="D51" s="497" t="s">
        <v>190</v>
      </c>
      <c r="E51" s="293">
        <v>46984</v>
      </c>
      <c r="F51" s="666" t="s">
        <v>1176</v>
      </c>
    </row>
    <row r="52" spans="1:6" s="495" customFormat="1" x14ac:dyDescent="0.2">
      <c r="A52" s="1144" t="s">
        <v>2038</v>
      </c>
      <c r="B52" s="666" t="s">
        <v>193</v>
      </c>
      <c r="C52" s="666" t="s">
        <v>194</v>
      </c>
      <c r="D52" s="497" t="s">
        <v>195</v>
      </c>
      <c r="E52" s="293">
        <v>43431</v>
      </c>
      <c r="F52" s="666" t="s">
        <v>1177</v>
      </c>
    </row>
    <row r="53" spans="1:6" s="495" customFormat="1" x14ac:dyDescent="0.2">
      <c r="A53" s="1144" t="s">
        <v>191</v>
      </c>
      <c r="B53" s="666" t="s">
        <v>196</v>
      </c>
      <c r="C53" s="666" t="s">
        <v>197</v>
      </c>
      <c r="D53" s="497" t="s">
        <v>198</v>
      </c>
      <c r="E53" s="293">
        <v>43794</v>
      </c>
      <c r="F53" s="666" t="s">
        <v>1177</v>
      </c>
    </row>
    <row r="54" spans="1:6" s="495" customFormat="1" x14ac:dyDescent="0.2">
      <c r="A54" s="1144" t="s">
        <v>1</v>
      </c>
      <c r="B54" s="666" t="s">
        <v>199</v>
      </c>
      <c r="C54" s="666" t="s">
        <v>200</v>
      </c>
      <c r="D54" s="497" t="s">
        <v>201</v>
      </c>
      <c r="E54" s="293">
        <v>44438</v>
      </c>
      <c r="F54" s="666" t="s">
        <v>1178</v>
      </c>
    </row>
    <row r="55" spans="1:6" s="495" customFormat="1" x14ac:dyDescent="0.2">
      <c r="A55" s="1144" t="s">
        <v>1</v>
      </c>
      <c r="B55" s="666" t="s">
        <v>818</v>
      </c>
      <c r="C55" s="666" t="s">
        <v>819</v>
      </c>
      <c r="D55" s="497" t="s">
        <v>820</v>
      </c>
      <c r="E55" s="293">
        <v>44456</v>
      </c>
      <c r="F55" s="666" t="s">
        <v>1178</v>
      </c>
    </row>
    <row r="56" spans="1:6" s="495" customFormat="1" x14ac:dyDescent="0.2">
      <c r="A56" s="1144" t="s">
        <v>1</v>
      </c>
      <c r="B56" s="666" t="s">
        <v>989</v>
      </c>
      <c r="C56" s="666" t="s">
        <v>990</v>
      </c>
      <c r="D56" s="497" t="s">
        <v>991</v>
      </c>
      <c r="E56" s="293">
        <v>44749</v>
      </c>
      <c r="F56" s="666" t="s">
        <v>1178</v>
      </c>
    </row>
    <row r="57" spans="1:6" s="495" customFormat="1" x14ac:dyDescent="0.2">
      <c r="A57" s="1144" t="s">
        <v>1</v>
      </c>
      <c r="B57" s="666" t="s">
        <v>1179</v>
      </c>
      <c r="C57" s="666" t="s">
        <v>1180</v>
      </c>
      <c r="D57" s="497" t="s">
        <v>1181</v>
      </c>
      <c r="E57" s="293">
        <v>45428</v>
      </c>
      <c r="F57" s="666" t="s">
        <v>1178</v>
      </c>
    </row>
    <row r="58" spans="1:6" s="495" customFormat="1" x14ac:dyDescent="0.2">
      <c r="A58" s="1144" t="s">
        <v>1</v>
      </c>
      <c r="B58" s="666" t="s">
        <v>1268</v>
      </c>
      <c r="C58" s="666" t="s">
        <v>1269</v>
      </c>
      <c r="D58" s="497" t="s">
        <v>1270</v>
      </c>
      <c r="E58" s="293">
        <v>45521</v>
      </c>
      <c r="F58" s="666" t="s">
        <v>1178</v>
      </c>
    </row>
    <row r="59" spans="1:6" s="495" customFormat="1" x14ac:dyDescent="0.2">
      <c r="A59" s="1144" t="s">
        <v>707</v>
      </c>
      <c r="B59" s="666" t="s">
        <v>1102</v>
      </c>
      <c r="C59" s="666" t="s">
        <v>1103</v>
      </c>
      <c r="D59" s="497" t="s">
        <v>1104</v>
      </c>
      <c r="E59" s="293">
        <v>43540</v>
      </c>
      <c r="F59" s="666" t="s">
        <v>984</v>
      </c>
    </row>
    <row r="60" spans="1:6" s="495" customFormat="1" x14ac:dyDescent="0.2">
      <c r="A60" s="1144" t="s">
        <v>707</v>
      </c>
      <c r="B60" s="666" t="s">
        <v>1035</v>
      </c>
      <c r="C60" s="666" t="s">
        <v>1036</v>
      </c>
      <c r="D60" s="497" t="s">
        <v>1037</v>
      </c>
      <c r="E60" s="293">
        <v>44521</v>
      </c>
      <c r="F60" s="666" t="s">
        <v>984</v>
      </c>
    </row>
    <row r="61" spans="1:6" s="495" customFormat="1" x14ac:dyDescent="0.2">
      <c r="A61" s="1144" t="s">
        <v>707</v>
      </c>
      <c r="B61" s="666" t="s">
        <v>1305</v>
      </c>
      <c r="C61" s="666" t="s">
        <v>1306</v>
      </c>
      <c r="D61" s="497" t="s">
        <v>1307</v>
      </c>
      <c r="E61" s="293">
        <v>45584</v>
      </c>
      <c r="F61" s="666" t="s">
        <v>984</v>
      </c>
    </row>
    <row r="62" spans="1:6" s="495" customFormat="1" x14ac:dyDescent="0.2">
      <c r="A62" s="1144" t="s">
        <v>179</v>
      </c>
      <c r="B62" s="666" t="s">
        <v>202</v>
      </c>
      <c r="C62" s="666" t="s">
        <v>203</v>
      </c>
      <c r="D62" s="497" t="s">
        <v>204</v>
      </c>
      <c r="E62" s="293">
        <v>44067</v>
      </c>
      <c r="F62" s="666" t="s">
        <v>1174</v>
      </c>
    </row>
    <row r="63" spans="1:6" s="495" customFormat="1" x14ac:dyDescent="0.2">
      <c r="A63" s="1144" t="s">
        <v>179</v>
      </c>
      <c r="B63" s="666" t="s">
        <v>205</v>
      </c>
      <c r="C63" s="666" t="s">
        <v>1499</v>
      </c>
      <c r="D63" s="497" t="s">
        <v>206</v>
      </c>
      <c r="E63" s="293">
        <v>44427</v>
      </c>
      <c r="F63" s="666" t="s">
        <v>1178</v>
      </c>
    </row>
    <row r="64" spans="1:6" s="495" customFormat="1" x14ac:dyDescent="0.2">
      <c r="A64" s="1144" t="s">
        <v>179</v>
      </c>
      <c r="B64" s="666" t="s">
        <v>992</v>
      </c>
      <c r="C64" s="666" t="s">
        <v>993</v>
      </c>
      <c r="D64" s="497" t="s">
        <v>994</v>
      </c>
      <c r="E64" s="293">
        <v>44792</v>
      </c>
      <c r="F64" s="666" t="s">
        <v>1178</v>
      </c>
    </row>
    <row r="65" spans="1:6" s="495" customFormat="1" x14ac:dyDescent="0.2">
      <c r="A65" s="1144" t="s">
        <v>179</v>
      </c>
      <c r="B65" s="666" t="s">
        <v>1308</v>
      </c>
      <c r="C65" s="666" t="s">
        <v>1309</v>
      </c>
      <c r="D65" s="497" t="s">
        <v>1310</v>
      </c>
      <c r="E65" s="293">
        <v>48124</v>
      </c>
      <c r="F65" s="666" t="s">
        <v>1296</v>
      </c>
    </row>
    <row r="66" spans="1:6" s="495" customFormat="1" x14ac:dyDescent="0.2">
      <c r="A66" s="1144" t="s">
        <v>10</v>
      </c>
      <c r="B66" s="666" t="s">
        <v>863</v>
      </c>
      <c r="C66" s="666" t="s">
        <v>864</v>
      </c>
      <c r="D66" s="497" t="s">
        <v>865</v>
      </c>
      <c r="E66" s="293">
        <v>43113</v>
      </c>
      <c r="F66" s="666" t="s">
        <v>995</v>
      </c>
    </row>
    <row r="67" spans="1:6" s="495" customFormat="1" x14ac:dyDescent="0.2">
      <c r="A67" s="1144" t="s">
        <v>10</v>
      </c>
      <c r="B67" s="666" t="s">
        <v>863</v>
      </c>
      <c r="C67" s="666" t="s">
        <v>864</v>
      </c>
      <c r="D67" s="497" t="s">
        <v>866</v>
      </c>
      <c r="E67" s="293">
        <v>43473</v>
      </c>
      <c r="F67" s="666" t="s">
        <v>995</v>
      </c>
    </row>
    <row r="68" spans="1:6" s="495" customFormat="1" x14ac:dyDescent="0.2">
      <c r="A68" s="1144" t="s">
        <v>10</v>
      </c>
      <c r="B68" s="666" t="s">
        <v>996</v>
      </c>
      <c r="C68" s="666" t="s">
        <v>997</v>
      </c>
      <c r="D68" s="497" t="s">
        <v>998</v>
      </c>
      <c r="E68" s="293">
        <v>43356</v>
      </c>
      <c r="F68" s="666" t="s">
        <v>995</v>
      </c>
    </row>
    <row r="69" spans="1:6" s="495" customFormat="1" x14ac:dyDescent="0.2">
      <c r="A69" s="1144" t="s">
        <v>10</v>
      </c>
      <c r="B69" s="666" t="s">
        <v>996</v>
      </c>
      <c r="C69" s="666" t="s">
        <v>997</v>
      </c>
      <c r="D69" s="497" t="s">
        <v>999</v>
      </c>
      <c r="E69" s="293">
        <v>44796</v>
      </c>
      <c r="F69" s="666" t="s">
        <v>995</v>
      </c>
    </row>
    <row r="70" spans="1:6" s="495" customFormat="1" x14ac:dyDescent="0.2">
      <c r="A70" s="1144" t="s">
        <v>10</v>
      </c>
      <c r="B70" s="666" t="s">
        <v>1182</v>
      </c>
      <c r="C70" s="666" t="s">
        <v>1183</v>
      </c>
      <c r="D70" s="497" t="s">
        <v>1184</v>
      </c>
      <c r="E70" s="293">
        <v>43978</v>
      </c>
      <c r="F70" s="666" t="s">
        <v>995</v>
      </c>
    </row>
    <row r="71" spans="1:6" s="495" customFormat="1" x14ac:dyDescent="0.2">
      <c r="A71" s="1144" t="s">
        <v>10</v>
      </c>
      <c r="B71" s="666" t="s">
        <v>1182</v>
      </c>
      <c r="C71" s="666" t="s">
        <v>1183</v>
      </c>
      <c r="D71" s="497" t="s">
        <v>1185</v>
      </c>
      <c r="E71" s="293">
        <v>44338</v>
      </c>
      <c r="F71" s="666" t="s">
        <v>995</v>
      </c>
    </row>
    <row r="72" spans="1:6" s="495" customFormat="1" x14ac:dyDescent="0.2">
      <c r="A72" s="1144" t="s">
        <v>10</v>
      </c>
      <c r="B72" s="666" t="s">
        <v>1182</v>
      </c>
      <c r="C72" s="666" t="s">
        <v>1183</v>
      </c>
      <c r="D72" s="497" t="s">
        <v>1186</v>
      </c>
      <c r="E72" s="293">
        <v>44698</v>
      </c>
      <c r="F72" s="666" t="s">
        <v>995</v>
      </c>
    </row>
    <row r="73" spans="1:6" s="495" customFormat="1" x14ac:dyDescent="0.2">
      <c r="A73" s="1144" t="s">
        <v>10</v>
      </c>
      <c r="B73" s="666" t="s">
        <v>1182</v>
      </c>
      <c r="C73" s="666" t="s">
        <v>1183</v>
      </c>
      <c r="D73" s="497" t="s">
        <v>1187</v>
      </c>
      <c r="E73" s="293">
        <v>45058</v>
      </c>
      <c r="F73" s="666" t="s">
        <v>995</v>
      </c>
    </row>
    <row r="74" spans="1:6" s="495" customFormat="1" x14ac:dyDescent="0.2">
      <c r="A74" s="1144" t="s">
        <v>10</v>
      </c>
      <c r="B74" s="666" t="s">
        <v>1571</v>
      </c>
      <c r="C74" s="666" t="s">
        <v>1572</v>
      </c>
      <c r="D74" s="497" t="s">
        <v>1573</v>
      </c>
      <c r="E74" s="293">
        <v>44439</v>
      </c>
      <c r="F74" s="666" t="s">
        <v>995</v>
      </c>
    </row>
    <row r="75" spans="1:6" s="495" customFormat="1" x14ac:dyDescent="0.2">
      <c r="A75" s="1144" t="s">
        <v>10</v>
      </c>
      <c r="B75" s="666" t="s">
        <v>1571</v>
      </c>
      <c r="C75" s="666" t="s">
        <v>1572</v>
      </c>
      <c r="D75" s="497" t="s">
        <v>1574</v>
      </c>
      <c r="E75" s="293">
        <v>44799</v>
      </c>
      <c r="F75" s="666" t="s">
        <v>995</v>
      </c>
    </row>
    <row r="76" spans="1:6" s="495" customFormat="1" x14ac:dyDescent="0.2">
      <c r="A76" s="1144" t="s">
        <v>10</v>
      </c>
      <c r="B76" s="666" t="s">
        <v>1571</v>
      </c>
      <c r="C76" s="666" t="s">
        <v>1572</v>
      </c>
      <c r="D76" s="497" t="s">
        <v>1575</v>
      </c>
      <c r="E76" s="293">
        <v>45159</v>
      </c>
      <c r="F76" s="666" t="s">
        <v>995</v>
      </c>
    </row>
    <row r="77" spans="1:6" s="495" customFormat="1" x14ac:dyDescent="0.2">
      <c r="A77" s="1144" t="s">
        <v>10</v>
      </c>
      <c r="B77" s="666" t="s">
        <v>1571</v>
      </c>
      <c r="C77" s="666" t="s">
        <v>1572</v>
      </c>
      <c r="D77" s="497" t="s">
        <v>1576</v>
      </c>
      <c r="E77" s="293">
        <v>45519</v>
      </c>
      <c r="F77" s="666" t="s">
        <v>995</v>
      </c>
    </row>
    <row r="78" spans="1:6" s="495" customFormat="1" x14ac:dyDescent="0.2">
      <c r="A78" s="1144" t="s">
        <v>10</v>
      </c>
      <c r="B78" s="666" t="s">
        <v>1000</v>
      </c>
      <c r="C78" s="666" t="s">
        <v>1001</v>
      </c>
      <c r="D78" s="497" t="s">
        <v>1002</v>
      </c>
      <c r="E78" s="293">
        <v>44077</v>
      </c>
      <c r="F78" s="666" t="s">
        <v>995</v>
      </c>
    </row>
    <row r="79" spans="1:6" s="495" customFormat="1" x14ac:dyDescent="0.2">
      <c r="A79" s="1144" t="s">
        <v>10</v>
      </c>
      <c r="B79" s="666" t="s">
        <v>1000</v>
      </c>
      <c r="C79" s="666" t="s">
        <v>1001</v>
      </c>
      <c r="D79" s="497" t="s">
        <v>1003</v>
      </c>
      <c r="E79" s="293">
        <v>44797</v>
      </c>
      <c r="F79" s="666" t="s">
        <v>995</v>
      </c>
    </row>
    <row r="80" spans="1:6" s="495" customFormat="1" x14ac:dyDescent="0.2">
      <c r="A80" s="1144" t="s">
        <v>10</v>
      </c>
      <c r="B80" s="666" t="s">
        <v>1311</v>
      </c>
      <c r="C80" s="666" t="s">
        <v>1312</v>
      </c>
      <c r="D80" s="497" t="s">
        <v>1313</v>
      </c>
      <c r="E80" s="293">
        <v>45554</v>
      </c>
      <c r="F80" s="666" t="s">
        <v>995</v>
      </c>
    </row>
    <row r="81" spans="1:6" s="495" customFormat="1" x14ac:dyDescent="0.2">
      <c r="A81" s="1144" t="s">
        <v>10</v>
      </c>
      <c r="B81" s="666" t="s">
        <v>1311</v>
      </c>
      <c r="C81" s="666" t="s">
        <v>1312</v>
      </c>
      <c r="D81" s="497" t="s">
        <v>1314</v>
      </c>
      <c r="E81" s="293">
        <v>45914</v>
      </c>
      <c r="F81" s="666" t="s">
        <v>995</v>
      </c>
    </row>
    <row r="82" spans="1:6" s="495" customFormat="1" x14ac:dyDescent="0.2">
      <c r="A82" s="1144" t="s">
        <v>10</v>
      </c>
      <c r="B82" s="666" t="s">
        <v>1315</v>
      </c>
      <c r="C82" s="666" t="s">
        <v>1316</v>
      </c>
      <c r="D82" s="497" t="s">
        <v>1317</v>
      </c>
      <c r="E82" s="293">
        <v>45914</v>
      </c>
      <c r="F82" s="666" t="s">
        <v>995</v>
      </c>
    </row>
    <row r="83" spans="1:6" s="495" customFormat="1" x14ac:dyDescent="0.2">
      <c r="A83" s="1144" t="s">
        <v>10</v>
      </c>
      <c r="B83" s="666" t="s">
        <v>1315</v>
      </c>
      <c r="C83" s="666" t="s">
        <v>1316</v>
      </c>
      <c r="D83" s="497" t="s">
        <v>1318</v>
      </c>
      <c r="E83" s="293">
        <v>46274</v>
      </c>
      <c r="F83" s="666" t="s">
        <v>995</v>
      </c>
    </row>
    <row r="84" spans="1:6" s="495" customFormat="1" x14ac:dyDescent="0.2">
      <c r="A84" s="1144" t="s">
        <v>3</v>
      </c>
      <c r="B84" s="666" t="s">
        <v>207</v>
      </c>
      <c r="C84" s="666" t="s">
        <v>208</v>
      </c>
      <c r="D84" s="497" t="s">
        <v>209</v>
      </c>
      <c r="E84" s="293">
        <v>43222</v>
      </c>
      <c r="F84" s="666" t="s">
        <v>1178</v>
      </c>
    </row>
    <row r="85" spans="1:6" s="495" customFormat="1" x14ac:dyDescent="0.2">
      <c r="A85" s="1144" t="s">
        <v>3</v>
      </c>
      <c r="B85" s="666" t="s">
        <v>1188</v>
      </c>
      <c r="C85" s="666" t="s">
        <v>1189</v>
      </c>
      <c r="D85" s="497" t="s">
        <v>1190</v>
      </c>
      <c r="E85" s="293">
        <v>46800</v>
      </c>
      <c r="F85" s="666" t="s">
        <v>1178</v>
      </c>
    </row>
    <row r="86" spans="1:6" s="495" customFormat="1" x14ac:dyDescent="0.2">
      <c r="A86" s="1144" t="s">
        <v>3</v>
      </c>
      <c r="B86" s="666" t="s">
        <v>1191</v>
      </c>
      <c r="C86" s="666" t="s">
        <v>1192</v>
      </c>
      <c r="D86" s="497" t="s">
        <v>1193</v>
      </c>
      <c r="E86" s="293">
        <v>46081</v>
      </c>
      <c r="F86" s="666" t="s">
        <v>1178</v>
      </c>
    </row>
    <row r="87" spans="1:6" s="495" customFormat="1" x14ac:dyDescent="0.2">
      <c r="A87" s="1144" t="s">
        <v>3</v>
      </c>
      <c r="B87" s="666" t="s">
        <v>1194</v>
      </c>
      <c r="C87" s="666" t="s">
        <v>1195</v>
      </c>
      <c r="D87" s="497" t="s">
        <v>1196</v>
      </c>
      <c r="E87" s="293">
        <v>43922</v>
      </c>
      <c r="F87" s="666" t="s">
        <v>1178</v>
      </c>
    </row>
    <row r="88" spans="1:6" s="495" customFormat="1" x14ac:dyDescent="0.2">
      <c r="A88" s="1144" t="s">
        <v>3</v>
      </c>
      <c r="B88" s="666" t="s">
        <v>1194</v>
      </c>
      <c r="C88" s="666" t="s">
        <v>1195</v>
      </c>
      <c r="D88" s="497" t="s">
        <v>1197</v>
      </c>
      <c r="E88" s="293">
        <v>44642</v>
      </c>
      <c r="F88" s="666" t="s">
        <v>1178</v>
      </c>
    </row>
    <row r="89" spans="1:6" s="495" customFormat="1" x14ac:dyDescent="0.2">
      <c r="A89" s="1144" t="s">
        <v>3</v>
      </c>
      <c r="B89" s="666" t="s">
        <v>821</v>
      </c>
      <c r="C89" s="666" t="s">
        <v>822</v>
      </c>
      <c r="D89" s="497" t="s">
        <v>823</v>
      </c>
      <c r="E89" s="293">
        <v>43930</v>
      </c>
      <c r="F89" s="666" t="s">
        <v>1178</v>
      </c>
    </row>
    <row r="90" spans="1:6" s="495" customFormat="1" x14ac:dyDescent="0.2">
      <c r="A90" s="1144" t="s">
        <v>3</v>
      </c>
      <c r="B90" s="666" t="s">
        <v>821</v>
      </c>
      <c r="C90" s="666" t="s">
        <v>822</v>
      </c>
      <c r="D90" s="497" t="s">
        <v>824</v>
      </c>
      <c r="E90" s="293">
        <v>44110</v>
      </c>
      <c r="F90" s="666" t="s">
        <v>1178</v>
      </c>
    </row>
    <row r="91" spans="1:6" s="495" customFormat="1" x14ac:dyDescent="0.2">
      <c r="A91" s="1144" t="s">
        <v>3</v>
      </c>
      <c r="B91" s="666" t="s">
        <v>821</v>
      </c>
      <c r="C91" s="666" t="s">
        <v>822</v>
      </c>
      <c r="D91" s="497" t="s">
        <v>825</v>
      </c>
      <c r="E91" s="293">
        <v>44470</v>
      </c>
      <c r="F91" s="666" t="s">
        <v>1178</v>
      </c>
    </row>
    <row r="92" spans="1:6" s="495" customFormat="1" x14ac:dyDescent="0.2">
      <c r="A92" s="1144" t="s">
        <v>3</v>
      </c>
      <c r="B92" s="666" t="s">
        <v>821</v>
      </c>
      <c r="C92" s="666" t="s">
        <v>822</v>
      </c>
      <c r="D92" s="497" t="s">
        <v>826</v>
      </c>
      <c r="E92" s="293">
        <v>44830</v>
      </c>
      <c r="F92" s="666" t="s">
        <v>1178</v>
      </c>
    </row>
    <row r="93" spans="1:6" s="495" customFormat="1" x14ac:dyDescent="0.2">
      <c r="A93" s="1144" t="s">
        <v>3</v>
      </c>
      <c r="B93" s="666" t="s">
        <v>1198</v>
      </c>
      <c r="C93" s="666" t="s">
        <v>1199</v>
      </c>
      <c r="D93" s="497" t="s">
        <v>1200</v>
      </c>
      <c r="E93" s="293">
        <v>44475</v>
      </c>
      <c r="F93" s="666" t="s">
        <v>1178</v>
      </c>
    </row>
    <row r="94" spans="1:6" s="495" customFormat="1" x14ac:dyDescent="0.2">
      <c r="A94" s="1144" t="s">
        <v>3</v>
      </c>
      <c r="B94" s="666" t="s">
        <v>1198</v>
      </c>
      <c r="C94" s="666" t="s">
        <v>1199</v>
      </c>
      <c r="D94" s="497" t="s">
        <v>1201</v>
      </c>
      <c r="E94" s="293">
        <v>44655</v>
      </c>
      <c r="F94" s="666" t="s">
        <v>1178</v>
      </c>
    </row>
    <row r="95" spans="1:6" s="495" customFormat="1" x14ac:dyDescent="0.2">
      <c r="A95" s="1144" t="s">
        <v>3</v>
      </c>
      <c r="B95" s="666" t="s">
        <v>1198</v>
      </c>
      <c r="C95" s="666" t="s">
        <v>1199</v>
      </c>
      <c r="D95" s="497" t="s">
        <v>1202</v>
      </c>
      <c r="E95" s="293">
        <v>45015</v>
      </c>
      <c r="F95" s="666" t="s">
        <v>1178</v>
      </c>
    </row>
    <row r="96" spans="1:6" s="495" customFormat="1" x14ac:dyDescent="0.2">
      <c r="A96" s="1144" t="s">
        <v>3</v>
      </c>
      <c r="B96" s="666" t="s">
        <v>1398</v>
      </c>
      <c r="C96" s="666" t="s">
        <v>1399</v>
      </c>
      <c r="D96" s="497" t="s">
        <v>1400</v>
      </c>
      <c r="E96" s="293">
        <v>45490</v>
      </c>
      <c r="F96" s="666" t="s">
        <v>1178</v>
      </c>
    </row>
    <row r="97" spans="1:6" s="495" customFormat="1" x14ac:dyDescent="0.2">
      <c r="A97" s="1144" t="s">
        <v>3</v>
      </c>
      <c r="B97" s="666" t="s">
        <v>1398</v>
      </c>
      <c r="C97" s="666" t="s">
        <v>1399</v>
      </c>
      <c r="D97" s="497" t="s">
        <v>1401</v>
      </c>
      <c r="E97" s="293">
        <v>45850</v>
      </c>
      <c r="F97" s="666" t="s">
        <v>1178</v>
      </c>
    </row>
    <row r="98" spans="1:6" s="495" customFormat="1" x14ac:dyDescent="0.2">
      <c r="A98" s="1144" t="s">
        <v>95</v>
      </c>
      <c r="B98" s="666" t="s">
        <v>210</v>
      </c>
      <c r="C98" s="666" t="s">
        <v>211</v>
      </c>
      <c r="D98" s="497" t="s">
        <v>212</v>
      </c>
      <c r="E98" s="293">
        <v>44110</v>
      </c>
      <c r="F98" s="666" t="s">
        <v>1174</v>
      </c>
    </row>
    <row r="99" spans="1:6" s="495" customFormat="1" x14ac:dyDescent="0.2">
      <c r="A99" s="1144" t="s">
        <v>95</v>
      </c>
      <c r="B99" s="666" t="s">
        <v>213</v>
      </c>
      <c r="C99" s="666" t="s">
        <v>214</v>
      </c>
      <c r="D99" s="497" t="s">
        <v>215</v>
      </c>
      <c r="E99" s="293">
        <v>43338</v>
      </c>
      <c r="F99" s="666" t="s">
        <v>1174</v>
      </c>
    </row>
    <row r="100" spans="1:6" s="495" customFormat="1" x14ac:dyDescent="0.2">
      <c r="A100" s="1144" t="s">
        <v>95</v>
      </c>
      <c r="B100" s="666" t="s">
        <v>213</v>
      </c>
      <c r="C100" s="666" t="s">
        <v>214</v>
      </c>
      <c r="D100" s="497" t="s">
        <v>216</v>
      </c>
      <c r="E100" s="293">
        <v>44598</v>
      </c>
      <c r="F100" s="666" t="s">
        <v>1174</v>
      </c>
    </row>
    <row r="101" spans="1:6" s="495" customFormat="1" x14ac:dyDescent="0.2">
      <c r="A101" s="1144" t="s">
        <v>95</v>
      </c>
      <c r="B101" s="666" t="s">
        <v>1105</v>
      </c>
      <c r="C101" s="666" t="s">
        <v>1106</v>
      </c>
      <c r="D101" s="497" t="s">
        <v>1107</v>
      </c>
      <c r="E101" s="293">
        <v>44590</v>
      </c>
      <c r="F101" s="666" t="s">
        <v>9</v>
      </c>
    </row>
    <row r="102" spans="1:6" s="495" customFormat="1" x14ac:dyDescent="0.2">
      <c r="A102" s="1144" t="s">
        <v>95</v>
      </c>
      <c r="B102" s="666" t="s">
        <v>1105</v>
      </c>
      <c r="C102" s="666" t="s">
        <v>1106</v>
      </c>
      <c r="D102" s="497" t="s">
        <v>1108</v>
      </c>
      <c r="E102" s="293">
        <v>45490</v>
      </c>
      <c r="F102" s="666" t="s">
        <v>9</v>
      </c>
    </row>
    <row r="103" spans="1:6" s="495" customFormat="1" x14ac:dyDescent="0.2">
      <c r="A103" s="1144" t="s">
        <v>95</v>
      </c>
      <c r="B103" s="666" t="s">
        <v>1203</v>
      </c>
      <c r="C103" s="666" t="s">
        <v>1204</v>
      </c>
      <c r="D103" s="497" t="s">
        <v>1205</v>
      </c>
      <c r="E103" s="293">
        <v>44171</v>
      </c>
      <c r="F103" s="666" t="s">
        <v>9</v>
      </c>
    </row>
    <row r="104" spans="1:6" s="495" customFormat="1" x14ac:dyDescent="0.2">
      <c r="A104" s="1144" t="s">
        <v>95</v>
      </c>
      <c r="B104" s="666" t="s">
        <v>1203</v>
      </c>
      <c r="C104" s="666" t="s">
        <v>1204</v>
      </c>
      <c r="D104" s="497" t="s">
        <v>1206</v>
      </c>
      <c r="E104" s="293">
        <v>44891</v>
      </c>
      <c r="F104" s="666" t="s">
        <v>9</v>
      </c>
    </row>
    <row r="105" spans="1:6" s="495" customFormat="1" x14ac:dyDescent="0.2">
      <c r="A105" s="1144" t="s">
        <v>95</v>
      </c>
      <c r="B105" s="666" t="s">
        <v>218</v>
      </c>
      <c r="C105" s="666" t="s">
        <v>219</v>
      </c>
      <c r="D105" s="497" t="s">
        <v>220</v>
      </c>
      <c r="E105" s="293">
        <v>43941</v>
      </c>
      <c r="F105" s="666" t="s">
        <v>1174</v>
      </c>
    </row>
    <row r="106" spans="1:6" s="495" customFormat="1" x14ac:dyDescent="0.2">
      <c r="A106" s="1144" t="s">
        <v>95</v>
      </c>
      <c r="B106" s="666" t="s">
        <v>827</v>
      </c>
      <c r="C106" s="666" t="s">
        <v>828</v>
      </c>
      <c r="D106" s="497" t="s">
        <v>829</v>
      </c>
      <c r="E106" s="293">
        <v>44480</v>
      </c>
      <c r="F106" s="666" t="s">
        <v>1178</v>
      </c>
    </row>
    <row r="107" spans="1:6" s="495" customFormat="1" x14ac:dyDescent="0.2">
      <c r="A107" s="1144" t="s">
        <v>95</v>
      </c>
      <c r="B107" s="666" t="s">
        <v>827</v>
      </c>
      <c r="C107" s="666" t="s">
        <v>828</v>
      </c>
      <c r="D107" s="497" t="s">
        <v>830</v>
      </c>
      <c r="E107" s="293">
        <v>44840</v>
      </c>
      <c r="F107" s="666" t="s">
        <v>1178</v>
      </c>
    </row>
    <row r="108" spans="1:6" s="495" customFormat="1" x14ac:dyDescent="0.2">
      <c r="A108" s="1144" t="s">
        <v>95</v>
      </c>
      <c r="B108" s="666" t="s">
        <v>1491</v>
      </c>
      <c r="C108" s="666" t="s">
        <v>1492</v>
      </c>
      <c r="D108" s="497" t="s">
        <v>1493</v>
      </c>
      <c r="E108" s="293">
        <v>44985</v>
      </c>
      <c r="F108" s="666" t="s">
        <v>1174</v>
      </c>
    </row>
    <row r="109" spans="1:6" s="495" customFormat="1" x14ac:dyDescent="0.2">
      <c r="A109" s="1144" t="s">
        <v>95</v>
      </c>
      <c r="B109" s="666" t="s">
        <v>1491</v>
      </c>
      <c r="C109" s="666" t="s">
        <v>1492</v>
      </c>
      <c r="D109" s="497" t="s">
        <v>1494</v>
      </c>
      <c r="E109" s="293">
        <v>46065</v>
      </c>
      <c r="F109" s="666" t="s">
        <v>1174</v>
      </c>
    </row>
    <row r="110" spans="1:6" s="495" customFormat="1" x14ac:dyDescent="0.2">
      <c r="A110" s="666" t="s">
        <v>1319</v>
      </c>
      <c r="B110" s="666" t="s">
        <v>1109</v>
      </c>
      <c r="C110" s="666" t="s">
        <v>1110</v>
      </c>
      <c r="D110" s="497" t="s">
        <v>1111</v>
      </c>
      <c r="E110" s="293">
        <v>44910</v>
      </c>
      <c r="F110" s="666" t="s">
        <v>9</v>
      </c>
    </row>
    <row r="111" spans="1:6" s="495" customFormat="1" x14ac:dyDescent="0.2">
      <c r="A111" s="1144" t="s">
        <v>12</v>
      </c>
      <c r="B111" s="666" t="s">
        <v>221</v>
      </c>
      <c r="C111" s="666" t="s">
        <v>222</v>
      </c>
      <c r="D111" s="497" t="s">
        <v>223</v>
      </c>
      <c r="E111" s="293">
        <v>44416</v>
      </c>
      <c r="F111" s="666" t="s">
        <v>1173</v>
      </c>
    </row>
    <row r="112" spans="1:6" s="495" customFormat="1" x14ac:dyDescent="0.2">
      <c r="A112" s="1144" t="s">
        <v>12</v>
      </c>
      <c r="B112" s="666" t="s">
        <v>224</v>
      </c>
      <c r="C112" s="666" t="s">
        <v>225</v>
      </c>
      <c r="D112" s="497" t="s">
        <v>226</v>
      </c>
      <c r="E112" s="293">
        <v>43305</v>
      </c>
      <c r="F112" s="666" t="s">
        <v>1173</v>
      </c>
    </row>
    <row r="113" spans="1:6" s="495" customFormat="1" x14ac:dyDescent="0.2">
      <c r="A113" s="1144" t="s">
        <v>12</v>
      </c>
      <c r="B113" s="666" t="s">
        <v>227</v>
      </c>
      <c r="C113" s="666" t="s">
        <v>228</v>
      </c>
      <c r="D113" s="497" t="s">
        <v>229</v>
      </c>
      <c r="E113" s="293">
        <v>44240</v>
      </c>
      <c r="F113" s="666" t="s">
        <v>1173</v>
      </c>
    </row>
    <row r="114" spans="1:6" s="495" customFormat="1" x14ac:dyDescent="0.2">
      <c r="A114" s="1144" t="s">
        <v>12</v>
      </c>
      <c r="B114" s="666" t="s">
        <v>230</v>
      </c>
      <c r="C114" s="666" t="s">
        <v>231</v>
      </c>
      <c r="D114" s="497" t="s">
        <v>232</v>
      </c>
      <c r="E114" s="293">
        <v>45056</v>
      </c>
      <c r="F114" s="666" t="s">
        <v>1173</v>
      </c>
    </row>
    <row r="115" spans="1:6" s="495" customFormat="1" x14ac:dyDescent="0.2">
      <c r="A115" s="1144" t="s">
        <v>12</v>
      </c>
      <c r="B115" s="666" t="s">
        <v>1648</v>
      </c>
      <c r="C115" s="666" t="s">
        <v>1649</v>
      </c>
      <c r="D115" s="497" t="s">
        <v>1650</v>
      </c>
      <c r="E115" s="293">
        <v>45409</v>
      </c>
      <c r="F115" s="666" t="s">
        <v>1173</v>
      </c>
    </row>
    <row r="116" spans="1:6" s="495" customFormat="1" x14ac:dyDescent="0.2">
      <c r="A116" s="1144" t="s">
        <v>12</v>
      </c>
      <c r="B116" s="666" t="s">
        <v>233</v>
      </c>
      <c r="C116" s="666" t="s">
        <v>234</v>
      </c>
      <c r="D116" s="497" t="s">
        <v>235</v>
      </c>
      <c r="E116" s="293">
        <v>43846</v>
      </c>
      <c r="F116" s="666" t="s">
        <v>1174</v>
      </c>
    </row>
    <row r="117" spans="1:6" s="495" customFormat="1" x14ac:dyDescent="0.2">
      <c r="A117" s="1144" t="s">
        <v>12</v>
      </c>
      <c r="B117" s="666" t="s">
        <v>236</v>
      </c>
      <c r="C117" s="666" t="s">
        <v>237</v>
      </c>
      <c r="D117" s="497" t="s">
        <v>238</v>
      </c>
      <c r="E117" s="293">
        <v>44278</v>
      </c>
      <c r="F117" s="666" t="s">
        <v>1174</v>
      </c>
    </row>
    <row r="118" spans="1:6" s="495" customFormat="1" x14ac:dyDescent="0.2">
      <c r="A118" s="1144" t="s">
        <v>239</v>
      </c>
      <c r="B118" s="666" t="s">
        <v>240</v>
      </c>
      <c r="C118" s="666" t="s">
        <v>241</v>
      </c>
      <c r="D118" s="497" t="s">
        <v>242</v>
      </c>
      <c r="E118" s="293">
        <v>43340</v>
      </c>
      <c r="F118" s="666" t="s">
        <v>9</v>
      </c>
    </row>
    <row r="119" spans="1:6" s="495" customFormat="1" x14ac:dyDescent="0.2">
      <c r="A119" s="1144" t="s">
        <v>239</v>
      </c>
      <c r="B119" s="666" t="s">
        <v>240</v>
      </c>
      <c r="C119" s="666" t="s">
        <v>241</v>
      </c>
      <c r="D119" s="497" t="s">
        <v>243</v>
      </c>
      <c r="E119" s="293">
        <v>43700</v>
      </c>
      <c r="F119" s="666" t="s">
        <v>9</v>
      </c>
    </row>
    <row r="120" spans="1:6" s="495" customFormat="1" x14ac:dyDescent="0.2">
      <c r="A120" s="1144" t="s">
        <v>239</v>
      </c>
      <c r="B120" s="666" t="s">
        <v>244</v>
      </c>
      <c r="C120" s="666" t="s">
        <v>245</v>
      </c>
      <c r="D120" s="497" t="s">
        <v>246</v>
      </c>
      <c r="E120" s="293">
        <v>44041</v>
      </c>
      <c r="F120" s="666" t="s">
        <v>9</v>
      </c>
    </row>
    <row r="121" spans="1:6" s="495" customFormat="1" x14ac:dyDescent="0.2">
      <c r="A121" s="1144" t="s">
        <v>239</v>
      </c>
      <c r="B121" s="666" t="s">
        <v>244</v>
      </c>
      <c r="C121" s="666" t="s">
        <v>245</v>
      </c>
      <c r="D121" s="497" t="s">
        <v>247</v>
      </c>
      <c r="E121" s="293">
        <v>44401</v>
      </c>
      <c r="F121" s="666" t="s">
        <v>9</v>
      </c>
    </row>
    <row r="122" spans="1:6" s="495" customFormat="1" x14ac:dyDescent="0.2">
      <c r="A122" s="1144" t="s">
        <v>239</v>
      </c>
      <c r="B122" s="666" t="s">
        <v>248</v>
      </c>
      <c r="C122" s="666" t="s">
        <v>249</v>
      </c>
      <c r="D122" s="497" t="s">
        <v>250</v>
      </c>
      <c r="E122" s="293">
        <v>43260</v>
      </c>
      <c r="F122" s="666" t="s">
        <v>9</v>
      </c>
    </row>
    <row r="123" spans="1:6" s="495" customFormat="1" x14ac:dyDescent="0.2">
      <c r="A123" s="1144" t="s">
        <v>239</v>
      </c>
      <c r="B123" s="666" t="s">
        <v>945</v>
      </c>
      <c r="C123" s="666" t="s">
        <v>946</v>
      </c>
      <c r="D123" s="497" t="s">
        <v>947</v>
      </c>
      <c r="E123" s="293">
        <v>45033</v>
      </c>
      <c r="F123" s="666" t="s">
        <v>9</v>
      </c>
    </row>
    <row r="124" spans="1:6" s="495" customFormat="1" x14ac:dyDescent="0.2">
      <c r="A124" s="1144" t="s">
        <v>239</v>
      </c>
      <c r="B124" s="666" t="s">
        <v>1004</v>
      </c>
      <c r="C124" s="666" t="s">
        <v>1005</v>
      </c>
      <c r="D124" s="497" t="s">
        <v>1006</v>
      </c>
      <c r="E124" s="293">
        <v>44051</v>
      </c>
      <c r="F124" s="666" t="s">
        <v>9</v>
      </c>
    </row>
    <row r="125" spans="1:6" s="495" customFormat="1" x14ac:dyDescent="0.2">
      <c r="A125" s="1144" t="s">
        <v>239</v>
      </c>
      <c r="B125" s="666" t="s">
        <v>1004</v>
      </c>
      <c r="C125" s="666" t="s">
        <v>1005</v>
      </c>
      <c r="D125" s="497" t="s">
        <v>1007</v>
      </c>
      <c r="E125" s="293">
        <v>44411</v>
      </c>
      <c r="F125" s="666" t="s">
        <v>9</v>
      </c>
    </row>
    <row r="126" spans="1:6" s="495" customFormat="1" x14ac:dyDescent="0.2">
      <c r="A126" s="1144" t="s">
        <v>239</v>
      </c>
      <c r="B126" s="666" t="s">
        <v>1207</v>
      </c>
      <c r="C126" s="666" t="s">
        <v>1208</v>
      </c>
      <c r="D126" s="497" t="s">
        <v>1209</v>
      </c>
      <c r="E126" s="293">
        <v>44329</v>
      </c>
      <c r="F126" s="666" t="s">
        <v>9</v>
      </c>
    </row>
    <row r="127" spans="1:6" s="495" customFormat="1" x14ac:dyDescent="0.2">
      <c r="A127" s="1144" t="s">
        <v>239</v>
      </c>
      <c r="B127" s="666" t="s">
        <v>1207</v>
      </c>
      <c r="C127" s="666" t="s">
        <v>1208</v>
      </c>
      <c r="D127" s="497" t="s">
        <v>1210</v>
      </c>
      <c r="E127" s="293">
        <v>44689</v>
      </c>
      <c r="F127" s="666" t="s">
        <v>9</v>
      </c>
    </row>
    <row r="128" spans="1:6" s="495" customFormat="1" x14ac:dyDescent="0.2">
      <c r="A128" s="1144" t="s">
        <v>239</v>
      </c>
      <c r="B128" s="666" t="s">
        <v>1500</v>
      </c>
      <c r="C128" s="666" t="s">
        <v>1501</v>
      </c>
      <c r="D128" s="497" t="s">
        <v>1502</v>
      </c>
      <c r="E128" s="293">
        <v>45406</v>
      </c>
      <c r="F128" s="666" t="s">
        <v>9</v>
      </c>
    </row>
    <row r="129" spans="1:6" s="495" customFormat="1" x14ac:dyDescent="0.2">
      <c r="A129" s="1144" t="s">
        <v>239</v>
      </c>
      <c r="B129" s="666" t="s">
        <v>1500</v>
      </c>
      <c r="C129" s="666" t="s">
        <v>1501</v>
      </c>
      <c r="D129" s="497" t="s">
        <v>1503</v>
      </c>
      <c r="E129" s="293">
        <v>45766</v>
      </c>
      <c r="F129" s="666" t="s">
        <v>9</v>
      </c>
    </row>
    <row r="130" spans="1:6" s="495" customFormat="1" x14ac:dyDescent="0.2">
      <c r="A130" s="1144" t="s">
        <v>239</v>
      </c>
      <c r="B130" s="666" t="s">
        <v>1271</v>
      </c>
      <c r="C130" s="666" t="s">
        <v>1272</v>
      </c>
      <c r="D130" s="497" t="s">
        <v>1273</v>
      </c>
      <c r="E130" s="293">
        <v>44421</v>
      </c>
      <c r="F130" s="666" t="s">
        <v>9</v>
      </c>
    </row>
    <row r="131" spans="1:6" s="495" customFormat="1" x14ac:dyDescent="0.2">
      <c r="A131" s="1144" t="s">
        <v>239</v>
      </c>
      <c r="B131" s="666" t="s">
        <v>1271</v>
      </c>
      <c r="C131" s="666" t="s">
        <v>1272</v>
      </c>
      <c r="D131" s="497" t="s">
        <v>1274</v>
      </c>
      <c r="E131" s="293">
        <v>45501</v>
      </c>
      <c r="F131" s="666" t="s">
        <v>9</v>
      </c>
    </row>
    <row r="132" spans="1:6" s="495" customFormat="1" x14ac:dyDescent="0.2">
      <c r="A132" s="666" t="s">
        <v>1320</v>
      </c>
      <c r="B132" s="666" t="s">
        <v>1321</v>
      </c>
      <c r="C132" s="666" t="s">
        <v>1322</v>
      </c>
      <c r="D132" s="497" t="s">
        <v>1323</v>
      </c>
      <c r="E132" s="293">
        <v>72692</v>
      </c>
      <c r="F132" s="666" t="s">
        <v>9</v>
      </c>
    </row>
    <row r="133" spans="1:6" s="495" customFormat="1" x14ac:dyDescent="0.2">
      <c r="A133" s="1144" t="s">
        <v>251</v>
      </c>
      <c r="B133" s="666" t="s">
        <v>252</v>
      </c>
      <c r="C133" s="666" t="s">
        <v>253</v>
      </c>
      <c r="D133" s="497" t="s">
        <v>254</v>
      </c>
      <c r="E133" s="293">
        <v>43161</v>
      </c>
      <c r="F133" s="666" t="s">
        <v>1178</v>
      </c>
    </row>
    <row r="134" spans="1:6" s="495" customFormat="1" x14ac:dyDescent="0.2">
      <c r="A134" s="1144" t="s">
        <v>251</v>
      </c>
      <c r="B134" s="666" t="s">
        <v>1211</v>
      </c>
      <c r="C134" s="666" t="s">
        <v>1212</v>
      </c>
      <c r="D134" s="497" t="s">
        <v>1213</v>
      </c>
      <c r="E134" s="293">
        <v>43960</v>
      </c>
      <c r="F134" s="666" t="s">
        <v>1178</v>
      </c>
    </row>
    <row r="135" spans="1:6" s="495" customFormat="1" x14ac:dyDescent="0.2">
      <c r="A135" s="1144" t="s">
        <v>251</v>
      </c>
      <c r="B135" s="666" t="s">
        <v>1211</v>
      </c>
      <c r="C135" s="666" t="s">
        <v>1212</v>
      </c>
      <c r="D135" s="497" t="s">
        <v>1214</v>
      </c>
      <c r="E135" s="293">
        <v>44320</v>
      </c>
      <c r="F135" s="666" t="s">
        <v>1178</v>
      </c>
    </row>
    <row r="136" spans="1:6" s="495" customFormat="1" x14ac:dyDescent="0.2">
      <c r="A136" s="1144" t="s">
        <v>1215</v>
      </c>
      <c r="B136" s="666" t="s">
        <v>258</v>
      </c>
      <c r="C136" s="666" t="s">
        <v>259</v>
      </c>
      <c r="D136" s="497" t="s">
        <v>260</v>
      </c>
      <c r="E136" s="293">
        <v>43848</v>
      </c>
      <c r="F136" s="666" t="s">
        <v>1178</v>
      </c>
    </row>
    <row r="137" spans="1:6" s="495" customFormat="1" x14ac:dyDescent="0.2">
      <c r="A137" s="1144" t="s">
        <v>1215</v>
      </c>
      <c r="B137" s="666" t="s">
        <v>261</v>
      </c>
      <c r="C137" s="666" t="s">
        <v>262</v>
      </c>
      <c r="D137" s="497" t="s">
        <v>263</v>
      </c>
      <c r="E137" s="293">
        <v>44615</v>
      </c>
      <c r="F137" s="666" t="s">
        <v>1178</v>
      </c>
    </row>
    <row r="138" spans="1:6" s="495" customFormat="1" x14ac:dyDescent="0.2">
      <c r="A138" s="1144" t="s">
        <v>1215</v>
      </c>
      <c r="B138" s="666" t="s">
        <v>264</v>
      </c>
      <c r="C138" s="666" t="s">
        <v>1504</v>
      </c>
      <c r="D138" s="497" t="s">
        <v>265</v>
      </c>
      <c r="E138" s="293">
        <v>43127</v>
      </c>
      <c r="F138" s="666" t="s">
        <v>1178</v>
      </c>
    </row>
    <row r="139" spans="1:6" s="495" customFormat="1" x14ac:dyDescent="0.2">
      <c r="A139" s="1144" t="s">
        <v>1215</v>
      </c>
      <c r="B139" s="666" t="s">
        <v>264</v>
      </c>
      <c r="C139" s="666" t="s">
        <v>1504</v>
      </c>
      <c r="D139" s="497" t="s">
        <v>266</v>
      </c>
      <c r="E139" s="293">
        <v>43847</v>
      </c>
      <c r="F139" s="666" t="s">
        <v>1178</v>
      </c>
    </row>
    <row r="140" spans="1:6" s="495" customFormat="1" x14ac:dyDescent="0.2">
      <c r="A140" s="1144" t="s">
        <v>1215</v>
      </c>
      <c r="B140" s="666" t="s">
        <v>267</v>
      </c>
      <c r="C140" s="666" t="s">
        <v>268</v>
      </c>
      <c r="D140" s="497" t="s">
        <v>269</v>
      </c>
      <c r="E140" s="293">
        <v>45296</v>
      </c>
      <c r="F140" s="666" t="s">
        <v>1178</v>
      </c>
    </row>
    <row r="141" spans="1:6" s="495" customFormat="1" x14ac:dyDescent="0.2">
      <c r="A141" s="1144" t="s">
        <v>1215</v>
      </c>
      <c r="B141" s="666" t="s">
        <v>831</v>
      </c>
      <c r="C141" s="666" t="s">
        <v>832</v>
      </c>
      <c r="D141" s="497" t="s">
        <v>833</v>
      </c>
      <c r="E141" s="293">
        <v>43767</v>
      </c>
      <c r="F141" s="666" t="s">
        <v>1178</v>
      </c>
    </row>
    <row r="142" spans="1:6" s="495" customFormat="1" x14ac:dyDescent="0.2">
      <c r="A142" s="1144" t="s">
        <v>1215</v>
      </c>
      <c r="B142" s="666" t="s">
        <v>834</v>
      </c>
      <c r="C142" s="666" t="s">
        <v>835</v>
      </c>
      <c r="D142" s="497" t="s">
        <v>836</v>
      </c>
      <c r="E142" s="293">
        <v>45568</v>
      </c>
      <c r="F142" s="666" t="s">
        <v>1178</v>
      </c>
    </row>
    <row r="143" spans="1:6" s="495" customFormat="1" x14ac:dyDescent="0.2">
      <c r="A143" s="1144" t="s">
        <v>1215</v>
      </c>
      <c r="B143" s="666" t="s">
        <v>1275</v>
      </c>
      <c r="C143" s="666" t="s">
        <v>1276</v>
      </c>
      <c r="D143" s="497" t="s">
        <v>1277</v>
      </c>
      <c r="E143" s="293">
        <v>46243</v>
      </c>
      <c r="F143" s="666" t="s">
        <v>1178</v>
      </c>
    </row>
    <row r="144" spans="1:6" s="495" customFormat="1" x14ac:dyDescent="0.2">
      <c r="A144" s="666" t="s">
        <v>51</v>
      </c>
      <c r="B144" s="666" t="s">
        <v>255</v>
      </c>
      <c r="C144" s="666" t="s">
        <v>256</v>
      </c>
      <c r="D144" s="497" t="s">
        <v>257</v>
      </c>
      <c r="E144" s="293">
        <v>43934</v>
      </c>
      <c r="F144" s="666" t="s">
        <v>984</v>
      </c>
    </row>
    <row r="145" spans="1:6" s="495" customFormat="1" x14ac:dyDescent="0.2">
      <c r="A145" s="1144" t="s">
        <v>270</v>
      </c>
      <c r="B145" s="666" t="s">
        <v>271</v>
      </c>
      <c r="C145" s="666" t="s">
        <v>272</v>
      </c>
      <c r="D145" s="497" t="s">
        <v>273</v>
      </c>
      <c r="E145" s="293">
        <v>43372</v>
      </c>
      <c r="F145" s="666" t="s">
        <v>1178</v>
      </c>
    </row>
    <row r="146" spans="1:6" s="495" customFormat="1" x14ac:dyDescent="0.2">
      <c r="A146" s="1144" t="s">
        <v>270</v>
      </c>
      <c r="B146" s="666" t="s">
        <v>271</v>
      </c>
      <c r="C146" s="666" t="s">
        <v>272</v>
      </c>
      <c r="D146" s="497" t="s">
        <v>274</v>
      </c>
      <c r="E146" s="293">
        <v>43732</v>
      </c>
      <c r="F146" s="666" t="s">
        <v>1178</v>
      </c>
    </row>
    <row r="147" spans="1:6" s="495" customFormat="1" x14ac:dyDescent="0.2">
      <c r="A147" s="1144" t="s">
        <v>270</v>
      </c>
      <c r="B147" s="666" t="s">
        <v>271</v>
      </c>
      <c r="C147" s="666" t="s">
        <v>272</v>
      </c>
      <c r="D147" s="497" t="s">
        <v>275</v>
      </c>
      <c r="E147" s="293">
        <v>44092</v>
      </c>
      <c r="F147" s="666" t="s">
        <v>1178</v>
      </c>
    </row>
    <row r="148" spans="1:6" s="495" customFormat="1" x14ac:dyDescent="0.2">
      <c r="A148" s="1144" t="s">
        <v>276</v>
      </c>
      <c r="B148" s="666" t="s">
        <v>277</v>
      </c>
      <c r="C148" s="666" t="s">
        <v>278</v>
      </c>
      <c r="D148" s="497" t="s">
        <v>279</v>
      </c>
      <c r="E148" s="293">
        <v>43264</v>
      </c>
      <c r="F148" s="666" t="s">
        <v>1178</v>
      </c>
    </row>
    <row r="149" spans="1:6" s="495" customFormat="1" x14ac:dyDescent="0.2">
      <c r="A149" s="1144" t="s">
        <v>276</v>
      </c>
      <c r="B149" s="666" t="s">
        <v>277</v>
      </c>
      <c r="C149" s="666" t="s">
        <v>278</v>
      </c>
      <c r="D149" s="497" t="s">
        <v>280</v>
      </c>
      <c r="E149" s="293">
        <v>43624</v>
      </c>
      <c r="F149" s="666" t="s">
        <v>1178</v>
      </c>
    </row>
    <row r="150" spans="1:6" s="495" customFormat="1" x14ac:dyDescent="0.2">
      <c r="A150" s="1144" t="s">
        <v>276</v>
      </c>
      <c r="B150" s="666" t="s">
        <v>1038</v>
      </c>
      <c r="C150" s="666" t="s">
        <v>1039</v>
      </c>
      <c r="D150" s="497" t="s">
        <v>1040</v>
      </c>
      <c r="E150" s="293">
        <v>44516</v>
      </c>
      <c r="F150" s="666" t="s">
        <v>1178</v>
      </c>
    </row>
    <row r="151" spans="1:6" s="495" customFormat="1" x14ac:dyDescent="0.2">
      <c r="A151" s="1144" t="s">
        <v>276</v>
      </c>
      <c r="B151" s="666" t="s">
        <v>1038</v>
      </c>
      <c r="C151" s="666" t="s">
        <v>1039</v>
      </c>
      <c r="D151" s="497" t="s">
        <v>1041</v>
      </c>
      <c r="E151" s="293">
        <v>44876</v>
      </c>
      <c r="F151" s="666" t="s">
        <v>1178</v>
      </c>
    </row>
    <row r="152" spans="1:6" s="495" customFormat="1" x14ac:dyDescent="0.2">
      <c r="A152" s="1144" t="s">
        <v>276</v>
      </c>
      <c r="B152" s="666" t="s">
        <v>1038</v>
      </c>
      <c r="C152" s="666" t="s">
        <v>1039</v>
      </c>
      <c r="D152" s="497" t="s">
        <v>1042</v>
      </c>
      <c r="E152" s="293">
        <v>45236</v>
      </c>
      <c r="F152" s="666" t="s">
        <v>1178</v>
      </c>
    </row>
    <row r="153" spans="1:6" s="495" customFormat="1" x14ac:dyDescent="0.2">
      <c r="A153" s="1144" t="s">
        <v>276</v>
      </c>
      <c r="B153" s="666" t="s">
        <v>1038</v>
      </c>
      <c r="C153" s="666" t="s">
        <v>1039</v>
      </c>
      <c r="D153" s="497" t="s">
        <v>1043</v>
      </c>
      <c r="E153" s="293">
        <v>45596</v>
      </c>
      <c r="F153" s="666" t="s">
        <v>1178</v>
      </c>
    </row>
    <row r="154" spans="1:6" s="495" customFormat="1" x14ac:dyDescent="0.2">
      <c r="A154" s="1144" t="s">
        <v>276</v>
      </c>
      <c r="B154" s="666" t="s">
        <v>1038</v>
      </c>
      <c r="C154" s="666" t="s">
        <v>1039</v>
      </c>
      <c r="D154" s="497" t="s">
        <v>1044</v>
      </c>
      <c r="E154" s="293">
        <v>45956</v>
      </c>
      <c r="F154" s="666" t="s">
        <v>1178</v>
      </c>
    </row>
    <row r="155" spans="1:6" s="495" customFormat="1" x14ac:dyDescent="0.2">
      <c r="A155" s="1144" t="s">
        <v>276</v>
      </c>
      <c r="B155" s="666" t="s">
        <v>1324</v>
      </c>
      <c r="C155" s="666" t="s">
        <v>1325</v>
      </c>
      <c r="D155" s="497" t="s">
        <v>1326</v>
      </c>
      <c r="E155" s="293">
        <v>46694</v>
      </c>
      <c r="F155" s="666" t="s">
        <v>1178</v>
      </c>
    </row>
    <row r="156" spans="1:6" s="495" customFormat="1" x14ac:dyDescent="0.2">
      <c r="A156" s="1144" t="s">
        <v>1130</v>
      </c>
      <c r="B156" s="666" t="s">
        <v>282</v>
      </c>
      <c r="C156" s="666" t="s">
        <v>283</v>
      </c>
      <c r="D156" s="497" t="s">
        <v>284</v>
      </c>
      <c r="E156" s="293">
        <v>44023</v>
      </c>
      <c r="F156" s="666" t="s">
        <v>1174</v>
      </c>
    </row>
    <row r="157" spans="1:6" s="495" customFormat="1" x14ac:dyDescent="0.2">
      <c r="A157" s="1144" t="s">
        <v>281</v>
      </c>
      <c r="B157" s="666" t="s">
        <v>285</v>
      </c>
      <c r="C157" s="666" t="s">
        <v>286</v>
      </c>
      <c r="D157" s="497" t="s">
        <v>287</v>
      </c>
      <c r="E157" s="293">
        <v>43391</v>
      </c>
      <c r="F157" s="666" t="s">
        <v>1174</v>
      </c>
    </row>
    <row r="158" spans="1:6" s="495" customFormat="1" x14ac:dyDescent="0.2">
      <c r="A158" s="1144" t="s">
        <v>281</v>
      </c>
      <c r="B158" s="666" t="s">
        <v>288</v>
      </c>
      <c r="C158" s="666" t="s">
        <v>289</v>
      </c>
      <c r="D158" s="497" t="s">
        <v>290</v>
      </c>
      <c r="E158" s="293">
        <v>44387</v>
      </c>
      <c r="F158" s="666" t="s">
        <v>1174</v>
      </c>
    </row>
    <row r="159" spans="1:6" s="495" customFormat="1" x14ac:dyDescent="0.2">
      <c r="A159" s="1144" t="s">
        <v>281</v>
      </c>
      <c r="B159" s="666" t="s">
        <v>837</v>
      </c>
      <c r="C159" s="666" t="s">
        <v>838</v>
      </c>
      <c r="D159" s="497" t="s">
        <v>839</v>
      </c>
      <c r="E159" s="293">
        <v>45569</v>
      </c>
      <c r="F159" s="666" t="s">
        <v>1174</v>
      </c>
    </row>
    <row r="160" spans="1:6" s="495" customFormat="1" x14ac:dyDescent="0.2">
      <c r="A160" s="1144" t="s">
        <v>281</v>
      </c>
      <c r="B160" s="666" t="s">
        <v>1402</v>
      </c>
      <c r="C160" s="666" t="s">
        <v>1403</v>
      </c>
      <c r="D160" s="497" t="s">
        <v>1404</v>
      </c>
      <c r="E160" s="293">
        <v>45641</v>
      </c>
      <c r="F160" s="666" t="s">
        <v>1174</v>
      </c>
    </row>
    <row r="161" spans="1:6" s="495" customFormat="1" x14ac:dyDescent="0.2">
      <c r="A161" s="666" t="s">
        <v>6</v>
      </c>
      <c r="B161" s="666" t="s">
        <v>291</v>
      </c>
      <c r="C161" s="666" t="s">
        <v>292</v>
      </c>
      <c r="D161" s="497" t="s">
        <v>293</v>
      </c>
      <c r="E161" s="293">
        <v>43155</v>
      </c>
      <c r="F161" s="666" t="s">
        <v>1178</v>
      </c>
    </row>
    <row r="162" spans="1:6" s="495" customFormat="1" x14ac:dyDescent="0.2">
      <c r="A162" s="1144" t="s">
        <v>296</v>
      </c>
      <c r="B162" s="666" t="s">
        <v>297</v>
      </c>
      <c r="C162" s="666" t="s">
        <v>298</v>
      </c>
      <c r="D162" s="497" t="s">
        <v>299</v>
      </c>
      <c r="E162" s="293">
        <v>43159</v>
      </c>
      <c r="F162" s="666" t="s">
        <v>9</v>
      </c>
    </row>
    <row r="163" spans="1:6" s="495" customFormat="1" x14ac:dyDescent="0.2">
      <c r="A163" s="1144" t="s">
        <v>296</v>
      </c>
      <c r="B163" s="666" t="s">
        <v>300</v>
      </c>
      <c r="C163" s="666" t="s">
        <v>301</v>
      </c>
      <c r="D163" s="497" t="s">
        <v>302</v>
      </c>
      <c r="E163" s="293">
        <v>43193</v>
      </c>
      <c r="F163" s="666" t="s">
        <v>9</v>
      </c>
    </row>
    <row r="164" spans="1:6" s="495" customFormat="1" x14ac:dyDescent="0.2">
      <c r="A164" s="1144" t="s">
        <v>296</v>
      </c>
      <c r="B164" s="666" t="s">
        <v>300</v>
      </c>
      <c r="C164" s="666" t="s">
        <v>301</v>
      </c>
      <c r="D164" s="497" t="s">
        <v>303</v>
      </c>
      <c r="E164" s="293">
        <v>43553</v>
      </c>
      <c r="F164" s="666" t="s">
        <v>9</v>
      </c>
    </row>
    <row r="165" spans="1:6" s="495" customFormat="1" x14ac:dyDescent="0.2">
      <c r="A165" s="1144" t="s">
        <v>296</v>
      </c>
      <c r="B165" s="666" t="s">
        <v>304</v>
      </c>
      <c r="C165" s="666" t="s">
        <v>305</v>
      </c>
      <c r="D165" s="497" t="s">
        <v>306</v>
      </c>
      <c r="E165" s="293">
        <v>43919</v>
      </c>
      <c r="F165" s="666" t="s">
        <v>9</v>
      </c>
    </row>
    <row r="166" spans="1:6" s="495" customFormat="1" x14ac:dyDescent="0.2">
      <c r="A166" s="1144" t="s">
        <v>296</v>
      </c>
      <c r="B166" s="666" t="s">
        <v>304</v>
      </c>
      <c r="C166" s="666" t="s">
        <v>305</v>
      </c>
      <c r="D166" s="497" t="s">
        <v>307</v>
      </c>
      <c r="E166" s="293">
        <v>44279</v>
      </c>
      <c r="F166" s="666" t="s">
        <v>9</v>
      </c>
    </row>
    <row r="167" spans="1:6" s="495" customFormat="1" x14ac:dyDescent="0.2">
      <c r="A167" s="1144" t="s">
        <v>296</v>
      </c>
      <c r="B167" s="666" t="s">
        <v>308</v>
      </c>
      <c r="C167" s="666" t="s">
        <v>309</v>
      </c>
      <c r="D167" s="497" t="s">
        <v>310</v>
      </c>
      <c r="E167" s="293">
        <v>43320</v>
      </c>
      <c r="F167" s="666" t="s">
        <v>9</v>
      </c>
    </row>
    <row r="168" spans="1:6" s="495" customFormat="1" x14ac:dyDescent="0.2">
      <c r="A168" s="1144" t="s">
        <v>296</v>
      </c>
      <c r="B168" s="666" t="s">
        <v>308</v>
      </c>
      <c r="C168" s="666" t="s">
        <v>309</v>
      </c>
      <c r="D168" s="497" t="s">
        <v>1651</v>
      </c>
      <c r="E168" s="293">
        <v>43168</v>
      </c>
      <c r="F168" s="666" t="s">
        <v>9</v>
      </c>
    </row>
    <row r="169" spans="1:6" s="495" customFormat="1" x14ac:dyDescent="0.2">
      <c r="A169" s="1144" t="s">
        <v>296</v>
      </c>
      <c r="B169" s="666" t="s">
        <v>308</v>
      </c>
      <c r="C169" s="666" t="s">
        <v>309</v>
      </c>
      <c r="D169" s="497" t="s">
        <v>311</v>
      </c>
      <c r="E169" s="293">
        <v>43680</v>
      </c>
      <c r="F169" s="666" t="s">
        <v>9</v>
      </c>
    </row>
    <row r="170" spans="1:6" s="495" customFormat="1" x14ac:dyDescent="0.2">
      <c r="A170" s="1144" t="s">
        <v>296</v>
      </c>
      <c r="B170" s="666" t="s">
        <v>308</v>
      </c>
      <c r="C170" s="666" t="s">
        <v>309</v>
      </c>
      <c r="D170" s="497" t="s">
        <v>312</v>
      </c>
      <c r="E170" s="293">
        <v>44040</v>
      </c>
      <c r="F170" s="666" t="s">
        <v>9</v>
      </c>
    </row>
    <row r="171" spans="1:6" s="495" customFormat="1" x14ac:dyDescent="0.2">
      <c r="A171" s="1144" t="s">
        <v>296</v>
      </c>
      <c r="B171" s="666" t="s">
        <v>308</v>
      </c>
      <c r="C171" s="666" t="s">
        <v>309</v>
      </c>
      <c r="D171" s="497" t="s">
        <v>313</v>
      </c>
      <c r="E171" s="293">
        <v>44400</v>
      </c>
      <c r="F171" s="666" t="s">
        <v>9</v>
      </c>
    </row>
    <row r="172" spans="1:6" s="495" customFormat="1" x14ac:dyDescent="0.2">
      <c r="A172" s="1144" t="s">
        <v>296</v>
      </c>
      <c r="B172" s="666" t="s">
        <v>308</v>
      </c>
      <c r="C172" s="666" t="s">
        <v>309</v>
      </c>
      <c r="D172" s="497" t="s">
        <v>1652</v>
      </c>
      <c r="E172" s="293">
        <v>43168</v>
      </c>
      <c r="F172" s="666" t="s">
        <v>9</v>
      </c>
    </row>
    <row r="173" spans="1:6" s="495" customFormat="1" x14ac:dyDescent="0.2">
      <c r="A173" s="1144" t="s">
        <v>296</v>
      </c>
      <c r="B173" s="666" t="s">
        <v>951</v>
      </c>
      <c r="C173" s="666" t="s">
        <v>952</v>
      </c>
      <c r="D173" s="497" t="s">
        <v>953</v>
      </c>
      <c r="E173" s="293">
        <v>43619</v>
      </c>
      <c r="F173" s="666" t="s">
        <v>9</v>
      </c>
    </row>
    <row r="174" spans="1:6" s="495" customFormat="1" x14ac:dyDescent="0.2">
      <c r="A174" s="1144" t="s">
        <v>296</v>
      </c>
      <c r="B174" s="666" t="s">
        <v>951</v>
      </c>
      <c r="C174" s="666" t="s">
        <v>952</v>
      </c>
      <c r="D174" s="497" t="s">
        <v>954</v>
      </c>
      <c r="E174" s="293">
        <v>43979</v>
      </c>
      <c r="F174" s="666" t="s">
        <v>9</v>
      </c>
    </row>
    <row r="175" spans="1:6" s="495" customFormat="1" x14ac:dyDescent="0.2">
      <c r="A175" s="1144" t="s">
        <v>296</v>
      </c>
      <c r="B175" s="666" t="s">
        <v>951</v>
      </c>
      <c r="C175" s="666" t="s">
        <v>952</v>
      </c>
      <c r="D175" s="497" t="s">
        <v>955</v>
      </c>
      <c r="E175" s="293">
        <v>44339</v>
      </c>
      <c r="F175" s="666" t="s">
        <v>9</v>
      </c>
    </row>
    <row r="176" spans="1:6" s="495" customFormat="1" x14ac:dyDescent="0.2">
      <c r="A176" s="1144" t="s">
        <v>296</v>
      </c>
      <c r="B176" s="666" t="s">
        <v>951</v>
      </c>
      <c r="C176" s="666" t="s">
        <v>952</v>
      </c>
      <c r="D176" s="497" t="s">
        <v>956</v>
      </c>
      <c r="E176" s="293">
        <v>45419</v>
      </c>
      <c r="F176" s="666" t="s">
        <v>9</v>
      </c>
    </row>
    <row r="177" spans="1:6" s="495" customFormat="1" x14ac:dyDescent="0.2">
      <c r="A177" s="1144" t="s">
        <v>928</v>
      </c>
      <c r="B177" s="666" t="s">
        <v>1008</v>
      </c>
      <c r="C177" s="666" t="s">
        <v>1009</v>
      </c>
      <c r="D177" s="497" t="s">
        <v>1010</v>
      </c>
      <c r="E177" s="293">
        <v>43293</v>
      </c>
      <c r="F177" s="666" t="s">
        <v>9</v>
      </c>
    </row>
    <row r="178" spans="1:6" s="495" customFormat="1" x14ac:dyDescent="0.2">
      <c r="A178" s="1144" t="s">
        <v>928</v>
      </c>
      <c r="B178" s="666" t="s">
        <v>1008</v>
      </c>
      <c r="C178" s="666" t="s">
        <v>1009</v>
      </c>
      <c r="D178" s="497" t="s">
        <v>1011</v>
      </c>
      <c r="E178" s="293">
        <v>43653</v>
      </c>
      <c r="F178" s="666" t="s">
        <v>9</v>
      </c>
    </row>
    <row r="179" spans="1:6" s="495" customFormat="1" x14ac:dyDescent="0.2">
      <c r="A179" s="1144" t="s">
        <v>928</v>
      </c>
      <c r="B179" s="666" t="s">
        <v>1008</v>
      </c>
      <c r="C179" s="666" t="s">
        <v>1009</v>
      </c>
      <c r="D179" s="497" t="s">
        <v>1012</v>
      </c>
      <c r="E179" s="293">
        <v>44013</v>
      </c>
      <c r="F179" s="666" t="s">
        <v>9</v>
      </c>
    </row>
    <row r="180" spans="1:6" s="495" customFormat="1" x14ac:dyDescent="0.2">
      <c r="A180" s="1144" t="s">
        <v>928</v>
      </c>
      <c r="B180" s="666" t="s">
        <v>1013</v>
      </c>
      <c r="C180" s="666" t="s">
        <v>1014</v>
      </c>
      <c r="D180" s="497" t="s">
        <v>1015</v>
      </c>
      <c r="E180" s="293">
        <v>45095</v>
      </c>
      <c r="F180" s="666" t="s">
        <v>9</v>
      </c>
    </row>
    <row r="181" spans="1:6" s="495" customFormat="1" x14ac:dyDescent="0.2">
      <c r="A181" s="1144" t="s">
        <v>314</v>
      </c>
      <c r="B181" s="666" t="s">
        <v>1327</v>
      </c>
      <c r="C181" s="666" t="s">
        <v>1328</v>
      </c>
      <c r="D181" s="497" t="s">
        <v>1329</v>
      </c>
      <c r="E181" s="293">
        <v>46334</v>
      </c>
      <c r="F181" s="666" t="s">
        <v>9</v>
      </c>
    </row>
    <row r="182" spans="1:6" s="495" customFormat="1" x14ac:dyDescent="0.2">
      <c r="A182" s="1144" t="s">
        <v>314</v>
      </c>
      <c r="B182" s="666" t="s">
        <v>1653</v>
      </c>
      <c r="C182" s="666" t="s">
        <v>1654</v>
      </c>
      <c r="D182" s="497" t="s">
        <v>1655</v>
      </c>
      <c r="E182" s="293">
        <v>45219</v>
      </c>
      <c r="F182" s="666" t="s">
        <v>9</v>
      </c>
    </row>
    <row r="183" spans="1:6" s="495" customFormat="1" x14ac:dyDescent="0.2">
      <c r="A183" s="1144" t="s">
        <v>314</v>
      </c>
      <c r="B183" s="666" t="s">
        <v>1653</v>
      </c>
      <c r="C183" s="666" t="s">
        <v>1654</v>
      </c>
      <c r="D183" s="497" t="s">
        <v>1656</v>
      </c>
      <c r="E183" s="293">
        <v>47399</v>
      </c>
      <c r="F183" s="666" t="s">
        <v>9</v>
      </c>
    </row>
    <row r="184" spans="1:6" s="495" customFormat="1" x14ac:dyDescent="0.2">
      <c r="A184" s="1144" t="s">
        <v>1278</v>
      </c>
      <c r="B184" s="666" t="s">
        <v>327</v>
      </c>
      <c r="C184" s="666" t="s">
        <v>328</v>
      </c>
      <c r="D184" s="497" t="s">
        <v>329</v>
      </c>
      <c r="E184" s="293">
        <v>43580</v>
      </c>
      <c r="F184" s="666" t="s">
        <v>1176</v>
      </c>
    </row>
    <row r="185" spans="1:6" s="495" customFormat="1" x14ac:dyDescent="0.2">
      <c r="A185" s="1144" t="s">
        <v>1278</v>
      </c>
      <c r="B185" s="666" t="s">
        <v>330</v>
      </c>
      <c r="C185" s="666" t="s">
        <v>331</v>
      </c>
      <c r="D185" s="497" t="s">
        <v>332</v>
      </c>
      <c r="E185" s="293">
        <v>43766</v>
      </c>
      <c r="F185" s="666" t="s">
        <v>1176</v>
      </c>
    </row>
    <row r="186" spans="1:6" s="495" customFormat="1" x14ac:dyDescent="0.2">
      <c r="A186" s="1144" t="s">
        <v>1278</v>
      </c>
      <c r="B186" s="666" t="s">
        <v>333</v>
      </c>
      <c r="C186" s="666" t="s">
        <v>334</v>
      </c>
      <c r="D186" s="497" t="s">
        <v>335</v>
      </c>
      <c r="E186" s="293">
        <v>43493</v>
      </c>
      <c r="F186" s="666" t="s">
        <v>1176</v>
      </c>
    </row>
    <row r="187" spans="1:6" s="495" customFormat="1" x14ac:dyDescent="0.2">
      <c r="A187" s="1144" t="s">
        <v>1278</v>
      </c>
      <c r="B187" s="666" t="s">
        <v>336</v>
      </c>
      <c r="C187" s="666" t="s">
        <v>337</v>
      </c>
      <c r="D187" s="497" t="s">
        <v>338</v>
      </c>
      <c r="E187" s="293">
        <v>43760</v>
      </c>
      <c r="F187" s="666" t="s">
        <v>1176</v>
      </c>
    </row>
    <row r="188" spans="1:6" s="495" customFormat="1" x14ac:dyDescent="0.2">
      <c r="A188" s="1144" t="s">
        <v>1278</v>
      </c>
      <c r="B188" s="666" t="s">
        <v>339</v>
      </c>
      <c r="C188" s="666" t="s">
        <v>340</v>
      </c>
      <c r="D188" s="497" t="s">
        <v>341</v>
      </c>
      <c r="E188" s="293">
        <v>43798</v>
      </c>
      <c r="F188" s="666" t="s">
        <v>1176</v>
      </c>
    </row>
    <row r="189" spans="1:6" s="495" customFormat="1" x14ac:dyDescent="0.2">
      <c r="A189" s="1144" t="s">
        <v>1278</v>
      </c>
      <c r="B189" s="666" t="s">
        <v>964</v>
      </c>
      <c r="C189" s="666" t="s">
        <v>965</v>
      </c>
      <c r="D189" s="497" t="s">
        <v>966</v>
      </c>
      <c r="E189" s="293">
        <v>44276</v>
      </c>
      <c r="F189" s="666" t="s">
        <v>1176</v>
      </c>
    </row>
    <row r="190" spans="1:6" s="495" customFormat="1" x14ac:dyDescent="0.2">
      <c r="A190" s="1144" t="s">
        <v>1278</v>
      </c>
      <c r="B190" s="666" t="s">
        <v>1045</v>
      </c>
      <c r="C190" s="666" t="s">
        <v>1046</v>
      </c>
      <c r="D190" s="497" t="s">
        <v>1047</v>
      </c>
      <c r="E190" s="293">
        <v>44516</v>
      </c>
      <c r="F190" s="666" t="s">
        <v>1176</v>
      </c>
    </row>
    <row r="191" spans="1:6" s="495" customFormat="1" x14ac:dyDescent="0.2">
      <c r="A191" s="1144" t="s">
        <v>1278</v>
      </c>
      <c r="B191" s="666" t="s">
        <v>1112</v>
      </c>
      <c r="C191" s="666" t="s">
        <v>1113</v>
      </c>
      <c r="D191" s="497" t="s">
        <v>1114</v>
      </c>
      <c r="E191" s="293">
        <v>44585</v>
      </c>
      <c r="F191" s="666" t="s">
        <v>1176</v>
      </c>
    </row>
    <row r="192" spans="1:6" s="495" customFormat="1" x14ac:dyDescent="0.2">
      <c r="A192" s="1144" t="s">
        <v>1278</v>
      </c>
      <c r="B192" s="666" t="s">
        <v>1505</v>
      </c>
      <c r="C192" s="666" t="s">
        <v>1506</v>
      </c>
      <c r="D192" s="497" t="s">
        <v>1507</v>
      </c>
      <c r="E192" s="293">
        <v>44716</v>
      </c>
      <c r="F192" s="666" t="s">
        <v>1176</v>
      </c>
    </row>
    <row r="193" spans="1:6" s="495" customFormat="1" x14ac:dyDescent="0.2">
      <c r="A193" s="1144" t="s">
        <v>1278</v>
      </c>
      <c r="B193" s="666" t="s">
        <v>1508</v>
      </c>
      <c r="C193" s="666" t="s">
        <v>1509</v>
      </c>
      <c r="D193" s="497" t="s">
        <v>1510</v>
      </c>
      <c r="E193" s="293">
        <v>43112</v>
      </c>
      <c r="F193" s="666" t="s">
        <v>1176</v>
      </c>
    </row>
    <row r="194" spans="1:6" s="495" customFormat="1" x14ac:dyDescent="0.2">
      <c r="A194" s="1144" t="s">
        <v>1278</v>
      </c>
      <c r="B194" s="666" t="s">
        <v>1511</v>
      </c>
      <c r="C194" s="666" t="s">
        <v>1512</v>
      </c>
      <c r="D194" s="497" t="s">
        <v>1513</v>
      </c>
      <c r="E194" s="293">
        <v>43137</v>
      </c>
      <c r="F194" s="666" t="s">
        <v>1176</v>
      </c>
    </row>
    <row r="195" spans="1:6" s="495" customFormat="1" x14ac:dyDescent="0.2">
      <c r="A195" s="1144" t="s">
        <v>1278</v>
      </c>
      <c r="B195" s="666" t="s">
        <v>1514</v>
      </c>
      <c r="C195" s="666" t="s">
        <v>1515</v>
      </c>
      <c r="D195" s="497" t="s">
        <v>1516</v>
      </c>
      <c r="E195" s="293">
        <v>43150</v>
      </c>
      <c r="F195" s="666" t="s">
        <v>1176</v>
      </c>
    </row>
    <row r="196" spans="1:6" s="495" customFormat="1" x14ac:dyDescent="0.2">
      <c r="A196" s="1144" t="s">
        <v>1278</v>
      </c>
      <c r="B196" s="666" t="s">
        <v>1517</v>
      </c>
      <c r="C196" s="666" t="s">
        <v>1518</v>
      </c>
      <c r="D196" s="497" t="s">
        <v>1519</v>
      </c>
      <c r="E196" s="293">
        <v>43161</v>
      </c>
      <c r="F196" s="666" t="s">
        <v>1176</v>
      </c>
    </row>
    <row r="197" spans="1:6" s="495" customFormat="1" x14ac:dyDescent="0.2">
      <c r="A197" s="666" t="s">
        <v>178</v>
      </c>
      <c r="B197" s="666" t="s">
        <v>316</v>
      </c>
      <c r="C197" s="666" t="s">
        <v>317</v>
      </c>
      <c r="D197" s="497" t="s">
        <v>318</v>
      </c>
      <c r="E197" s="293">
        <v>43741</v>
      </c>
      <c r="F197" s="666" t="s">
        <v>1657</v>
      </c>
    </row>
    <row r="198" spans="1:6" s="495" customFormat="1" x14ac:dyDescent="0.2">
      <c r="A198" s="1144" t="s">
        <v>7</v>
      </c>
      <c r="B198" s="666" t="s">
        <v>1658</v>
      </c>
      <c r="C198" s="666" t="s">
        <v>1659</v>
      </c>
      <c r="D198" s="497" t="s">
        <v>1660</v>
      </c>
      <c r="E198" s="293">
        <v>43156</v>
      </c>
      <c r="F198" s="666" t="s">
        <v>984</v>
      </c>
    </row>
    <row r="199" spans="1:6" s="495" customFormat="1" x14ac:dyDescent="0.2">
      <c r="A199" s="1144" t="s">
        <v>7</v>
      </c>
      <c r="B199" s="666" t="s">
        <v>1661</v>
      </c>
      <c r="C199" s="666" t="s">
        <v>1662</v>
      </c>
      <c r="D199" s="497" t="s">
        <v>1663</v>
      </c>
      <c r="E199" s="293">
        <v>43197</v>
      </c>
      <c r="F199" s="666" t="s">
        <v>984</v>
      </c>
    </row>
    <row r="200" spans="1:6" s="495" customFormat="1" x14ac:dyDescent="0.2">
      <c r="A200" s="1144" t="s">
        <v>7</v>
      </c>
      <c r="B200" s="666" t="s">
        <v>1661</v>
      </c>
      <c r="C200" s="666" t="s">
        <v>1662</v>
      </c>
      <c r="D200" s="497" t="s">
        <v>1664</v>
      </c>
      <c r="E200" s="293">
        <v>43557</v>
      </c>
      <c r="F200" s="666" t="s">
        <v>984</v>
      </c>
    </row>
    <row r="201" spans="1:6" s="495" customFormat="1" x14ac:dyDescent="0.2">
      <c r="A201" s="1144" t="s">
        <v>7</v>
      </c>
      <c r="B201" s="666" t="s">
        <v>1661</v>
      </c>
      <c r="C201" s="666" t="s">
        <v>1662</v>
      </c>
      <c r="D201" s="497" t="s">
        <v>1665</v>
      </c>
      <c r="E201" s="293">
        <v>43917</v>
      </c>
      <c r="F201" s="666" t="s">
        <v>984</v>
      </c>
    </row>
    <row r="202" spans="1:6" s="495" customFormat="1" x14ac:dyDescent="0.2">
      <c r="A202" s="1144" t="s">
        <v>143</v>
      </c>
      <c r="B202" s="666" t="s">
        <v>957</v>
      </c>
      <c r="C202" s="666" t="s">
        <v>958</v>
      </c>
      <c r="D202" s="497" t="s">
        <v>959</v>
      </c>
      <c r="E202" s="293">
        <v>45050</v>
      </c>
      <c r="F202" s="666" t="s">
        <v>9</v>
      </c>
    </row>
    <row r="203" spans="1:6" s="495" customFormat="1" x14ac:dyDescent="0.2">
      <c r="A203" s="1144" t="s">
        <v>143</v>
      </c>
      <c r="B203" s="666" t="s">
        <v>1406</v>
      </c>
      <c r="C203" s="666" t="s">
        <v>1407</v>
      </c>
      <c r="D203" s="497" t="s">
        <v>1408</v>
      </c>
      <c r="E203" s="293">
        <v>44587</v>
      </c>
      <c r="F203" s="666" t="s">
        <v>9</v>
      </c>
    </row>
    <row r="204" spans="1:6" s="495" customFormat="1" x14ac:dyDescent="0.2">
      <c r="A204" s="1144" t="s">
        <v>143</v>
      </c>
      <c r="B204" s="666" t="s">
        <v>1406</v>
      </c>
      <c r="C204" s="666" t="s">
        <v>1407</v>
      </c>
      <c r="D204" s="497" t="s">
        <v>1409</v>
      </c>
      <c r="E204" s="293">
        <v>46387</v>
      </c>
      <c r="F204" s="666" t="s">
        <v>9</v>
      </c>
    </row>
    <row r="205" spans="1:6" s="495" customFormat="1" x14ac:dyDescent="0.2">
      <c r="A205" s="1144" t="s">
        <v>319</v>
      </c>
      <c r="B205" s="666" t="s">
        <v>867</v>
      </c>
      <c r="C205" s="666" t="s">
        <v>320</v>
      </c>
      <c r="D205" s="497" t="s">
        <v>321</v>
      </c>
      <c r="E205" s="293">
        <v>43704</v>
      </c>
      <c r="F205" s="666" t="s">
        <v>1178</v>
      </c>
    </row>
    <row r="206" spans="1:6" s="495" customFormat="1" x14ac:dyDescent="0.2">
      <c r="A206" s="1144" t="s">
        <v>319</v>
      </c>
      <c r="B206" s="666" t="s">
        <v>867</v>
      </c>
      <c r="C206" s="666" t="s">
        <v>320</v>
      </c>
      <c r="D206" s="497" t="s">
        <v>322</v>
      </c>
      <c r="E206" s="293">
        <v>44424</v>
      </c>
      <c r="F206" s="666" t="s">
        <v>1178</v>
      </c>
    </row>
    <row r="207" spans="1:6" s="495" customFormat="1" x14ac:dyDescent="0.2">
      <c r="A207" s="1144" t="s">
        <v>319</v>
      </c>
      <c r="B207" s="666" t="s">
        <v>867</v>
      </c>
      <c r="C207" s="666" t="s">
        <v>320</v>
      </c>
      <c r="D207" s="497" t="s">
        <v>323</v>
      </c>
      <c r="E207" s="293">
        <v>43704</v>
      </c>
      <c r="F207" s="666" t="s">
        <v>1178</v>
      </c>
    </row>
    <row r="208" spans="1:6" s="495" customFormat="1" x14ac:dyDescent="0.2">
      <c r="A208" s="1144" t="s">
        <v>319</v>
      </c>
      <c r="B208" s="666" t="s">
        <v>960</v>
      </c>
      <c r="C208" s="666" t="s">
        <v>961</v>
      </c>
      <c r="D208" s="497" t="s">
        <v>962</v>
      </c>
      <c r="E208" s="293">
        <v>43233</v>
      </c>
      <c r="F208" s="666" t="s">
        <v>1178</v>
      </c>
    </row>
    <row r="209" spans="1:6" s="495" customFormat="1" x14ac:dyDescent="0.2">
      <c r="A209" s="1144" t="s">
        <v>319</v>
      </c>
      <c r="B209" s="666" t="s">
        <v>960</v>
      </c>
      <c r="C209" s="666" t="s">
        <v>961</v>
      </c>
      <c r="D209" s="497" t="s">
        <v>963</v>
      </c>
      <c r="E209" s="293">
        <v>44673</v>
      </c>
      <c r="F209" s="666" t="s">
        <v>1178</v>
      </c>
    </row>
    <row r="210" spans="1:6" s="495" customFormat="1" x14ac:dyDescent="0.2">
      <c r="A210" s="666" t="s">
        <v>8</v>
      </c>
      <c r="B210" s="666" t="s">
        <v>324</v>
      </c>
      <c r="C210" s="666" t="s">
        <v>325</v>
      </c>
      <c r="D210" s="497" t="s">
        <v>326</v>
      </c>
      <c r="E210" s="293">
        <v>43608</v>
      </c>
      <c r="F210" s="666" t="s">
        <v>1173</v>
      </c>
    </row>
    <row r="211" spans="1:6" s="495" customFormat="1" x14ac:dyDescent="0.2">
      <c r="A211" s="1144" t="s">
        <v>342</v>
      </c>
      <c r="B211" s="666" t="s">
        <v>343</v>
      </c>
      <c r="C211" s="666" t="s">
        <v>344</v>
      </c>
      <c r="D211" s="497" t="s">
        <v>345</v>
      </c>
      <c r="E211" s="293">
        <v>43132</v>
      </c>
      <c r="F211" s="666" t="s">
        <v>1178</v>
      </c>
    </row>
    <row r="212" spans="1:6" s="495" customFormat="1" x14ac:dyDescent="0.2">
      <c r="A212" s="1144" t="s">
        <v>342</v>
      </c>
      <c r="B212" s="666" t="s">
        <v>343</v>
      </c>
      <c r="C212" s="666" t="s">
        <v>344</v>
      </c>
      <c r="D212" s="497" t="s">
        <v>346</v>
      </c>
      <c r="E212" s="293">
        <v>43852</v>
      </c>
      <c r="F212" s="666" t="s">
        <v>1178</v>
      </c>
    </row>
    <row r="213" spans="1:6" s="495" customFormat="1" x14ac:dyDescent="0.2">
      <c r="A213" s="1144" t="s">
        <v>342</v>
      </c>
      <c r="B213" s="666" t="s">
        <v>347</v>
      </c>
      <c r="C213" s="666" t="s">
        <v>348</v>
      </c>
      <c r="D213" s="497" t="s">
        <v>349</v>
      </c>
      <c r="E213" s="293">
        <v>43575</v>
      </c>
      <c r="F213" s="666" t="s">
        <v>1178</v>
      </c>
    </row>
    <row r="214" spans="1:6" s="495" customFormat="1" x14ac:dyDescent="0.2">
      <c r="A214" s="1144" t="s">
        <v>342</v>
      </c>
      <c r="B214" s="666" t="s">
        <v>1520</v>
      </c>
      <c r="C214" s="666" t="s">
        <v>1521</v>
      </c>
      <c r="D214" s="497" t="s">
        <v>1522</v>
      </c>
      <c r="E214" s="293">
        <v>44716</v>
      </c>
      <c r="F214" s="666" t="s">
        <v>1178</v>
      </c>
    </row>
    <row r="215" spans="1:6" s="495" customFormat="1" x14ac:dyDescent="0.2">
      <c r="A215" s="1144" t="s">
        <v>342</v>
      </c>
      <c r="B215" s="666" t="s">
        <v>1520</v>
      </c>
      <c r="C215" s="666" t="s">
        <v>1521</v>
      </c>
      <c r="D215" s="497" t="s">
        <v>1523</v>
      </c>
      <c r="E215" s="293">
        <v>45796</v>
      </c>
      <c r="F215" s="666" t="s">
        <v>1178</v>
      </c>
    </row>
    <row r="216" spans="1:6" s="495" customFormat="1" x14ac:dyDescent="0.2">
      <c r="A216" s="1144" t="s">
        <v>342</v>
      </c>
      <c r="B216" s="666" t="s">
        <v>1520</v>
      </c>
      <c r="C216" s="666" t="s">
        <v>1521</v>
      </c>
      <c r="D216" s="497" t="s">
        <v>1524</v>
      </c>
      <c r="E216" s="293">
        <v>46516</v>
      </c>
      <c r="F216" s="666" t="s">
        <v>1178</v>
      </c>
    </row>
    <row r="217" spans="1:6" s="495" customFormat="1" x14ac:dyDescent="0.2">
      <c r="A217" s="1144" t="s">
        <v>929</v>
      </c>
      <c r="B217" s="666" t="s">
        <v>1577</v>
      </c>
      <c r="C217" s="666" t="s">
        <v>1578</v>
      </c>
      <c r="D217" s="497" t="s">
        <v>1579</v>
      </c>
      <c r="E217" s="293">
        <v>47292</v>
      </c>
      <c r="F217" s="666" t="s">
        <v>1177</v>
      </c>
    </row>
    <row r="218" spans="1:6" s="495" customFormat="1" x14ac:dyDescent="0.2">
      <c r="A218" s="1144" t="s">
        <v>929</v>
      </c>
      <c r="B218" s="666" t="s">
        <v>1580</v>
      </c>
      <c r="C218" s="666" t="s">
        <v>1581</v>
      </c>
      <c r="D218" s="497" t="s">
        <v>1582</v>
      </c>
      <c r="E218" s="293">
        <v>47297</v>
      </c>
      <c r="F218" s="666" t="s">
        <v>1177</v>
      </c>
    </row>
    <row r="219" spans="1:6" s="495" customFormat="1" x14ac:dyDescent="0.2">
      <c r="A219" s="1144" t="s">
        <v>1048</v>
      </c>
      <c r="B219" s="666" t="s">
        <v>1049</v>
      </c>
      <c r="C219" s="666" t="s">
        <v>1050</v>
      </c>
      <c r="D219" s="497" t="s">
        <v>1051</v>
      </c>
      <c r="E219" s="293">
        <v>43385</v>
      </c>
      <c r="F219" s="666" t="s">
        <v>1174</v>
      </c>
    </row>
    <row r="220" spans="1:6" s="495" customFormat="1" x14ac:dyDescent="0.2">
      <c r="A220" s="1144" t="s">
        <v>1048</v>
      </c>
      <c r="B220" s="666" t="s">
        <v>1052</v>
      </c>
      <c r="C220" s="666" t="s">
        <v>1053</v>
      </c>
      <c r="D220" s="497" t="s">
        <v>1054</v>
      </c>
      <c r="E220" s="293">
        <v>44827</v>
      </c>
      <c r="F220" s="666" t="s">
        <v>1174</v>
      </c>
    </row>
    <row r="221" spans="1:6" s="495" customFormat="1" x14ac:dyDescent="0.2">
      <c r="A221" s="1144" t="s">
        <v>778</v>
      </c>
      <c r="B221" s="666" t="s">
        <v>354</v>
      </c>
      <c r="C221" s="666" t="s">
        <v>355</v>
      </c>
      <c r="D221" s="497" t="s">
        <v>356</v>
      </c>
      <c r="E221" s="293">
        <v>43646</v>
      </c>
      <c r="F221" s="666" t="s">
        <v>995</v>
      </c>
    </row>
    <row r="222" spans="1:6" s="495" customFormat="1" x14ac:dyDescent="0.2">
      <c r="A222" s="1144" t="s">
        <v>778</v>
      </c>
      <c r="B222" s="666" t="s">
        <v>967</v>
      </c>
      <c r="C222" s="666" t="s">
        <v>968</v>
      </c>
      <c r="D222" s="497" t="s">
        <v>969</v>
      </c>
      <c r="E222" s="293">
        <v>44313</v>
      </c>
      <c r="F222" s="666" t="s">
        <v>995</v>
      </c>
    </row>
    <row r="223" spans="1:6" s="495" customFormat="1" x14ac:dyDescent="0.2">
      <c r="A223" s="1144" t="s">
        <v>778</v>
      </c>
      <c r="B223" s="666" t="s">
        <v>970</v>
      </c>
      <c r="C223" s="666" t="s">
        <v>971</v>
      </c>
      <c r="D223" s="497" t="s">
        <v>972</v>
      </c>
      <c r="E223" s="293">
        <v>44313</v>
      </c>
      <c r="F223" s="666" t="s">
        <v>995</v>
      </c>
    </row>
    <row r="224" spans="1:6" s="495" customFormat="1" x14ac:dyDescent="0.2">
      <c r="A224" s="1144" t="s">
        <v>778</v>
      </c>
      <c r="B224" s="666" t="s">
        <v>1055</v>
      </c>
      <c r="C224" s="666" t="s">
        <v>1056</v>
      </c>
      <c r="D224" s="497" t="s">
        <v>1057</v>
      </c>
      <c r="E224" s="293">
        <v>44498</v>
      </c>
      <c r="F224" s="666" t="s">
        <v>995</v>
      </c>
    </row>
    <row r="225" spans="1:6" s="495" customFormat="1" x14ac:dyDescent="0.2">
      <c r="A225" s="1144" t="s">
        <v>1217</v>
      </c>
      <c r="B225" s="666" t="s">
        <v>386</v>
      </c>
      <c r="C225" s="666" t="s">
        <v>387</v>
      </c>
      <c r="D225" s="497" t="s">
        <v>388</v>
      </c>
      <c r="E225" s="293">
        <v>43577</v>
      </c>
      <c r="F225" s="666" t="s">
        <v>1178</v>
      </c>
    </row>
    <row r="226" spans="1:6" s="495" customFormat="1" x14ac:dyDescent="0.2">
      <c r="A226" s="1144" t="s">
        <v>1217</v>
      </c>
      <c r="B226" s="666" t="s">
        <v>386</v>
      </c>
      <c r="C226" s="666" t="s">
        <v>387</v>
      </c>
      <c r="D226" s="497" t="s">
        <v>389</v>
      </c>
      <c r="E226" s="293">
        <v>44297</v>
      </c>
      <c r="F226" s="666" t="s">
        <v>1178</v>
      </c>
    </row>
    <row r="227" spans="1:6" s="495" customFormat="1" x14ac:dyDescent="0.2">
      <c r="A227" s="1144" t="s">
        <v>1217</v>
      </c>
      <c r="B227" s="666" t="s">
        <v>390</v>
      </c>
      <c r="C227" s="666" t="s">
        <v>391</v>
      </c>
      <c r="D227" s="497" t="s">
        <v>392</v>
      </c>
      <c r="E227" s="293">
        <v>43229</v>
      </c>
      <c r="F227" s="666" t="s">
        <v>1178</v>
      </c>
    </row>
    <row r="228" spans="1:6" s="495" customFormat="1" x14ac:dyDescent="0.2">
      <c r="A228" s="1144" t="s">
        <v>1217</v>
      </c>
      <c r="B228" s="666" t="s">
        <v>1666</v>
      </c>
      <c r="C228" s="666" t="s">
        <v>1667</v>
      </c>
      <c r="D228" s="497" t="s">
        <v>1668</v>
      </c>
      <c r="E228" s="293">
        <v>44891</v>
      </c>
      <c r="F228" s="666" t="s">
        <v>1178</v>
      </c>
    </row>
    <row r="229" spans="1:6" s="495" customFormat="1" x14ac:dyDescent="0.2">
      <c r="A229" s="1144" t="s">
        <v>1217</v>
      </c>
      <c r="B229" s="666" t="s">
        <v>1666</v>
      </c>
      <c r="C229" s="666" t="s">
        <v>1667</v>
      </c>
      <c r="D229" s="497" t="s">
        <v>1669</v>
      </c>
      <c r="E229" s="293">
        <v>45791</v>
      </c>
      <c r="F229" s="666" t="s">
        <v>1178</v>
      </c>
    </row>
    <row r="230" spans="1:6" s="495" customFormat="1" x14ac:dyDescent="0.2">
      <c r="A230" s="1144" t="s">
        <v>1217</v>
      </c>
      <c r="B230" s="666" t="s">
        <v>1666</v>
      </c>
      <c r="C230" s="666" t="s">
        <v>1667</v>
      </c>
      <c r="D230" s="497" t="s">
        <v>1670</v>
      </c>
      <c r="E230" s="293">
        <v>46691</v>
      </c>
      <c r="F230" s="666" t="s">
        <v>1178</v>
      </c>
    </row>
    <row r="231" spans="1:6" s="495" customFormat="1" x14ac:dyDescent="0.2">
      <c r="A231" s="1144" t="s">
        <v>357</v>
      </c>
      <c r="B231" s="666" t="s">
        <v>358</v>
      </c>
      <c r="C231" s="666" t="s">
        <v>359</v>
      </c>
      <c r="D231" s="497" t="s">
        <v>360</v>
      </c>
      <c r="E231" s="293">
        <v>43122</v>
      </c>
      <c r="F231" s="666" t="s">
        <v>9</v>
      </c>
    </row>
    <row r="232" spans="1:6" s="495" customFormat="1" x14ac:dyDescent="0.2">
      <c r="A232" s="1144" t="s">
        <v>357</v>
      </c>
      <c r="B232" s="666" t="s">
        <v>358</v>
      </c>
      <c r="C232" s="666" t="s">
        <v>359</v>
      </c>
      <c r="D232" s="497" t="s">
        <v>361</v>
      </c>
      <c r="E232" s="293">
        <v>43487</v>
      </c>
      <c r="F232" s="666" t="s">
        <v>9</v>
      </c>
    </row>
    <row r="233" spans="1:6" s="495" customFormat="1" x14ac:dyDescent="0.2">
      <c r="A233" s="1144" t="s">
        <v>357</v>
      </c>
      <c r="B233" s="666" t="s">
        <v>358</v>
      </c>
      <c r="C233" s="666" t="s">
        <v>359</v>
      </c>
      <c r="D233" s="497" t="s">
        <v>362</v>
      </c>
      <c r="E233" s="293">
        <v>43852</v>
      </c>
      <c r="F233" s="666" t="s">
        <v>9</v>
      </c>
    </row>
    <row r="234" spans="1:6" s="495" customFormat="1" x14ac:dyDescent="0.2">
      <c r="A234" s="1144" t="s">
        <v>1598</v>
      </c>
      <c r="B234" s="666" t="s">
        <v>1599</v>
      </c>
      <c r="C234" s="666" t="s">
        <v>1600</v>
      </c>
      <c r="D234" s="497" t="s">
        <v>1601</v>
      </c>
      <c r="E234" s="293">
        <v>44089</v>
      </c>
      <c r="F234" s="666" t="s">
        <v>9</v>
      </c>
    </row>
    <row r="235" spans="1:6" s="495" customFormat="1" x14ac:dyDescent="0.2">
      <c r="A235" s="1144" t="s">
        <v>1598</v>
      </c>
      <c r="B235" s="666" t="s">
        <v>1599</v>
      </c>
      <c r="C235" s="666" t="s">
        <v>1600</v>
      </c>
      <c r="D235" s="497" t="s">
        <v>1602</v>
      </c>
      <c r="E235" s="293">
        <v>44454</v>
      </c>
      <c r="F235" s="666" t="s">
        <v>9</v>
      </c>
    </row>
    <row r="236" spans="1:6" s="495" customFormat="1" x14ac:dyDescent="0.2">
      <c r="A236" s="1144" t="s">
        <v>1598</v>
      </c>
      <c r="B236" s="666" t="s">
        <v>1599</v>
      </c>
      <c r="C236" s="666" t="s">
        <v>1600</v>
      </c>
      <c r="D236" s="497" t="s">
        <v>1603</v>
      </c>
      <c r="E236" s="293">
        <v>44819</v>
      </c>
      <c r="F236" s="666" t="s">
        <v>9</v>
      </c>
    </row>
    <row r="237" spans="1:6" s="495" customFormat="1" ht="30" x14ac:dyDescent="0.2">
      <c r="A237" s="666" t="s">
        <v>1058</v>
      </c>
      <c r="B237" s="666" t="s">
        <v>363</v>
      </c>
      <c r="C237" s="666" t="s">
        <v>364</v>
      </c>
      <c r="D237" s="497" t="s">
        <v>365</v>
      </c>
      <c r="E237" s="293">
        <v>43881</v>
      </c>
      <c r="F237" s="666" t="s">
        <v>9</v>
      </c>
    </row>
    <row r="238" spans="1:6" s="495" customFormat="1" x14ac:dyDescent="0.2">
      <c r="A238" s="666" t="s">
        <v>366</v>
      </c>
      <c r="B238" s="666" t="s">
        <v>840</v>
      </c>
      <c r="C238" s="666" t="s">
        <v>367</v>
      </c>
      <c r="D238" s="497" t="s">
        <v>368</v>
      </c>
      <c r="E238" s="293">
        <v>43876</v>
      </c>
      <c r="F238" s="666" t="s">
        <v>9</v>
      </c>
    </row>
    <row r="239" spans="1:6" s="495" customFormat="1" x14ac:dyDescent="0.2">
      <c r="A239" s="1144" t="s">
        <v>1410</v>
      </c>
      <c r="B239" s="666" t="s">
        <v>1410</v>
      </c>
      <c r="C239" s="666" t="s">
        <v>1525</v>
      </c>
      <c r="D239" s="497" t="s">
        <v>1411</v>
      </c>
      <c r="E239" s="293">
        <v>43916</v>
      </c>
      <c r="F239" s="666" t="s">
        <v>1177</v>
      </c>
    </row>
    <row r="240" spans="1:6" s="495" customFormat="1" x14ac:dyDescent="0.2">
      <c r="A240" s="1144" t="s">
        <v>1410</v>
      </c>
      <c r="B240" s="666" t="s">
        <v>1410</v>
      </c>
      <c r="C240" s="666" t="s">
        <v>1525</v>
      </c>
      <c r="D240" s="497" t="s">
        <v>1412</v>
      </c>
      <c r="E240" s="293">
        <v>44921</v>
      </c>
      <c r="F240" s="666" t="s">
        <v>1177</v>
      </c>
    </row>
    <row r="241" spans="1:6" s="495" customFormat="1" x14ac:dyDescent="0.2">
      <c r="A241" s="1144" t="s">
        <v>1410</v>
      </c>
      <c r="B241" s="666" t="s">
        <v>1410</v>
      </c>
      <c r="C241" s="666" t="s">
        <v>1525</v>
      </c>
      <c r="D241" s="497" t="s">
        <v>1413</v>
      </c>
      <c r="E241" s="293">
        <v>46472</v>
      </c>
      <c r="F241" s="666" t="s">
        <v>1177</v>
      </c>
    </row>
    <row r="242" spans="1:6" s="495" customFormat="1" x14ac:dyDescent="0.2">
      <c r="A242" s="1144" t="s">
        <v>1059</v>
      </c>
      <c r="B242" s="666" t="s">
        <v>1060</v>
      </c>
      <c r="C242" s="666" t="s">
        <v>1061</v>
      </c>
      <c r="D242" s="497" t="s">
        <v>1062</v>
      </c>
      <c r="E242" s="293">
        <v>43397</v>
      </c>
      <c r="F242" s="666" t="s">
        <v>1178</v>
      </c>
    </row>
    <row r="243" spans="1:6" s="495" customFormat="1" x14ac:dyDescent="0.2">
      <c r="A243" s="1144" t="s">
        <v>1059</v>
      </c>
      <c r="B243" s="666" t="s">
        <v>1060</v>
      </c>
      <c r="C243" s="666" t="s">
        <v>1061</v>
      </c>
      <c r="D243" s="497" t="s">
        <v>1063</v>
      </c>
      <c r="E243" s="293">
        <v>43762</v>
      </c>
      <c r="F243" s="666" t="s">
        <v>1178</v>
      </c>
    </row>
    <row r="244" spans="1:6" s="495" customFormat="1" x14ac:dyDescent="0.2">
      <c r="A244" s="1144" t="s">
        <v>1059</v>
      </c>
      <c r="B244" s="666" t="s">
        <v>1060</v>
      </c>
      <c r="C244" s="666" t="s">
        <v>1061</v>
      </c>
      <c r="D244" s="497" t="s">
        <v>1064</v>
      </c>
      <c r="E244" s="293">
        <v>44128</v>
      </c>
      <c r="F244" s="666" t="s">
        <v>1178</v>
      </c>
    </row>
    <row r="245" spans="1:6" s="495" customFormat="1" x14ac:dyDescent="0.2">
      <c r="A245" s="1144" t="s">
        <v>1279</v>
      </c>
      <c r="B245" s="666" t="s">
        <v>1280</v>
      </c>
      <c r="C245" s="666" t="s">
        <v>1281</v>
      </c>
      <c r="D245" s="497" t="s">
        <v>1282</v>
      </c>
      <c r="E245" s="293">
        <v>43295</v>
      </c>
      <c r="F245" s="666" t="s">
        <v>1177</v>
      </c>
    </row>
    <row r="246" spans="1:6" s="495" customFormat="1" x14ac:dyDescent="0.2">
      <c r="A246" s="1144" t="s">
        <v>1279</v>
      </c>
      <c r="B246" s="666" t="s">
        <v>1280</v>
      </c>
      <c r="C246" s="666" t="s">
        <v>1281</v>
      </c>
      <c r="D246" s="497" t="s">
        <v>1283</v>
      </c>
      <c r="E246" s="293">
        <v>43660</v>
      </c>
      <c r="F246" s="666" t="s">
        <v>1177</v>
      </c>
    </row>
    <row r="247" spans="1:6" s="495" customFormat="1" x14ac:dyDescent="0.2">
      <c r="A247" s="1144" t="s">
        <v>1279</v>
      </c>
      <c r="B247" s="666" t="s">
        <v>1280</v>
      </c>
      <c r="C247" s="666" t="s">
        <v>1281</v>
      </c>
      <c r="D247" s="497" t="s">
        <v>1284</v>
      </c>
      <c r="E247" s="293">
        <v>44026</v>
      </c>
      <c r="F247" s="666" t="s">
        <v>1177</v>
      </c>
    </row>
    <row r="248" spans="1:6" s="495" customFormat="1" x14ac:dyDescent="0.2">
      <c r="A248" s="1144" t="s">
        <v>1330</v>
      </c>
      <c r="B248" s="666" t="s">
        <v>1331</v>
      </c>
      <c r="C248" s="666" t="s">
        <v>1332</v>
      </c>
      <c r="D248" s="497" t="s">
        <v>1333</v>
      </c>
      <c r="E248" s="293">
        <v>43460</v>
      </c>
      <c r="F248" s="666" t="s">
        <v>1178</v>
      </c>
    </row>
    <row r="249" spans="1:6" s="495" customFormat="1" x14ac:dyDescent="0.2">
      <c r="A249" s="1144" t="s">
        <v>1330</v>
      </c>
      <c r="B249" s="666" t="s">
        <v>1331</v>
      </c>
      <c r="C249" s="666" t="s">
        <v>1332</v>
      </c>
      <c r="D249" s="497" t="s">
        <v>1334</v>
      </c>
      <c r="E249" s="293">
        <v>43825</v>
      </c>
      <c r="F249" s="666" t="s">
        <v>1178</v>
      </c>
    </row>
    <row r="250" spans="1:6" s="495" customFormat="1" x14ac:dyDescent="0.2">
      <c r="A250" s="1144" t="s">
        <v>1330</v>
      </c>
      <c r="B250" s="666" t="s">
        <v>1331</v>
      </c>
      <c r="C250" s="666" t="s">
        <v>1332</v>
      </c>
      <c r="D250" s="497" t="s">
        <v>1335</v>
      </c>
      <c r="E250" s="293">
        <v>44191</v>
      </c>
      <c r="F250" s="666" t="s">
        <v>1178</v>
      </c>
    </row>
    <row r="251" spans="1:6" s="495" customFormat="1" x14ac:dyDescent="0.2">
      <c r="A251" s="1144" t="s">
        <v>1597</v>
      </c>
      <c r="B251" s="666" t="s">
        <v>1583</v>
      </c>
      <c r="C251" s="666" t="s">
        <v>1584</v>
      </c>
      <c r="D251" s="497" t="s">
        <v>1585</v>
      </c>
      <c r="E251" s="293">
        <v>43351</v>
      </c>
      <c r="F251" s="666" t="s">
        <v>1178</v>
      </c>
    </row>
    <row r="252" spans="1:6" s="495" customFormat="1" x14ac:dyDescent="0.2">
      <c r="A252" s="1144" t="s">
        <v>1597</v>
      </c>
      <c r="B252" s="666" t="s">
        <v>1583</v>
      </c>
      <c r="C252" s="666" t="s">
        <v>1584</v>
      </c>
      <c r="D252" s="497" t="s">
        <v>1586</v>
      </c>
      <c r="E252" s="293">
        <v>43747</v>
      </c>
      <c r="F252" s="666" t="s">
        <v>1178</v>
      </c>
    </row>
    <row r="253" spans="1:6" s="495" customFormat="1" x14ac:dyDescent="0.2">
      <c r="A253" s="1144" t="s">
        <v>1597</v>
      </c>
      <c r="B253" s="666" t="s">
        <v>1583</v>
      </c>
      <c r="C253" s="666" t="s">
        <v>1584</v>
      </c>
      <c r="D253" s="497" t="s">
        <v>1587</v>
      </c>
      <c r="E253" s="293">
        <v>44113</v>
      </c>
      <c r="F253" s="666" t="s">
        <v>1178</v>
      </c>
    </row>
    <row r="254" spans="1:6" s="495" customFormat="1" x14ac:dyDescent="0.2">
      <c r="A254" s="1144" t="s">
        <v>1597</v>
      </c>
      <c r="B254" s="666" t="s">
        <v>1583</v>
      </c>
      <c r="C254" s="666" t="s">
        <v>1584</v>
      </c>
      <c r="D254" s="497" t="s">
        <v>1588</v>
      </c>
      <c r="E254" s="293">
        <v>44478</v>
      </c>
      <c r="F254" s="666" t="s">
        <v>1178</v>
      </c>
    </row>
    <row r="255" spans="1:6" s="495" customFormat="1" x14ac:dyDescent="0.2">
      <c r="A255" s="1144" t="s">
        <v>1671</v>
      </c>
      <c r="B255" s="666" t="s">
        <v>1672</v>
      </c>
      <c r="C255" s="666" t="s">
        <v>1673</v>
      </c>
      <c r="D255" s="497" t="s">
        <v>1674</v>
      </c>
      <c r="E255" s="293">
        <v>43421</v>
      </c>
      <c r="F255" s="666" t="s">
        <v>1178</v>
      </c>
    </row>
    <row r="256" spans="1:6" s="495" customFormat="1" x14ac:dyDescent="0.2">
      <c r="A256" s="1144" t="s">
        <v>1671</v>
      </c>
      <c r="B256" s="666" t="s">
        <v>1672</v>
      </c>
      <c r="C256" s="666" t="s">
        <v>1673</v>
      </c>
      <c r="D256" s="497" t="s">
        <v>1675</v>
      </c>
      <c r="E256" s="293">
        <v>43817</v>
      </c>
      <c r="F256" s="666" t="s">
        <v>1178</v>
      </c>
    </row>
    <row r="257" spans="1:6" s="495" customFormat="1" x14ac:dyDescent="0.2">
      <c r="A257" s="1144" t="s">
        <v>1671</v>
      </c>
      <c r="B257" s="666" t="s">
        <v>1672</v>
      </c>
      <c r="C257" s="666" t="s">
        <v>1673</v>
      </c>
      <c r="D257" s="497" t="s">
        <v>1676</v>
      </c>
      <c r="E257" s="293">
        <v>44183</v>
      </c>
      <c r="F257" s="666" t="s">
        <v>1178</v>
      </c>
    </row>
    <row r="258" spans="1:6" s="495" customFormat="1" x14ac:dyDescent="0.2">
      <c r="A258" s="1144" t="s">
        <v>1671</v>
      </c>
      <c r="B258" s="666" t="s">
        <v>1672</v>
      </c>
      <c r="C258" s="666" t="s">
        <v>1673</v>
      </c>
      <c r="D258" s="497" t="s">
        <v>1677</v>
      </c>
      <c r="E258" s="293">
        <v>44548</v>
      </c>
      <c r="F258" s="666" t="s">
        <v>1178</v>
      </c>
    </row>
    <row r="259" spans="1:6" s="495" customFormat="1" x14ac:dyDescent="0.2">
      <c r="A259" s="1144" t="s">
        <v>1065</v>
      </c>
      <c r="B259" s="666" t="s">
        <v>369</v>
      </c>
      <c r="C259" s="666" t="s">
        <v>370</v>
      </c>
      <c r="D259" s="497" t="s">
        <v>371</v>
      </c>
      <c r="E259" s="293">
        <v>43366</v>
      </c>
      <c r="F259" s="666" t="s">
        <v>995</v>
      </c>
    </row>
    <row r="260" spans="1:6" s="495" customFormat="1" x14ac:dyDescent="0.2">
      <c r="A260" s="1144" t="s">
        <v>1065</v>
      </c>
      <c r="B260" s="666" t="s">
        <v>369</v>
      </c>
      <c r="C260" s="666" t="s">
        <v>370</v>
      </c>
      <c r="D260" s="497" t="s">
        <v>372</v>
      </c>
      <c r="E260" s="293">
        <v>43726</v>
      </c>
      <c r="F260" s="666" t="s">
        <v>995</v>
      </c>
    </row>
    <row r="261" spans="1:6" s="495" customFormat="1" x14ac:dyDescent="0.2">
      <c r="A261" s="666" t="s">
        <v>841</v>
      </c>
      <c r="B261" s="666" t="s">
        <v>842</v>
      </c>
      <c r="C261" s="666" t="s">
        <v>843</v>
      </c>
      <c r="D261" s="497" t="s">
        <v>844</v>
      </c>
      <c r="E261" s="293">
        <v>43390</v>
      </c>
      <c r="F261" s="666" t="s">
        <v>1177</v>
      </c>
    </row>
    <row r="262" spans="1:6" s="495" customFormat="1" x14ac:dyDescent="0.2">
      <c r="A262" s="666" t="s">
        <v>373</v>
      </c>
      <c r="B262" s="666" t="s">
        <v>374</v>
      </c>
      <c r="C262" s="666" t="s">
        <v>375</v>
      </c>
      <c r="D262" s="497" t="s">
        <v>376</v>
      </c>
      <c r="E262" s="293">
        <v>43256</v>
      </c>
      <c r="F262" s="666" t="s">
        <v>1177</v>
      </c>
    </row>
    <row r="263" spans="1:6" s="495" customFormat="1" x14ac:dyDescent="0.2">
      <c r="A263" s="666" t="s">
        <v>377</v>
      </c>
      <c r="B263" s="666" t="s">
        <v>378</v>
      </c>
      <c r="C263" s="666" t="s">
        <v>379</v>
      </c>
      <c r="D263" s="497" t="s">
        <v>380</v>
      </c>
      <c r="E263" s="293">
        <v>43320</v>
      </c>
      <c r="F263" s="666" t="s">
        <v>1177</v>
      </c>
    </row>
    <row r="264" spans="1:6" s="495" customFormat="1" x14ac:dyDescent="0.2">
      <c r="A264" s="666" t="s">
        <v>381</v>
      </c>
      <c r="B264" s="666" t="s">
        <v>382</v>
      </c>
      <c r="C264" s="666" t="s">
        <v>383</v>
      </c>
      <c r="D264" s="497" t="s">
        <v>384</v>
      </c>
      <c r="E264" s="293">
        <v>43743</v>
      </c>
      <c r="F264" s="666" t="s">
        <v>1174</v>
      </c>
    </row>
    <row r="265" spans="1:6" s="495" customFormat="1" x14ac:dyDescent="0.2">
      <c r="A265" s="666" t="s">
        <v>1066</v>
      </c>
      <c r="B265" s="666" t="s">
        <v>1067</v>
      </c>
      <c r="C265" s="666" t="s">
        <v>1068</v>
      </c>
      <c r="D265" s="497" t="s">
        <v>1069</v>
      </c>
      <c r="E265" s="293">
        <v>44517</v>
      </c>
      <c r="F265" s="666" t="s">
        <v>1174</v>
      </c>
    </row>
    <row r="266" spans="1:6" s="495" customFormat="1" x14ac:dyDescent="0.2">
      <c r="A266" s="1144" t="s">
        <v>1115</v>
      </c>
      <c r="B266" s="666" t="s">
        <v>1116</v>
      </c>
      <c r="C266" s="666" t="s">
        <v>1117</v>
      </c>
      <c r="D266" s="497" t="s">
        <v>1118</v>
      </c>
      <c r="E266" s="293">
        <v>45154</v>
      </c>
      <c r="F266" s="666" t="s">
        <v>1174</v>
      </c>
    </row>
    <row r="267" spans="1:6" s="495" customFormat="1" x14ac:dyDescent="0.2">
      <c r="A267" s="1144" t="s">
        <v>1115</v>
      </c>
      <c r="B267" s="666" t="s">
        <v>1119</v>
      </c>
      <c r="C267" s="666" t="s">
        <v>1120</v>
      </c>
      <c r="D267" s="497" t="s">
        <v>1121</v>
      </c>
      <c r="E267" s="293">
        <v>45518</v>
      </c>
      <c r="F267" s="666" t="s">
        <v>1174</v>
      </c>
    </row>
    <row r="268" spans="1:6" x14ac:dyDescent="0.25">
      <c r="A268" s="1145" t="s">
        <v>1115</v>
      </c>
      <c r="B268" s="666" t="s">
        <v>1122</v>
      </c>
      <c r="C268" s="666" t="s">
        <v>1123</v>
      </c>
      <c r="D268" s="497" t="s">
        <v>1124</v>
      </c>
      <c r="E268" s="293">
        <v>45744</v>
      </c>
      <c r="F268" s="666" t="s">
        <v>1174</v>
      </c>
    </row>
    <row r="269" spans="1:6" x14ac:dyDescent="0.25">
      <c r="A269" s="1144" t="s">
        <v>868</v>
      </c>
      <c r="B269" s="666" t="s">
        <v>1016</v>
      </c>
      <c r="C269" s="666" t="s">
        <v>1017</v>
      </c>
      <c r="D269" s="497" t="s">
        <v>1018</v>
      </c>
      <c r="E269" s="293">
        <v>44422</v>
      </c>
      <c r="F269" s="666" t="s">
        <v>1174</v>
      </c>
    </row>
    <row r="270" spans="1:6" x14ac:dyDescent="0.25">
      <c r="A270" s="1144"/>
      <c r="B270" s="666" t="s">
        <v>1019</v>
      </c>
      <c r="C270" s="666" t="s">
        <v>1020</v>
      </c>
      <c r="D270" s="497" t="s">
        <v>1021</v>
      </c>
      <c r="E270" s="293">
        <v>43344</v>
      </c>
      <c r="F270" s="666" t="s">
        <v>1174</v>
      </c>
    </row>
    <row r="271" spans="1:6" x14ac:dyDescent="0.25">
      <c r="A271" s="1144"/>
      <c r="B271" s="666" t="s">
        <v>1019</v>
      </c>
      <c r="C271" s="666" t="s">
        <v>1020</v>
      </c>
      <c r="D271" s="497" t="s">
        <v>1022</v>
      </c>
      <c r="E271" s="293">
        <v>44424</v>
      </c>
      <c r="F271" s="666" t="s">
        <v>1174</v>
      </c>
    </row>
    <row r="272" spans="1:6" x14ac:dyDescent="0.25">
      <c r="A272" s="1144"/>
      <c r="B272" s="666" t="s">
        <v>1218</v>
      </c>
      <c r="C272" s="666" t="s">
        <v>1219</v>
      </c>
      <c r="D272" s="497" t="s">
        <v>1220</v>
      </c>
      <c r="E272" s="293">
        <v>44681</v>
      </c>
      <c r="F272" s="666" t="s">
        <v>1174</v>
      </c>
    </row>
    <row r="273" spans="1:6" x14ac:dyDescent="0.25">
      <c r="A273" s="1144"/>
      <c r="B273" s="666" t="s">
        <v>1336</v>
      </c>
      <c r="C273" s="666" t="s">
        <v>1337</v>
      </c>
      <c r="D273" s="497" t="s">
        <v>1338</v>
      </c>
      <c r="E273" s="293">
        <v>46333</v>
      </c>
      <c r="F273" s="666" t="s">
        <v>1174</v>
      </c>
    </row>
    <row r="274" spans="1:6" x14ac:dyDescent="0.25">
      <c r="A274" s="1144"/>
      <c r="B274" s="666" t="s">
        <v>869</v>
      </c>
      <c r="C274" s="666" t="s">
        <v>870</v>
      </c>
      <c r="D274" s="497" t="s">
        <v>871</v>
      </c>
      <c r="E274" s="293">
        <v>43924</v>
      </c>
      <c r="F274" s="666" t="s">
        <v>1174</v>
      </c>
    </row>
    <row r="275" spans="1:6" x14ac:dyDescent="0.25">
      <c r="A275" s="1144"/>
      <c r="B275" s="666" t="s">
        <v>1023</v>
      </c>
      <c r="C275" s="666" t="s">
        <v>872</v>
      </c>
      <c r="D275" s="497" t="s">
        <v>873</v>
      </c>
      <c r="E275" s="293">
        <v>44708</v>
      </c>
      <c r="F275" s="666" t="s">
        <v>1174</v>
      </c>
    </row>
    <row r="276" spans="1:6" x14ac:dyDescent="0.25">
      <c r="A276" s="1144"/>
      <c r="B276" s="666" t="s">
        <v>1526</v>
      </c>
      <c r="C276" s="666" t="s">
        <v>1527</v>
      </c>
      <c r="D276" s="497" t="s">
        <v>1528</v>
      </c>
      <c r="E276" s="293">
        <v>46505</v>
      </c>
      <c r="F276" s="666" t="s">
        <v>1174</v>
      </c>
    </row>
    <row r="277" spans="1:6" x14ac:dyDescent="0.25">
      <c r="A277" s="1144"/>
      <c r="B277" s="666" t="s">
        <v>1678</v>
      </c>
      <c r="C277" s="666" t="s">
        <v>1679</v>
      </c>
      <c r="D277" s="497" t="s">
        <v>1680</v>
      </c>
      <c r="E277" s="293">
        <v>44113</v>
      </c>
      <c r="F277" s="666" t="s">
        <v>1174</v>
      </c>
    </row>
    <row r="278" spans="1:6" x14ac:dyDescent="0.25">
      <c r="A278" s="1144"/>
      <c r="B278" s="666" t="s">
        <v>1589</v>
      </c>
      <c r="C278" s="666" t="s">
        <v>1590</v>
      </c>
      <c r="D278" s="497" t="s">
        <v>1591</v>
      </c>
      <c r="E278" s="293">
        <v>45527</v>
      </c>
      <c r="F278" s="666" t="s">
        <v>1174</v>
      </c>
    </row>
    <row r="279" spans="1:6" x14ac:dyDescent="0.25">
      <c r="A279" s="1144" t="s">
        <v>1414</v>
      </c>
      <c r="B279" s="666" t="s">
        <v>1415</v>
      </c>
      <c r="C279" s="666" t="s">
        <v>1416</v>
      </c>
      <c r="D279" s="497" t="s">
        <v>1417</v>
      </c>
      <c r="E279" s="293">
        <v>43424</v>
      </c>
      <c r="F279" s="666" t="s">
        <v>1178</v>
      </c>
    </row>
    <row r="280" spans="1:6" x14ac:dyDescent="0.25">
      <c r="A280" s="1144" t="s">
        <v>1414</v>
      </c>
      <c r="B280" s="666" t="s">
        <v>1418</v>
      </c>
      <c r="C280" s="666" t="s">
        <v>1419</v>
      </c>
      <c r="D280" s="497" t="s">
        <v>1420</v>
      </c>
      <c r="E280" s="293">
        <v>45492</v>
      </c>
      <c r="F280" s="666" t="s">
        <v>1178</v>
      </c>
    </row>
    <row r="281" spans="1:6" x14ac:dyDescent="0.25">
      <c r="A281" s="1146" t="s">
        <v>393</v>
      </c>
      <c r="B281" s="666" t="s">
        <v>1070</v>
      </c>
      <c r="C281" s="666" t="s">
        <v>1071</v>
      </c>
      <c r="D281" s="497" t="s">
        <v>1072</v>
      </c>
      <c r="E281" s="293">
        <v>44059</v>
      </c>
      <c r="F281" s="666" t="s">
        <v>9</v>
      </c>
    </row>
    <row r="282" spans="1:6" x14ac:dyDescent="0.25">
      <c r="A282" s="1144" t="s">
        <v>393</v>
      </c>
      <c r="B282" s="666" t="s">
        <v>1070</v>
      </c>
      <c r="C282" s="666" t="s">
        <v>1071</v>
      </c>
      <c r="D282" s="497" t="s">
        <v>1073</v>
      </c>
      <c r="E282" s="293">
        <v>45139</v>
      </c>
      <c r="F282" s="666" t="s">
        <v>9</v>
      </c>
    </row>
    <row r="283" spans="1:6" x14ac:dyDescent="0.25">
      <c r="A283" s="1144"/>
      <c r="B283" s="666" t="s">
        <v>1681</v>
      </c>
      <c r="C283" s="666" t="s">
        <v>1682</v>
      </c>
      <c r="D283" s="497" t="s">
        <v>1683</v>
      </c>
      <c r="E283" s="293">
        <v>44818</v>
      </c>
      <c r="F283" s="666" t="s">
        <v>9</v>
      </c>
    </row>
    <row r="284" spans="1:6" x14ac:dyDescent="0.25">
      <c r="A284" s="1144"/>
      <c r="B284" s="666" t="s">
        <v>1681</v>
      </c>
      <c r="C284" s="666" t="s">
        <v>1682</v>
      </c>
      <c r="D284" s="497" t="s">
        <v>1684</v>
      </c>
      <c r="E284" s="293">
        <v>45538</v>
      </c>
      <c r="F284" s="666" t="s">
        <v>9</v>
      </c>
    </row>
    <row r="285" spans="1:6" x14ac:dyDescent="0.25">
      <c r="A285" s="1144"/>
      <c r="B285" s="666" t="s">
        <v>1681</v>
      </c>
      <c r="C285" s="666" t="s">
        <v>1682</v>
      </c>
      <c r="D285" s="497" t="s">
        <v>1685</v>
      </c>
      <c r="E285" s="293">
        <v>46258</v>
      </c>
      <c r="F285" s="666" t="s">
        <v>9</v>
      </c>
    </row>
    <row r="286" spans="1:6" x14ac:dyDescent="0.25">
      <c r="A286" s="1144"/>
      <c r="B286" s="666" t="s">
        <v>1285</v>
      </c>
      <c r="C286" s="666" t="s">
        <v>1286</v>
      </c>
      <c r="D286" s="497" t="s">
        <v>1287</v>
      </c>
      <c r="E286" s="293">
        <v>45473</v>
      </c>
      <c r="F286" s="666" t="s">
        <v>9</v>
      </c>
    </row>
    <row r="287" spans="1:6" x14ac:dyDescent="0.25">
      <c r="A287" s="1144"/>
      <c r="B287" s="666" t="s">
        <v>1285</v>
      </c>
      <c r="C287" s="666" t="s">
        <v>1286</v>
      </c>
      <c r="D287" s="497" t="s">
        <v>1288</v>
      </c>
      <c r="E287" s="293">
        <v>47273</v>
      </c>
      <c r="F287" s="666" t="s">
        <v>9</v>
      </c>
    </row>
    <row r="288" spans="1:6" x14ac:dyDescent="0.25">
      <c r="A288" s="1144"/>
      <c r="B288" s="666" t="s">
        <v>394</v>
      </c>
      <c r="C288" s="666" t="s">
        <v>395</v>
      </c>
      <c r="D288" s="497" t="s">
        <v>396</v>
      </c>
      <c r="E288" s="293">
        <v>43923</v>
      </c>
      <c r="F288" s="666" t="s">
        <v>9</v>
      </c>
    </row>
    <row r="289" spans="1:6" x14ac:dyDescent="0.25">
      <c r="A289" s="1144"/>
      <c r="B289" s="666" t="s">
        <v>397</v>
      </c>
      <c r="C289" s="666" t="s">
        <v>398</v>
      </c>
      <c r="D289" s="497" t="s">
        <v>399</v>
      </c>
      <c r="E289" s="293">
        <v>43504</v>
      </c>
      <c r="F289" s="666" t="s">
        <v>1178</v>
      </c>
    </row>
    <row r="290" spans="1:6" x14ac:dyDescent="0.25">
      <c r="A290" s="1144"/>
      <c r="B290" s="666" t="s">
        <v>874</v>
      </c>
      <c r="C290" s="666" t="s">
        <v>875</v>
      </c>
      <c r="D290" s="497" t="s">
        <v>876</v>
      </c>
      <c r="E290" s="293">
        <v>43890</v>
      </c>
      <c r="F290" s="666" t="s">
        <v>1178</v>
      </c>
    </row>
    <row r="291" spans="1:6" x14ac:dyDescent="0.25">
      <c r="A291" s="1144" t="s">
        <v>167</v>
      </c>
      <c r="B291" s="666" t="s">
        <v>1221</v>
      </c>
      <c r="C291" s="666" t="s">
        <v>1222</v>
      </c>
      <c r="D291" s="497" t="s">
        <v>1223</v>
      </c>
      <c r="E291" s="293">
        <v>43270</v>
      </c>
      <c r="F291" s="666" t="s">
        <v>1178</v>
      </c>
    </row>
    <row r="292" spans="1:6" x14ac:dyDescent="0.25">
      <c r="A292" s="1144"/>
      <c r="B292" s="666" t="s">
        <v>1221</v>
      </c>
      <c r="C292" s="666" t="s">
        <v>1222</v>
      </c>
      <c r="D292" s="497" t="s">
        <v>1224</v>
      </c>
      <c r="E292" s="293">
        <v>43630</v>
      </c>
      <c r="F292" s="666" t="s">
        <v>1178</v>
      </c>
    </row>
    <row r="293" spans="1:6" ht="15" customHeight="1" x14ac:dyDescent="0.25">
      <c r="A293" s="1144"/>
      <c r="B293" s="666" t="s">
        <v>1221</v>
      </c>
      <c r="C293" s="666" t="s">
        <v>1222</v>
      </c>
      <c r="D293" s="497" t="s">
        <v>1225</v>
      </c>
      <c r="E293" s="293">
        <v>43990</v>
      </c>
      <c r="F293" s="666" t="s">
        <v>1178</v>
      </c>
    </row>
    <row r="294" spans="1:6" ht="15" customHeight="1" x14ac:dyDescent="0.25">
      <c r="A294" s="1144"/>
      <c r="B294" s="666" t="s">
        <v>1221</v>
      </c>
      <c r="C294" s="666" t="s">
        <v>1222</v>
      </c>
      <c r="D294" s="497" t="s">
        <v>1226</v>
      </c>
      <c r="E294" s="293">
        <v>44350</v>
      </c>
      <c r="F294" s="666" t="s">
        <v>1178</v>
      </c>
    </row>
    <row r="295" spans="1:6" ht="15" customHeight="1" x14ac:dyDescent="0.25">
      <c r="A295" s="1144"/>
      <c r="B295" s="666" t="s">
        <v>1339</v>
      </c>
      <c r="C295" s="666" t="s">
        <v>1340</v>
      </c>
      <c r="D295" s="497" t="s">
        <v>1341</v>
      </c>
      <c r="E295" s="293">
        <v>43751</v>
      </c>
      <c r="F295" s="666" t="s">
        <v>1178</v>
      </c>
    </row>
    <row r="296" spans="1:6" ht="15" customHeight="1" x14ac:dyDescent="0.25">
      <c r="A296" s="1144"/>
      <c r="B296" s="666" t="s">
        <v>1339</v>
      </c>
      <c r="C296" s="666" t="s">
        <v>1340</v>
      </c>
      <c r="D296" s="497" t="s">
        <v>1342</v>
      </c>
      <c r="E296" s="293">
        <v>44111</v>
      </c>
      <c r="F296" s="666" t="s">
        <v>1178</v>
      </c>
    </row>
    <row r="297" spans="1:6" ht="15" customHeight="1" x14ac:dyDescent="0.25">
      <c r="A297" s="1144"/>
      <c r="B297" s="666" t="s">
        <v>1339</v>
      </c>
      <c r="C297" s="666" t="s">
        <v>1340</v>
      </c>
      <c r="D297" s="497" t="s">
        <v>1343</v>
      </c>
      <c r="E297" s="293">
        <v>44471</v>
      </c>
      <c r="F297" s="666" t="s">
        <v>1178</v>
      </c>
    </row>
    <row r="298" spans="1:6" ht="15" customHeight="1" x14ac:dyDescent="0.25">
      <c r="A298" s="1144"/>
      <c r="B298" s="666" t="s">
        <v>1339</v>
      </c>
      <c r="C298" s="666" t="s">
        <v>1340</v>
      </c>
      <c r="D298" s="497" t="s">
        <v>1344</v>
      </c>
      <c r="E298" s="293">
        <v>44831</v>
      </c>
      <c r="F298" s="666" t="s">
        <v>1178</v>
      </c>
    </row>
    <row r="299" spans="1:6" ht="15" customHeight="1" x14ac:dyDescent="0.25">
      <c r="A299" s="1144"/>
      <c r="B299" s="666" t="s">
        <v>1421</v>
      </c>
      <c r="C299" s="666" t="s">
        <v>1422</v>
      </c>
      <c r="D299" s="497" t="s">
        <v>1423</v>
      </c>
      <c r="E299" s="293">
        <v>43164</v>
      </c>
      <c r="F299" s="666" t="s">
        <v>1178</v>
      </c>
    </row>
    <row r="300" spans="1:6" ht="15" customHeight="1" x14ac:dyDescent="0.25">
      <c r="A300" s="1144"/>
      <c r="B300" s="666" t="s">
        <v>1529</v>
      </c>
      <c r="C300" s="666" t="s">
        <v>1530</v>
      </c>
      <c r="D300" s="497" t="s">
        <v>1531</v>
      </c>
      <c r="E300" s="293">
        <v>43202</v>
      </c>
      <c r="F300" s="666" t="s">
        <v>1178</v>
      </c>
    </row>
    <row r="301" spans="1:6" ht="15" customHeight="1" x14ac:dyDescent="0.25">
      <c r="A301" s="1144"/>
      <c r="B301" s="666" t="s">
        <v>1532</v>
      </c>
      <c r="C301" s="666" t="s">
        <v>1533</v>
      </c>
      <c r="D301" s="497" t="s">
        <v>1534</v>
      </c>
      <c r="E301" s="293">
        <v>43246</v>
      </c>
      <c r="F301" s="666" t="s">
        <v>1178</v>
      </c>
    </row>
    <row r="302" spans="1:6" ht="15" customHeight="1" x14ac:dyDescent="0.25">
      <c r="A302" s="1144"/>
      <c r="B302" s="666" t="s">
        <v>1592</v>
      </c>
      <c r="C302" s="666" t="s">
        <v>1593</v>
      </c>
      <c r="D302" s="497" t="s">
        <v>1594</v>
      </c>
      <c r="E302" s="293">
        <v>44085</v>
      </c>
      <c r="F302" s="666" t="s">
        <v>1178</v>
      </c>
    </row>
    <row r="303" spans="1:6" ht="15" customHeight="1" x14ac:dyDescent="0.25">
      <c r="A303" s="1144"/>
      <c r="B303" s="666" t="s">
        <v>1592</v>
      </c>
      <c r="C303" s="666" t="s">
        <v>1593</v>
      </c>
      <c r="D303" s="497" t="s">
        <v>1595</v>
      </c>
      <c r="E303" s="293">
        <v>44445</v>
      </c>
      <c r="F303" s="666" t="s">
        <v>1178</v>
      </c>
    </row>
    <row r="304" spans="1:6" ht="15" customHeight="1" x14ac:dyDescent="0.25">
      <c r="A304" s="1144"/>
      <c r="B304" s="666" t="s">
        <v>1592</v>
      </c>
      <c r="C304" s="666" t="s">
        <v>1593</v>
      </c>
      <c r="D304" s="497" t="s">
        <v>1596</v>
      </c>
      <c r="E304" s="293">
        <v>44805</v>
      </c>
      <c r="F304" s="666" t="s">
        <v>1178</v>
      </c>
    </row>
    <row r="305" spans="1:6" ht="15" customHeight="1" x14ac:dyDescent="0.25">
      <c r="A305" s="1144"/>
      <c r="B305" s="666" t="s">
        <v>1425</v>
      </c>
      <c r="C305" s="666" t="s">
        <v>1426</v>
      </c>
      <c r="D305" s="497" t="s">
        <v>1427</v>
      </c>
      <c r="E305" s="293">
        <v>45850</v>
      </c>
      <c r="F305" s="666" t="s">
        <v>1177</v>
      </c>
    </row>
    <row r="306" spans="1:6" ht="15" customHeight="1" x14ac:dyDescent="0.25">
      <c r="A306" s="1144" t="s">
        <v>1227</v>
      </c>
      <c r="B306" s="666" t="s">
        <v>400</v>
      </c>
      <c r="C306" s="666" t="s">
        <v>401</v>
      </c>
      <c r="D306" s="497" t="s">
        <v>402</v>
      </c>
      <c r="E306" s="293">
        <v>43958</v>
      </c>
      <c r="F306" s="666" t="s">
        <v>1174</v>
      </c>
    </row>
    <row r="307" spans="1:6" ht="15" customHeight="1" x14ac:dyDescent="0.25">
      <c r="A307" s="1144"/>
      <c r="B307" s="666" t="s">
        <v>1125</v>
      </c>
      <c r="C307" s="666" t="s">
        <v>1126</v>
      </c>
      <c r="D307" s="497" t="s">
        <v>1127</v>
      </c>
      <c r="E307" s="293">
        <v>43527</v>
      </c>
      <c r="F307" s="666" t="s">
        <v>1178</v>
      </c>
    </row>
    <row r="308" spans="1:6" ht="15" customHeight="1" x14ac:dyDescent="0.25">
      <c r="A308" s="1144"/>
      <c r="B308" s="666" t="s">
        <v>1125</v>
      </c>
      <c r="C308" s="666" t="s">
        <v>1126</v>
      </c>
      <c r="D308" s="497" t="s">
        <v>1128</v>
      </c>
      <c r="E308" s="293">
        <v>44247</v>
      </c>
      <c r="F308" s="666" t="s">
        <v>1174</v>
      </c>
    </row>
    <row r="309" spans="1:6" ht="15" customHeight="1" x14ac:dyDescent="0.25">
      <c r="A309" s="1144"/>
      <c r="B309" s="666" t="s">
        <v>1125</v>
      </c>
      <c r="C309" s="666" t="s">
        <v>1126</v>
      </c>
      <c r="D309" s="497" t="s">
        <v>1129</v>
      </c>
      <c r="E309" s="293">
        <v>44967</v>
      </c>
      <c r="F309" s="666" t="s">
        <v>1174</v>
      </c>
    </row>
    <row r="310" spans="1:6" ht="15" customHeight="1" x14ac:dyDescent="0.25"/>
    <row r="311" spans="1:6" ht="15" customHeight="1" x14ac:dyDescent="0.25"/>
    <row r="312" spans="1:6" ht="15" customHeight="1" x14ac:dyDescent="0.25"/>
    <row r="313" spans="1:6" ht="15" customHeight="1" x14ac:dyDescent="0.25"/>
    <row r="314" spans="1:6" ht="15" customHeight="1" x14ac:dyDescent="0.25"/>
    <row r="315" spans="1:6" ht="15" customHeight="1" x14ac:dyDescent="0.25"/>
    <row r="316" spans="1:6" ht="15" customHeight="1" x14ac:dyDescent="0.25"/>
    <row r="317" spans="1:6" ht="15" customHeight="1" x14ac:dyDescent="0.25"/>
    <row r="318" spans="1:6" ht="15" customHeight="1" x14ac:dyDescent="0.25"/>
    <row r="319" spans="1:6" ht="15" customHeight="1" x14ac:dyDescent="0.25"/>
    <row r="320" spans="1:6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</sheetData>
  <mergeCells count="47">
    <mergeCell ref="A84:A97"/>
    <mergeCell ref="A1:F1"/>
    <mergeCell ref="A2:F2"/>
    <mergeCell ref="A3:F3"/>
    <mergeCell ref="A7:A10"/>
    <mergeCell ref="A11:A49"/>
    <mergeCell ref="A50:A51"/>
    <mergeCell ref="A52:A53"/>
    <mergeCell ref="A54:A58"/>
    <mergeCell ref="A59:A61"/>
    <mergeCell ref="A62:A65"/>
    <mergeCell ref="A66:A83"/>
    <mergeCell ref="A184:A196"/>
    <mergeCell ref="A98:A109"/>
    <mergeCell ref="A111:A117"/>
    <mergeCell ref="A118:A131"/>
    <mergeCell ref="A133:A135"/>
    <mergeCell ref="A136:A143"/>
    <mergeCell ref="A145:A147"/>
    <mergeCell ref="A148:A155"/>
    <mergeCell ref="A156:A160"/>
    <mergeCell ref="A162:A176"/>
    <mergeCell ref="A177:A180"/>
    <mergeCell ref="A181:A183"/>
    <mergeCell ref="A242:A244"/>
    <mergeCell ref="A198:A201"/>
    <mergeCell ref="A202:A204"/>
    <mergeCell ref="A205:A209"/>
    <mergeCell ref="A211:A216"/>
    <mergeCell ref="A217:A218"/>
    <mergeCell ref="A219:A220"/>
    <mergeCell ref="A221:A224"/>
    <mergeCell ref="A225:A230"/>
    <mergeCell ref="A231:A233"/>
    <mergeCell ref="A234:A236"/>
    <mergeCell ref="A239:A241"/>
    <mergeCell ref="A306:A309"/>
    <mergeCell ref="A245:A247"/>
    <mergeCell ref="A248:A250"/>
    <mergeCell ref="A251:A254"/>
    <mergeCell ref="A255:A258"/>
    <mergeCell ref="A259:A260"/>
    <mergeCell ref="A266:A268"/>
    <mergeCell ref="A269:A278"/>
    <mergeCell ref="A279:A281"/>
    <mergeCell ref="A282:A290"/>
    <mergeCell ref="A291:A30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B16" sqref="B16"/>
    </sheetView>
  </sheetViews>
  <sheetFormatPr baseColWidth="10" defaultColWidth="13.7109375" defaultRowHeight="15" x14ac:dyDescent="0.25"/>
  <cols>
    <col min="1" max="1" width="51.85546875" style="299" customWidth="1"/>
    <col min="2" max="9" width="10.140625" style="299" customWidth="1"/>
    <col min="10" max="16384" width="13.7109375" style="299"/>
  </cols>
  <sheetData>
    <row r="1" spans="1:10" ht="15.75" x14ac:dyDescent="0.25">
      <c r="A1" s="1323" t="s">
        <v>516</v>
      </c>
      <c r="B1" s="1323"/>
      <c r="C1" s="1323"/>
      <c r="D1" s="1323"/>
      <c r="E1" s="1323"/>
      <c r="F1" s="1323"/>
      <c r="G1" s="1323"/>
      <c r="H1" s="1323"/>
      <c r="I1" s="1323"/>
    </row>
    <row r="2" spans="1:10" ht="15.75" x14ac:dyDescent="0.25">
      <c r="A2" s="1372" t="s">
        <v>2026</v>
      </c>
      <c r="B2" s="1372"/>
      <c r="C2" s="1372"/>
      <c r="D2" s="1372"/>
      <c r="E2" s="1372"/>
      <c r="F2" s="1372"/>
      <c r="G2" s="1372"/>
      <c r="H2" s="1372"/>
      <c r="I2" s="1372"/>
    </row>
    <row r="3" spans="1:10" ht="15.75" x14ac:dyDescent="0.25">
      <c r="A3" s="1373" t="s">
        <v>490</v>
      </c>
      <c r="B3" s="1373"/>
      <c r="C3" s="1373"/>
      <c r="D3" s="1373"/>
      <c r="E3" s="1373"/>
      <c r="F3" s="1373"/>
      <c r="G3" s="1373"/>
      <c r="H3" s="1373"/>
      <c r="I3" s="1373"/>
    </row>
    <row r="4" spans="1:10" ht="2.25" customHeight="1" x14ac:dyDescent="0.25"/>
    <row r="5" spans="1:10" ht="26.25" x14ac:dyDescent="0.25">
      <c r="A5" s="306" t="s">
        <v>978</v>
      </c>
      <c r="B5" s="1030">
        <v>42735</v>
      </c>
      <c r="C5" s="1030">
        <v>42825</v>
      </c>
      <c r="D5" s="1030">
        <v>42916</v>
      </c>
      <c r="E5" s="1030">
        <v>43008</v>
      </c>
      <c r="F5" s="1030">
        <v>43039</v>
      </c>
      <c r="G5" s="1030">
        <v>43069</v>
      </c>
      <c r="H5" s="1030">
        <v>43100</v>
      </c>
      <c r="I5" s="468" t="s">
        <v>493</v>
      </c>
    </row>
    <row r="6" spans="1:10" x14ac:dyDescent="0.25">
      <c r="A6" s="1031" t="s">
        <v>984</v>
      </c>
      <c r="B6" s="1032">
        <v>14931.65</v>
      </c>
      <c r="C6" s="1032">
        <v>16049.39</v>
      </c>
      <c r="D6" s="1032">
        <v>8323.2900000000009</v>
      </c>
      <c r="E6" s="1032">
        <v>8519.01</v>
      </c>
      <c r="F6" s="1032">
        <v>8466.51</v>
      </c>
      <c r="G6" s="1032">
        <v>8096.63</v>
      </c>
      <c r="H6" s="1032">
        <v>7955.02</v>
      </c>
      <c r="I6" s="470">
        <f>(H6-B6)/B6</f>
        <v>-0.46723771317972224</v>
      </c>
      <c r="J6" s="20"/>
    </row>
    <row r="7" spans="1:10" x14ac:dyDescent="0.25">
      <c r="A7" s="1031" t="s">
        <v>1612</v>
      </c>
      <c r="B7" s="1032">
        <v>0</v>
      </c>
      <c r="C7" s="1032">
        <v>0</v>
      </c>
      <c r="D7" s="1032">
        <v>0</v>
      </c>
      <c r="E7" s="1032">
        <v>238.42</v>
      </c>
      <c r="F7" s="1032">
        <v>221.4</v>
      </c>
      <c r="G7" s="1032">
        <v>277.10000000000002</v>
      </c>
      <c r="H7" s="1032">
        <v>343.46</v>
      </c>
      <c r="I7" s="658" t="s">
        <v>1452</v>
      </c>
      <c r="J7" s="20"/>
    </row>
    <row r="8" spans="1:10" x14ac:dyDescent="0.25">
      <c r="A8" s="1031" t="s">
        <v>1657</v>
      </c>
      <c r="B8" s="1032">
        <v>9952.2900000000009</v>
      </c>
      <c r="C8" s="1032">
        <v>3988.29</v>
      </c>
      <c r="D8" s="1032">
        <v>6256.16</v>
      </c>
      <c r="E8" s="1032">
        <v>5425.2</v>
      </c>
      <c r="F8" s="1032">
        <v>5519.83</v>
      </c>
      <c r="G8" s="1032">
        <v>6820.08</v>
      </c>
      <c r="H8" s="1032">
        <v>6744.52</v>
      </c>
      <c r="I8" s="470">
        <f>(H8-B8)/B8</f>
        <v>-0.32231476373779305</v>
      </c>
      <c r="J8" s="20"/>
    </row>
    <row r="9" spans="1:10" x14ac:dyDescent="0.25">
      <c r="A9" s="1031" t="s">
        <v>1176</v>
      </c>
      <c r="B9" s="1032">
        <v>4999.26</v>
      </c>
      <c r="C9" s="1032">
        <v>3280.8</v>
      </c>
      <c r="D9" s="1032">
        <v>5620.55</v>
      </c>
      <c r="E9" s="1032">
        <v>6879.22</v>
      </c>
      <c r="F9" s="1032">
        <v>7124.04</v>
      </c>
      <c r="G9" s="1032">
        <v>7405.02</v>
      </c>
      <c r="H9" s="1032">
        <v>7435.64</v>
      </c>
      <c r="I9" s="470">
        <f t="shared" ref="I9:I16" si="0">(H9-B9)/B9</f>
        <v>0.48734812752287338</v>
      </c>
      <c r="J9" s="20"/>
    </row>
    <row r="10" spans="1:10" x14ac:dyDescent="0.25">
      <c r="A10" s="1031" t="s">
        <v>1611</v>
      </c>
      <c r="B10" s="1032">
        <v>416.1</v>
      </c>
      <c r="C10" s="1032">
        <v>642.83000000000004</v>
      </c>
      <c r="D10" s="1032">
        <v>656.38</v>
      </c>
      <c r="E10" s="1032">
        <v>666.68</v>
      </c>
      <c r="F10" s="1032">
        <v>756.9</v>
      </c>
      <c r="G10" s="1032">
        <v>710.67</v>
      </c>
      <c r="H10" s="1032">
        <v>686.76</v>
      </c>
      <c r="I10" s="470">
        <f t="shared" si="0"/>
        <v>0.6504686373467915</v>
      </c>
      <c r="J10" s="20"/>
    </row>
    <row r="11" spans="1:10" x14ac:dyDescent="0.25">
      <c r="A11" s="1031" t="s">
        <v>1173</v>
      </c>
      <c r="B11" s="1032">
        <v>1310.18</v>
      </c>
      <c r="C11" s="1032">
        <v>1323.75</v>
      </c>
      <c r="D11" s="1032">
        <v>1248.04</v>
      </c>
      <c r="E11" s="1032">
        <v>1251.77</v>
      </c>
      <c r="F11" s="1032">
        <v>1254.53</v>
      </c>
      <c r="G11" s="1032">
        <v>1255.3599999999999</v>
      </c>
      <c r="H11" s="1032">
        <v>1261.17</v>
      </c>
      <c r="I11" s="470">
        <f t="shared" si="0"/>
        <v>-3.7407073837182669E-2</v>
      </c>
      <c r="J11" s="20"/>
    </row>
    <row r="12" spans="1:10" x14ac:dyDescent="0.25">
      <c r="A12" s="1031" t="s">
        <v>9</v>
      </c>
      <c r="B12" s="1032">
        <v>9374.15</v>
      </c>
      <c r="C12" s="1032">
        <v>6812.12</v>
      </c>
      <c r="D12" s="1032">
        <v>7012.63</v>
      </c>
      <c r="E12" s="1032">
        <v>6750.97</v>
      </c>
      <c r="F12" s="1032">
        <v>7003.75</v>
      </c>
      <c r="G12" s="1032">
        <v>7146.51</v>
      </c>
      <c r="H12" s="1032">
        <v>6987.19</v>
      </c>
      <c r="I12" s="470">
        <f t="shared" si="0"/>
        <v>-0.25463215331523392</v>
      </c>
      <c r="J12" s="20"/>
    </row>
    <row r="13" spans="1:10" x14ac:dyDescent="0.25">
      <c r="A13" s="1031" t="s">
        <v>1178</v>
      </c>
      <c r="B13" s="1032">
        <v>7831.71</v>
      </c>
      <c r="C13" s="1032">
        <v>4654.8599999999997</v>
      </c>
      <c r="D13" s="1032">
        <v>5181.18</v>
      </c>
      <c r="E13" s="1032">
        <v>5988.98</v>
      </c>
      <c r="F13" s="1032">
        <v>6295.48</v>
      </c>
      <c r="G13" s="1032">
        <v>6646.97</v>
      </c>
      <c r="H13" s="1032">
        <v>6755.05</v>
      </c>
      <c r="I13" s="470">
        <f t="shared" si="0"/>
        <v>-0.13747444683217327</v>
      </c>
      <c r="J13" s="20"/>
    </row>
    <row r="14" spans="1:10" x14ac:dyDescent="0.25">
      <c r="A14" s="1031" t="s">
        <v>1296</v>
      </c>
      <c r="B14" s="1032">
        <v>396.18</v>
      </c>
      <c r="C14" s="1032">
        <v>429.87</v>
      </c>
      <c r="D14" s="1032">
        <v>591.24</v>
      </c>
      <c r="E14" s="1032">
        <v>656.92</v>
      </c>
      <c r="F14" s="1032">
        <v>673.45</v>
      </c>
      <c r="G14" s="1032">
        <v>656.73</v>
      </c>
      <c r="H14" s="1032">
        <v>1104.75</v>
      </c>
      <c r="I14" s="470">
        <f t="shared" si="0"/>
        <v>1.7885052248977735</v>
      </c>
      <c r="J14" s="20"/>
    </row>
    <row r="15" spans="1:10" x14ac:dyDescent="0.25">
      <c r="A15" s="1031" t="s">
        <v>1177</v>
      </c>
      <c r="B15" s="1032">
        <v>9745.5400000000009</v>
      </c>
      <c r="C15" s="1032">
        <v>10152.290000000001</v>
      </c>
      <c r="D15" s="1032">
        <v>10218.049999999999</v>
      </c>
      <c r="E15" s="1032">
        <v>10397.959999999999</v>
      </c>
      <c r="F15" s="1032">
        <v>10586.49</v>
      </c>
      <c r="G15" s="1032">
        <v>10567.77</v>
      </c>
      <c r="H15" s="1032">
        <v>11467.74</v>
      </c>
      <c r="I15" s="470">
        <f t="shared" si="0"/>
        <v>0.17671673401371282</v>
      </c>
      <c r="J15" s="20"/>
    </row>
    <row r="16" spans="1:10" s="300" customFormat="1" ht="13.5" customHeight="1" x14ac:dyDescent="0.25">
      <c r="A16" s="1031" t="s">
        <v>995</v>
      </c>
      <c r="B16" s="1032">
        <v>3244.21</v>
      </c>
      <c r="C16" s="1032">
        <v>2720.55</v>
      </c>
      <c r="D16" s="1032">
        <v>1773.53</v>
      </c>
      <c r="E16" s="1032">
        <v>1995.94</v>
      </c>
      <c r="F16" s="1032">
        <v>2014.59</v>
      </c>
      <c r="G16" s="1032">
        <v>2017</v>
      </c>
      <c r="H16" s="1032">
        <v>2059.12</v>
      </c>
      <c r="I16" s="470">
        <f t="shared" si="0"/>
        <v>-0.36529386198797248</v>
      </c>
      <c r="J16" s="20"/>
    </row>
    <row r="17" spans="1:10" s="300" customFormat="1" ht="13.5" customHeight="1" x14ac:dyDescent="0.25">
      <c r="A17" s="1031" t="s">
        <v>1174</v>
      </c>
      <c r="B17" s="1032">
        <v>3800.07</v>
      </c>
      <c r="C17" s="1032">
        <v>3405.38</v>
      </c>
      <c r="D17" s="1032">
        <v>3521.99</v>
      </c>
      <c r="E17" s="1032">
        <v>3525.08</v>
      </c>
      <c r="F17" s="1032">
        <v>3573.53</v>
      </c>
      <c r="G17" s="1032">
        <v>3554.15</v>
      </c>
      <c r="H17" s="1032">
        <v>3022.16</v>
      </c>
      <c r="I17" s="470">
        <f>(H17-B17)/B17</f>
        <v>-0.20470938693234605</v>
      </c>
      <c r="J17" s="20"/>
    </row>
    <row r="18" spans="1:10" x14ac:dyDescent="0.25">
      <c r="A18" s="471" t="s">
        <v>496</v>
      </c>
      <c r="B18" s="472">
        <f>SUM(B6:B17)</f>
        <v>66001.340000000011</v>
      </c>
      <c r="C18" s="472">
        <f t="shared" ref="C18:H18" si="1">SUM(C6:C17)</f>
        <v>53460.130000000005</v>
      </c>
      <c r="D18" s="472">
        <f t="shared" si="1"/>
        <v>50403.040000000001</v>
      </c>
      <c r="E18" s="472">
        <f t="shared" si="1"/>
        <v>52296.15</v>
      </c>
      <c r="F18" s="472">
        <f t="shared" si="1"/>
        <v>53490.499999999993</v>
      </c>
      <c r="G18" s="472">
        <f t="shared" si="1"/>
        <v>55153.990000000013</v>
      </c>
      <c r="H18" s="472">
        <f t="shared" si="1"/>
        <v>55822.58</v>
      </c>
      <c r="I18" s="473">
        <f>(H18-B18)/B18</f>
        <v>-0.15422050522004566</v>
      </c>
    </row>
    <row r="19" spans="1:10" ht="3" customHeight="1" x14ac:dyDescent="0.25">
      <c r="A19" s="474"/>
      <c r="B19" s="474"/>
      <c r="C19" s="474"/>
      <c r="D19" s="474"/>
      <c r="E19" s="474"/>
      <c r="F19" s="474"/>
      <c r="G19" s="474"/>
      <c r="H19" s="474"/>
      <c r="I19" s="474"/>
    </row>
    <row r="20" spans="1:10" x14ac:dyDescent="0.25">
      <c r="A20" s="316" t="s">
        <v>1482</v>
      </c>
      <c r="B20" s="469"/>
      <c r="C20" s="469"/>
      <c r="D20" s="469"/>
      <c r="E20" s="469"/>
      <c r="F20" s="469"/>
      <c r="G20" s="469"/>
      <c r="H20" s="469"/>
      <c r="I20" s="304"/>
    </row>
    <row r="21" spans="1:10" x14ac:dyDescent="0.25">
      <c r="A21" s="316"/>
      <c r="B21" s="469"/>
      <c r="C21" s="469"/>
      <c r="D21" s="469"/>
      <c r="E21" s="469"/>
      <c r="F21" s="469"/>
      <c r="G21" s="469"/>
      <c r="H21" s="469"/>
      <c r="I21" s="304"/>
    </row>
    <row r="22" spans="1:10" x14ac:dyDescent="0.25">
      <c r="A22" s="300"/>
      <c r="B22" s="300"/>
      <c r="C22" s="300"/>
      <c r="D22" s="300"/>
      <c r="E22" s="300"/>
      <c r="F22" s="300"/>
      <c r="G22" s="300"/>
      <c r="H22" s="300"/>
      <c r="I22" s="475"/>
    </row>
    <row r="23" spans="1:10" ht="15.75" x14ac:dyDescent="0.25">
      <c r="A23" s="1323" t="s">
        <v>517</v>
      </c>
      <c r="B23" s="1323"/>
      <c r="C23" s="1323"/>
      <c r="D23" s="1323"/>
      <c r="E23" s="1323"/>
      <c r="F23" s="1323"/>
      <c r="G23" s="1323"/>
      <c r="H23" s="1323"/>
      <c r="I23" s="1323"/>
    </row>
    <row r="24" spans="1:10" ht="15.75" x14ac:dyDescent="0.25">
      <c r="A24" s="1372" t="s">
        <v>1621</v>
      </c>
      <c r="B24" s="1372"/>
      <c r="C24" s="1372"/>
      <c r="D24" s="1372"/>
      <c r="E24" s="1372"/>
      <c r="F24" s="1372"/>
      <c r="G24" s="1372"/>
      <c r="H24" s="1372"/>
      <c r="I24" s="1372"/>
    </row>
    <row r="25" spans="1:10" ht="3" customHeight="1" x14ac:dyDescent="0.25">
      <c r="A25" s="316"/>
      <c r="B25" s="316"/>
      <c r="C25" s="316"/>
      <c r="D25" s="316"/>
      <c r="E25" s="316"/>
      <c r="F25" s="316"/>
      <c r="G25" s="316"/>
      <c r="H25" s="316"/>
      <c r="I25" s="316"/>
    </row>
    <row r="26" spans="1:10" ht="26.25" x14ac:dyDescent="0.25">
      <c r="A26" s="306" t="s">
        <v>978</v>
      </c>
      <c r="B26" s="1030">
        <v>42735</v>
      </c>
      <c r="C26" s="1030">
        <v>42825</v>
      </c>
      <c r="D26" s="1030">
        <v>42916</v>
      </c>
      <c r="E26" s="1030">
        <v>43008</v>
      </c>
      <c r="F26" s="1030">
        <v>43039</v>
      </c>
      <c r="G26" s="1030">
        <v>43069</v>
      </c>
      <c r="H26" s="1030">
        <v>43100</v>
      </c>
      <c r="I26" s="476" t="s">
        <v>493</v>
      </c>
    </row>
    <row r="27" spans="1:10" x14ac:dyDescent="0.25">
      <c r="A27" s="1034" t="s">
        <v>984</v>
      </c>
      <c r="B27" s="1035">
        <v>17</v>
      </c>
      <c r="C27" s="1035">
        <v>22</v>
      </c>
      <c r="D27" s="1035">
        <v>25</v>
      </c>
      <c r="E27" s="1035">
        <v>27</v>
      </c>
      <c r="F27" s="1035">
        <v>27</v>
      </c>
      <c r="G27" s="1035">
        <v>29</v>
      </c>
      <c r="H27" s="1035">
        <v>31</v>
      </c>
      <c r="I27" s="470">
        <f>(H27-B27)/B27</f>
        <v>0.82352941176470584</v>
      </c>
    </row>
    <row r="28" spans="1:10" x14ac:dyDescent="0.25">
      <c r="A28" s="1034" t="s">
        <v>1612</v>
      </c>
      <c r="B28" s="1035">
        <v>0</v>
      </c>
      <c r="C28" s="1035">
        <v>0</v>
      </c>
      <c r="D28" s="1035">
        <v>0</v>
      </c>
      <c r="E28" s="1035">
        <v>0</v>
      </c>
      <c r="F28" s="1035">
        <v>0</v>
      </c>
      <c r="G28" s="1035">
        <v>1</v>
      </c>
      <c r="H28" s="1035">
        <v>2</v>
      </c>
      <c r="I28" s="1033" t="s">
        <v>1452</v>
      </c>
    </row>
    <row r="29" spans="1:10" x14ac:dyDescent="0.25">
      <c r="A29" s="1034" t="s">
        <v>1657</v>
      </c>
      <c r="B29" s="1035">
        <v>20</v>
      </c>
      <c r="C29" s="1035">
        <v>20</v>
      </c>
      <c r="D29" s="1035">
        <v>21</v>
      </c>
      <c r="E29" s="1035">
        <v>23</v>
      </c>
      <c r="F29" s="1035">
        <v>14</v>
      </c>
      <c r="G29" s="1035">
        <v>14</v>
      </c>
      <c r="H29" s="1035">
        <v>15</v>
      </c>
      <c r="I29" s="470">
        <f>(H29-B29)/B29</f>
        <v>-0.25</v>
      </c>
    </row>
    <row r="30" spans="1:10" x14ac:dyDescent="0.25">
      <c r="A30" s="1034" t="s">
        <v>1176</v>
      </c>
      <c r="B30" s="1035">
        <v>28</v>
      </c>
      <c r="C30" s="1035">
        <v>22</v>
      </c>
      <c r="D30" s="1035">
        <v>30</v>
      </c>
      <c r="E30" s="1035">
        <v>26</v>
      </c>
      <c r="F30" s="1035">
        <v>22</v>
      </c>
      <c r="G30" s="1035">
        <v>24</v>
      </c>
      <c r="H30" s="1035">
        <v>26</v>
      </c>
      <c r="I30" s="470">
        <f t="shared" ref="I30:I38" si="2">(H30-B30)/B30</f>
        <v>-7.1428571428571425E-2</v>
      </c>
    </row>
    <row r="31" spans="1:10" x14ac:dyDescent="0.25">
      <c r="A31" s="1034" t="s">
        <v>1611</v>
      </c>
      <c r="B31" s="1035">
        <v>7</v>
      </c>
      <c r="C31" s="1035">
        <v>10</v>
      </c>
      <c r="D31" s="1035">
        <v>10</v>
      </c>
      <c r="E31" s="1035">
        <v>11</v>
      </c>
      <c r="F31" s="1035">
        <v>11</v>
      </c>
      <c r="G31" s="1035">
        <v>9</v>
      </c>
      <c r="H31" s="1035">
        <v>8</v>
      </c>
      <c r="I31" s="470">
        <f t="shared" si="2"/>
        <v>0.14285714285714285</v>
      </c>
    </row>
    <row r="32" spans="1:10" x14ac:dyDescent="0.25">
      <c r="A32" s="1034" t="s">
        <v>1173</v>
      </c>
      <c r="B32" s="1035">
        <v>27</v>
      </c>
      <c r="C32" s="1035">
        <v>30</v>
      </c>
      <c r="D32" s="1035">
        <v>29</v>
      </c>
      <c r="E32" s="1035">
        <v>24</v>
      </c>
      <c r="F32" s="1035">
        <v>22</v>
      </c>
      <c r="G32" s="1035">
        <v>27</v>
      </c>
      <c r="H32" s="1035">
        <v>25</v>
      </c>
      <c r="I32" s="470">
        <f t="shared" si="2"/>
        <v>-7.407407407407407E-2</v>
      </c>
    </row>
    <row r="33" spans="1:9" x14ac:dyDescent="0.25">
      <c r="A33" s="1034" t="s">
        <v>9</v>
      </c>
      <c r="B33" s="1035">
        <v>105</v>
      </c>
      <c r="C33" s="1035">
        <v>112</v>
      </c>
      <c r="D33" s="1035">
        <v>118</v>
      </c>
      <c r="E33" s="1035">
        <v>115</v>
      </c>
      <c r="F33" s="1035">
        <v>114</v>
      </c>
      <c r="G33" s="1035">
        <v>109</v>
      </c>
      <c r="H33" s="1035">
        <v>107</v>
      </c>
      <c r="I33" s="470">
        <f t="shared" si="2"/>
        <v>1.9047619047619049E-2</v>
      </c>
    </row>
    <row r="34" spans="1:9" x14ac:dyDescent="0.25">
      <c r="A34" s="1034" t="s">
        <v>1178</v>
      </c>
      <c r="B34" s="1035">
        <v>152</v>
      </c>
      <c r="C34" s="1035">
        <v>162</v>
      </c>
      <c r="D34" s="1035">
        <v>161</v>
      </c>
      <c r="E34" s="1035">
        <v>155</v>
      </c>
      <c r="F34" s="1035">
        <v>153</v>
      </c>
      <c r="G34" s="1035">
        <v>148</v>
      </c>
      <c r="H34" s="1035">
        <v>148</v>
      </c>
      <c r="I34" s="470">
        <f t="shared" si="2"/>
        <v>-2.6315789473684209E-2</v>
      </c>
    </row>
    <row r="35" spans="1:9" x14ac:dyDescent="0.25">
      <c r="A35" s="1034" t="s">
        <v>1296</v>
      </c>
      <c r="B35" s="1035">
        <v>2</v>
      </c>
      <c r="C35" s="1035">
        <v>3</v>
      </c>
      <c r="D35" s="1035">
        <v>6</v>
      </c>
      <c r="E35" s="1035">
        <v>5</v>
      </c>
      <c r="F35" s="1035">
        <v>8</v>
      </c>
      <c r="G35" s="1035">
        <v>9</v>
      </c>
      <c r="H35" s="1035">
        <v>3</v>
      </c>
      <c r="I35" s="470">
        <f t="shared" si="2"/>
        <v>0.5</v>
      </c>
    </row>
    <row r="36" spans="1:9" x14ac:dyDescent="0.25">
      <c r="A36" s="1034" t="s">
        <v>1177</v>
      </c>
      <c r="B36" s="1035">
        <v>46</v>
      </c>
      <c r="C36" s="1035">
        <v>43</v>
      </c>
      <c r="D36" s="1035">
        <v>46</v>
      </c>
      <c r="E36" s="1035">
        <v>40</v>
      </c>
      <c r="F36" s="1035">
        <v>43</v>
      </c>
      <c r="G36" s="1035">
        <v>43</v>
      </c>
      <c r="H36" s="1035">
        <v>45</v>
      </c>
      <c r="I36" s="470">
        <f t="shared" si="2"/>
        <v>-2.1739130434782608E-2</v>
      </c>
    </row>
    <row r="37" spans="1:9" s="300" customFormat="1" ht="13.5" customHeight="1" x14ac:dyDescent="0.25">
      <c r="A37" s="1034" t="s">
        <v>995</v>
      </c>
      <c r="B37" s="1035">
        <v>21</v>
      </c>
      <c r="C37" s="1035">
        <v>21</v>
      </c>
      <c r="D37" s="1035">
        <v>23</v>
      </c>
      <c r="E37" s="1035">
        <v>25</v>
      </c>
      <c r="F37" s="1035">
        <v>0</v>
      </c>
      <c r="G37" s="1035">
        <v>0</v>
      </c>
      <c r="H37" s="1035">
        <v>23</v>
      </c>
      <c r="I37" s="470">
        <f t="shared" si="2"/>
        <v>9.5238095238095233E-2</v>
      </c>
    </row>
    <row r="38" spans="1:9" s="300" customFormat="1" ht="13.5" customHeight="1" x14ac:dyDescent="0.25">
      <c r="A38" s="1034" t="s">
        <v>1174</v>
      </c>
      <c r="B38" s="1035">
        <v>102</v>
      </c>
      <c r="C38" s="1035">
        <v>103</v>
      </c>
      <c r="D38" s="1035">
        <v>111</v>
      </c>
      <c r="E38" s="1035">
        <v>111</v>
      </c>
      <c r="F38" s="1035">
        <v>112</v>
      </c>
      <c r="G38" s="1035">
        <v>111</v>
      </c>
      <c r="H38" s="1035">
        <v>105</v>
      </c>
      <c r="I38" s="470">
        <f t="shared" si="2"/>
        <v>2.9411764705882353E-2</v>
      </c>
    </row>
    <row r="39" spans="1:9" x14ac:dyDescent="0.25">
      <c r="A39" s="471" t="s">
        <v>496</v>
      </c>
      <c r="B39" s="472">
        <f>SUM(B27:B38)</f>
        <v>527</v>
      </c>
      <c r="C39" s="472">
        <f t="shared" ref="C39:H39" si="3">SUM(C27:C38)</f>
        <v>548</v>
      </c>
      <c r="D39" s="472">
        <f t="shared" si="3"/>
        <v>580</v>
      </c>
      <c r="E39" s="472">
        <f t="shared" si="3"/>
        <v>562</v>
      </c>
      <c r="F39" s="472">
        <f t="shared" si="3"/>
        <v>526</v>
      </c>
      <c r="G39" s="472">
        <f t="shared" si="3"/>
        <v>524</v>
      </c>
      <c r="H39" s="472">
        <f t="shared" si="3"/>
        <v>538</v>
      </c>
      <c r="I39" s="473">
        <f>(H39-B39)/B39</f>
        <v>2.0872865275142316E-2</v>
      </c>
    </row>
    <row r="40" spans="1:9" ht="2.25" customHeight="1" x14ac:dyDescent="0.25">
      <c r="A40" s="474"/>
      <c r="B40" s="474"/>
      <c r="C40" s="474"/>
      <c r="D40" s="474"/>
      <c r="E40" s="474"/>
      <c r="F40" s="474"/>
      <c r="G40" s="474"/>
      <c r="H40" s="474"/>
      <c r="I40" s="474"/>
    </row>
    <row r="41" spans="1:9" x14ac:dyDescent="0.25">
      <c r="A41" s="316" t="s">
        <v>1482</v>
      </c>
      <c r="B41" s="469"/>
      <c r="C41" s="469"/>
      <c r="D41" s="469"/>
      <c r="E41" s="469"/>
      <c r="F41" s="469"/>
      <c r="G41" s="469"/>
      <c r="H41" s="469"/>
      <c r="I41" s="407"/>
    </row>
    <row r="42" spans="1:9" x14ac:dyDescent="0.25">
      <c r="A42" s="407"/>
      <c r="B42" s="469"/>
      <c r="C42" s="469"/>
      <c r="D42" s="469"/>
      <c r="E42" s="469"/>
      <c r="F42" s="469"/>
      <c r="G42" s="469"/>
      <c r="H42" s="469"/>
      <c r="I42" s="407"/>
    </row>
    <row r="43" spans="1:9" x14ac:dyDescent="0.25">
      <c r="A43" s="407"/>
      <c r="B43" s="469"/>
      <c r="C43" s="469"/>
      <c r="D43" s="469"/>
      <c r="E43" s="469"/>
      <c r="F43" s="469"/>
      <c r="G43" s="469"/>
      <c r="H43" s="469"/>
      <c r="I43" s="407"/>
    </row>
    <row r="44" spans="1:9" x14ac:dyDescent="0.25">
      <c r="A44" s="407"/>
      <c r="B44" s="469"/>
      <c r="C44" s="469"/>
      <c r="D44" s="469"/>
      <c r="E44" s="469"/>
      <c r="F44" s="469"/>
      <c r="G44" s="469"/>
      <c r="H44" s="469"/>
      <c r="I44" s="407"/>
    </row>
    <row r="45" spans="1:9" x14ac:dyDescent="0.25">
      <c r="A45" s="478"/>
      <c r="B45" s="477"/>
      <c r="C45" s="469"/>
      <c r="D45" s="469"/>
      <c r="E45" s="469"/>
      <c r="F45" s="469"/>
      <c r="G45" s="469"/>
      <c r="H45" s="469"/>
      <c r="I45" s="407"/>
    </row>
    <row r="46" spans="1:9" x14ac:dyDescent="0.25">
      <c r="A46" s="478"/>
      <c r="B46" s="477"/>
      <c r="C46" s="469"/>
      <c r="D46" s="469"/>
      <c r="E46" s="469"/>
      <c r="F46" s="469"/>
      <c r="G46" s="469"/>
      <c r="H46" s="469"/>
    </row>
    <row r="47" spans="1:9" x14ac:dyDescent="0.25">
      <c r="A47" s="478"/>
      <c r="B47" s="477"/>
      <c r="C47" s="469"/>
      <c r="D47" s="469"/>
      <c r="E47" s="469"/>
      <c r="F47" s="469"/>
      <c r="G47" s="469"/>
      <c r="H47" s="469"/>
    </row>
    <row r="48" spans="1:9" x14ac:dyDescent="0.25">
      <c r="A48" s="478"/>
      <c r="B48" s="477"/>
      <c r="C48" s="469"/>
      <c r="D48" s="469"/>
      <c r="E48" s="469"/>
      <c r="F48" s="469"/>
      <c r="G48" s="469"/>
      <c r="H48" s="469"/>
    </row>
    <row r="49" spans="1:8" x14ac:dyDescent="0.25">
      <c r="A49" s="478"/>
      <c r="B49" s="477"/>
      <c r="C49" s="469"/>
      <c r="D49" s="469"/>
      <c r="E49" s="469"/>
      <c r="F49" s="469"/>
      <c r="G49" s="469"/>
      <c r="H49" s="469"/>
    </row>
    <row r="50" spans="1:8" x14ac:dyDescent="0.25">
      <c r="A50" s="478"/>
      <c r="B50" s="477"/>
      <c r="C50" s="469"/>
      <c r="D50" s="469"/>
      <c r="E50" s="469"/>
      <c r="F50" s="469"/>
      <c r="G50" s="469"/>
      <c r="H50" s="469"/>
    </row>
    <row r="51" spans="1:8" x14ac:dyDescent="0.25">
      <c r="A51" s="478"/>
      <c r="B51" s="477"/>
      <c r="C51" s="469"/>
      <c r="D51" s="469"/>
      <c r="E51" s="469"/>
      <c r="F51" s="469"/>
      <c r="G51" s="469"/>
      <c r="H51" s="469"/>
    </row>
    <row r="52" spans="1:8" x14ac:dyDescent="0.25">
      <c r="A52" s="478"/>
      <c r="B52" s="477"/>
      <c r="C52" s="469"/>
      <c r="D52" s="469"/>
      <c r="E52" s="469"/>
      <c r="F52" s="469"/>
      <c r="G52" s="469"/>
      <c r="H52" s="469"/>
    </row>
    <row r="53" spans="1:8" x14ac:dyDescent="0.25">
      <c r="A53" s="478"/>
      <c r="B53" s="477"/>
      <c r="C53" s="469"/>
      <c r="D53" s="469"/>
      <c r="E53" s="469"/>
      <c r="F53" s="469"/>
      <c r="G53" s="469"/>
      <c r="H53" s="469"/>
    </row>
    <row r="54" spans="1:8" x14ac:dyDescent="0.25">
      <c r="A54" s="478"/>
      <c r="B54" s="477"/>
      <c r="C54" s="469"/>
      <c r="D54" s="469"/>
      <c r="E54" s="469"/>
      <c r="F54" s="469"/>
      <c r="G54" s="469"/>
      <c r="H54" s="469"/>
    </row>
    <row r="55" spans="1:8" x14ac:dyDescent="0.25">
      <c r="A55" s="478"/>
      <c r="B55" s="477"/>
      <c r="C55" s="469"/>
      <c r="D55" s="469"/>
      <c r="E55" s="469"/>
      <c r="F55" s="469"/>
      <c r="G55" s="469"/>
      <c r="H55" s="469"/>
    </row>
    <row r="56" spans="1:8" x14ac:dyDescent="0.25">
      <c r="B56" s="469"/>
      <c r="C56" s="469"/>
      <c r="D56" s="469"/>
      <c r="E56" s="469"/>
      <c r="F56" s="469"/>
      <c r="G56" s="469"/>
      <c r="H56" s="469"/>
    </row>
    <row r="57" spans="1:8" x14ac:dyDescent="0.25">
      <c r="B57" s="469"/>
      <c r="C57" s="469"/>
      <c r="D57" s="469"/>
      <c r="E57" s="469"/>
      <c r="F57" s="469"/>
      <c r="G57" s="469"/>
      <c r="H57" s="469"/>
    </row>
    <row r="58" spans="1:8" x14ac:dyDescent="0.25">
      <c r="B58" s="469"/>
      <c r="C58" s="469"/>
      <c r="D58" s="469"/>
      <c r="E58" s="469"/>
      <c r="F58" s="469"/>
      <c r="G58" s="469"/>
      <c r="H58" s="469"/>
    </row>
    <row r="59" spans="1:8" x14ac:dyDescent="0.25">
      <c r="B59" s="469"/>
      <c r="C59" s="469"/>
      <c r="D59" s="469"/>
      <c r="E59" s="469"/>
      <c r="F59" s="469"/>
      <c r="G59" s="469"/>
      <c r="H59" s="469"/>
    </row>
    <row r="60" spans="1:8" x14ac:dyDescent="0.25">
      <c r="B60" s="469"/>
      <c r="C60" s="469"/>
      <c r="D60" s="469"/>
      <c r="E60" s="469"/>
      <c r="F60" s="469"/>
      <c r="G60" s="469"/>
      <c r="H60" s="469"/>
    </row>
    <row r="61" spans="1:8" x14ac:dyDescent="0.25">
      <c r="B61" s="469"/>
      <c r="C61" s="469"/>
      <c r="D61" s="469"/>
      <c r="E61" s="469"/>
      <c r="F61" s="469"/>
      <c r="G61" s="469"/>
      <c r="H61" s="469"/>
    </row>
    <row r="62" spans="1:8" x14ac:dyDescent="0.25">
      <c r="B62" s="469"/>
      <c r="C62" s="469"/>
      <c r="D62" s="469"/>
      <c r="E62" s="469"/>
      <c r="F62" s="469"/>
      <c r="G62" s="469"/>
      <c r="H62" s="469"/>
    </row>
    <row r="63" spans="1:8" x14ac:dyDescent="0.25">
      <c r="B63" s="469"/>
      <c r="C63" s="469"/>
      <c r="D63" s="469"/>
      <c r="E63" s="469"/>
      <c r="F63" s="469"/>
      <c r="G63" s="469"/>
      <c r="H63" s="469"/>
    </row>
    <row r="64" spans="1:8" x14ac:dyDescent="0.25">
      <c r="B64" s="469"/>
      <c r="C64" s="469"/>
      <c r="D64" s="469"/>
      <c r="E64" s="469"/>
      <c r="F64" s="469"/>
      <c r="G64" s="469"/>
      <c r="H64" s="469"/>
    </row>
    <row r="65" spans="1:11" x14ac:dyDescent="0.25">
      <c r="B65" s="469"/>
      <c r="C65" s="469"/>
      <c r="D65" s="469"/>
      <c r="E65" s="469"/>
      <c r="F65" s="469"/>
      <c r="G65" s="469"/>
      <c r="H65" s="469"/>
    </row>
    <row r="66" spans="1:11" x14ac:dyDescent="0.25">
      <c r="B66" s="469"/>
      <c r="C66" s="469"/>
      <c r="D66" s="469"/>
      <c r="E66" s="469"/>
      <c r="F66" s="469"/>
      <c r="G66" s="469"/>
      <c r="H66" s="469"/>
    </row>
    <row r="67" spans="1:11" x14ac:dyDescent="0.25">
      <c r="B67" s="469"/>
      <c r="C67" s="469"/>
      <c r="D67" s="469"/>
      <c r="E67" s="469"/>
      <c r="F67" s="469"/>
      <c r="G67" s="469"/>
      <c r="H67" s="469"/>
    </row>
    <row r="68" spans="1:11" x14ac:dyDescent="0.25">
      <c r="B68" s="469"/>
      <c r="C68" s="469"/>
      <c r="D68" s="469"/>
      <c r="E68" s="469"/>
      <c r="F68" s="469"/>
      <c r="G68" s="469"/>
      <c r="H68" s="469"/>
    </row>
    <row r="69" spans="1:11" x14ac:dyDescent="0.25">
      <c r="B69" s="469"/>
      <c r="C69" s="469"/>
      <c r="D69" s="469"/>
      <c r="E69" s="469"/>
      <c r="F69" s="469"/>
      <c r="G69" s="469"/>
      <c r="H69" s="469"/>
    </row>
    <row r="72" spans="1:11" x14ac:dyDescent="0.25">
      <c r="A72" s="471"/>
      <c r="B72" s="472"/>
      <c r="C72" s="472"/>
      <c r="D72" s="472"/>
      <c r="E72" s="472"/>
      <c r="F72" s="472"/>
      <c r="G72" s="472"/>
      <c r="H72" s="472"/>
      <c r="I72" s="473"/>
    </row>
    <row r="73" spans="1:11" x14ac:dyDescent="0.25">
      <c r="A73" s="316"/>
      <c r="B73" s="469"/>
      <c r="C73" s="469"/>
      <c r="D73" s="469"/>
      <c r="E73" s="469"/>
      <c r="F73" s="469"/>
      <c r="G73" s="469"/>
      <c r="H73" s="469"/>
      <c r="I73" s="470"/>
    </row>
    <row r="74" spans="1:11" x14ac:dyDescent="0.25">
      <c r="A74" s="471"/>
      <c r="B74" s="472"/>
      <c r="C74" s="472"/>
      <c r="D74" s="472"/>
      <c r="E74" s="472"/>
      <c r="F74" s="472"/>
      <c r="G74" s="472"/>
      <c r="H74" s="472"/>
      <c r="I74" s="473"/>
    </row>
    <row r="75" spans="1:11" x14ac:dyDescent="0.25">
      <c r="A75" s="316"/>
      <c r="B75" s="469"/>
      <c r="C75" s="469"/>
      <c r="D75" s="469"/>
      <c r="E75" s="469"/>
      <c r="F75" s="469"/>
      <c r="G75" s="469"/>
      <c r="H75" s="469"/>
      <c r="I75" s="470"/>
      <c r="J75" s="407"/>
      <c r="K75" s="407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  <ignoredErrors>
    <ignoredError sqref="B18:H18 B39:H39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showGridLines="0" topLeftCell="A28" workbookViewId="0">
      <selection activeCell="B61" sqref="B61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</cols>
  <sheetData>
    <row r="2" spans="1:11" ht="15" x14ac:dyDescent="0.25">
      <c r="A2" s="1376" t="s">
        <v>715</v>
      </c>
      <c r="B2" s="1376"/>
      <c r="C2" s="1376"/>
      <c r="D2" s="1376"/>
      <c r="E2" s="1376"/>
      <c r="F2" s="1376"/>
      <c r="G2" s="1376"/>
      <c r="H2" s="1376"/>
      <c r="I2" s="1376"/>
    </row>
    <row r="3" spans="1:11" ht="15" x14ac:dyDescent="0.25">
      <c r="A3" s="1377" t="s">
        <v>2007</v>
      </c>
      <c r="B3" s="1377"/>
      <c r="C3" s="1377"/>
      <c r="D3" s="1377"/>
      <c r="E3" s="1377"/>
      <c r="F3" s="1377"/>
      <c r="G3" s="1377"/>
      <c r="H3" s="1377"/>
      <c r="I3" s="1377"/>
    </row>
    <row r="4" spans="1:11" ht="15" x14ac:dyDescent="0.25">
      <c r="A4" s="1376" t="s">
        <v>490</v>
      </c>
      <c r="B4" s="1376"/>
      <c r="C4" s="1376"/>
      <c r="D4" s="1376"/>
      <c r="E4" s="1376"/>
      <c r="F4" s="1376"/>
      <c r="G4" s="1376"/>
      <c r="H4" s="1376"/>
      <c r="I4" s="1376"/>
    </row>
    <row r="5" spans="1:11" ht="1.5" customHeight="1" x14ac:dyDescent="0.2">
      <c r="A5" s="140"/>
      <c r="B5" s="19"/>
      <c r="C5" s="19"/>
      <c r="D5" s="19"/>
      <c r="E5" s="19"/>
      <c r="F5" s="19"/>
      <c r="G5" s="19"/>
      <c r="H5" s="19"/>
      <c r="I5" s="19"/>
    </row>
    <row r="6" spans="1:11" ht="24" x14ac:dyDescent="0.2">
      <c r="A6" s="141" t="s">
        <v>978</v>
      </c>
      <c r="B6" s="1036">
        <v>42735</v>
      </c>
      <c r="C6" s="1036">
        <v>42825</v>
      </c>
      <c r="D6" s="1036">
        <v>42916</v>
      </c>
      <c r="E6" s="1036">
        <v>43008</v>
      </c>
      <c r="F6" s="1036">
        <v>43039</v>
      </c>
      <c r="G6" s="1036">
        <v>43069</v>
      </c>
      <c r="H6" s="1036">
        <v>43100</v>
      </c>
      <c r="I6" s="570" t="s">
        <v>493</v>
      </c>
    </row>
    <row r="7" spans="1:11" x14ac:dyDescent="0.2">
      <c r="A7" s="1041" t="s">
        <v>1657</v>
      </c>
      <c r="B7" s="1040">
        <v>5510.39</v>
      </c>
      <c r="C7" s="1040">
        <v>160.56</v>
      </c>
      <c r="D7" s="1040">
        <v>2269.73</v>
      </c>
      <c r="E7" s="1040">
        <v>1198.99</v>
      </c>
      <c r="F7" s="1040">
        <v>1176.82</v>
      </c>
      <c r="G7" s="1040">
        <v>1227.07</v>
      </c>
      <c r="H7" s="1040">
        <v>1194.1600000000001</v>
      </c>
      <c r="I7" s="657">
        <f>(H7-B7)/B7</f>
        <v>-0.78328938605071519</v>
      </c>
      <c r="J7" s="97"/>
      <c r="K7" s="203"/>
    </row>
    <row r="8" spans="1:11" x14ac:dyDescent="0.2">
      <c r="A8" s="1041" t="s">
        <v>9</v>
      </c>
      <c r="B8" s="1040">
        <v>5589.98</v>
      </c>
      <c r="C8" s="1040">
        <v>714.12</v>
      </c>
      <c r="D8" s="1040">
        <v>657.32</v>
      </c>
      <c r="E8" s="1040">
        <v>394.08</v>
      </c>
      <c r="F8" s="1040">
        <v>823.51</v>
      </c>
      <c r="G8" s="1040">
        <v>965.73</v>
      </c>
      <c r="H8" s="1040">
        <v>1020.51</v>
      </c>
      <c r="I8" s="657">
        <f t="shared" ref="I8:I17" si="0">(H8-B8)/B8</f>
        <v>-0.81743941838790113</v>
      </c>
      <c r="J8" s="97"/>
      <c r="K8" s="203"/>
    </row>
    <row r="9" spans="1:11" x14ac:dyDescent="0.2">
      <c r="A9" s="1041" t="s">
        <v>1178</v>
      </c>
      <c r="B9" s="1040">
        <v>2561.09</v>
      </c>
      <c r="C9" s="1040">
        <v>367.73</v>
      </c>
      <c r="D9" s="1040">
        <v>618.29999999999995</v>
      </c>
      <c r="E9" s="1040">
        <v>1517.7</v>
      </c>
      <c r="F9" s="1040">
        <v>1845.07</v>
      </c>
      <c r="G9" s="1040">
        <v>2222.08</v>
      </c>
      <c r="H9" s="1040">
        <v>2399.2800000000002</v>
      </c>
      <c r="I9" s="657">
        <f t="shared" si="0"/>
        <v>-6.3180130335130716E-2</v>
      </c>
      <c r="J9" s="97"/>
      <c r="K9" s="203"/>
    </row>
    <row r="10" spans="1:11" x14ac:dyDescent="0.2">
      <c r="A10" s="1041" t="s">
        <v>1612</v>
      </c>
      <c r="B10" s="1040">
        <v>0</v>
      </c>
      <c r="C10" s="1040">
        <v>0</v>
      </c>
      <c r="D10" s="1040">
        <v>0</v>
      </c>
      <c r="E10" s="1040">
        <v>-2.82</v>
      </c>
      <c r="F10" s="1040">
        <v>-19.850000000000001</v>
      </c>
      <c r="G10" s="1040">
        <v>36.380000000000003</v>
      </c>
      <c r="H10" s="1040">
        <v>102.74</v>
      </c>
      <c r="I10" s="1039" t="s">
        <v>1452</v>
      </c>
      <c r="J10" s="97"/>
      <c r="K10" s="203"/>
    </row>
    <row r="11" spans="1:11" x14ac:dyDescent="0.2">
      <c r="A11" s="1041" t="s">
        <v>995</v>
      </c>
      <c r="B11" s="1040">
        <v>828.16</v>
      </c>
      <c r="C11" s="1040">
        <v>75.959999999999994</v>
      </c>
      <c r="D11" s="1040">
        <v>128.41</v>
      </c>
      <c r="E11" s="1040">
        <v>343.5</v>
      </c>
      <c r="F11" s="1040">
        <v>361.92</v>
      </c>
      <c r="G11" s="1040">
        <v>364.09</v>
      </c>
      <c r="H11" s="1040">
        <v>406</v>
      </c>
      <c r="I11" s="657">
        <f t="shared" si="0"/>
        <v>-0.5097565687789799</v>
      </c>
      <c r="J11" s="97"/>
      <c r="K11" s="203"/>
    </row>
    <row r="12" spans="1:11" x14ac:dyDescent="0.2">
      <c r="A12" s="1041" t="s">
        <v>1174</v>
      </c>
      <c r="B12" s="1040">
        <v>711.93</v>
      </c>
      <c r="C12" s="1040">
        <v>70.81</v>
      </c>
      <c r="D12" s="1040">
        <v>114.78</v>
      </c>
      <c r="E12" s="1040">
        <v>56.46</v>
      </c>
      <c r="F12" s="1040">
        <v>83.28</v>
      </c>
      <c r="G12" s="1040">
        <v>25.75</v>
      </c>
      <c r="H12" s="1040">
        <v>89.18</v>
      </c>
      <c r="I12" s="657">
        <f t="shared" si="0"/>
        <v>-0.87473487561979413</v>
      </c>
      <c r="J12" s="97"/>
      <c r="K12" s="203"/>
    </row>
    <row r="13" spans="1:11" x14ac:dyDescent="0.2">
      <c r="A13" s="1041" t="s">
        <v>984</v>
      </c>
      <c r="B13" s="1040">
        <v>7181.81</v>
      </c>
      <c r="C13" s="1040">
        <v>565.98</v>
      </c>
      <c r="D13" s="1040">
        <v>643.91</v>
      </c>
      <c r="E13" s="1040">
        <v>431.41</v>
      </c>
      <c r="F13" s="1040">
        <v>373.72</v>
      </c>
      <c r="G13" s="1040">
        <v>-14.24</v>
      </c>
      <c r="H13" s="1040">
        <v>-157.41999999999999</v>
      </c>
      <c r="I13" s="657">
        <f>(H13-B13)/B13</f>
        <v>-1.0219192654776443</v>
      </c>
      <c r="J13" s="97"/>
      <c r="K13" s="203"/>
    </row>
    <row r="14" spans="1:11" x14ac:dyDescent="0.2">
      <c r="A14" s="1041" t="s">
        <v>1296</v>
      </c>
      <c r="B14" s="1040">
        <v>106.29</v>
      </c>
      <c r="C14" s="1040">
        <v>33.69</v>
      </c>
      <c r="D14" s="1040">
        <v>195.07</v>
      </c>
      <c r="E14" s="1040">
        <v>260.74</v>
      </c>
      <c r="F14" s="1040">
        <v>277.29000000000002</v>
      </c>
      <c r="G14" s="1040">
        <v>260.56</v>
      </c>
      <c r="H14" s="1040">
        <v>708.58</v>
      </c>
      <c r="I14" s="657">
        <f t="shared" si="0"/>
        <v>5.666478502210933</v>
      </c>
      <c r="J14" s="97"/>
      <c r="K14" s="203"/>
    </row>
    <row r="15" spans="1:11" x14ac:dyDescent="0.2">
      <c r="A15" s="1041" t="s">
        <v>1177</v>
      </c>
      <c r="B15" s="1040">
        <v>1607.1</v>
      </c>
      <c r="C15" s="1040">
        <v>406.89</v>
      </c>
      <c r="D15" s="1040">
        <v>472.03</v>
      </c>
      <c r="E15" s="1040">
        <v>652.28</v>
      </c>
      <c r="F15" s="1040">
        <v>840.8</v>
      </c>
      <c r="G15" s="1040">
        <v>822.09</v>
      </c>
      <c r="H15" s="1040">
        <v>898.61</v>
      </c>
      <c r="I15" s="657">
        <f t="shared" si="0"/>
        <v>-0.4408499782216414</v>
      </c>
      <c r="J15" s="97"/>
      <c r="K15" s="203"/>
    </row>
    <row r="16" spans="1:11" s="74" customFormat="1" x14ac:dyDescent="0.2">
      <c r="A16" s="1041" t="s">
        <v>1176</v>
      </c>
      <c r="B16" s="1040">
        <v>2671.18</v>
      </c>
      <c r="C16" s="1040">
        <v>863.19</v>
      </c>
      <c r="D16" s="1040">
        <v>3201.45</v>
      </c>
      <c r="E16" s="1040">
        <v>4468.3599999999997</v>
      </c>
      <c r="F16" s="1040">
        <v>4713.1899999999996</v>
      </c>
      <c r="G16" s="1040">
        <v>4994.16</v>
      </c>
      <c r="H16" s="1040">
        <v>5050.55</v>
      </c>
      <c r="I16" s="657">
        <f t="shared" si="0"/>
        <v>0.89075614522420821</v>
      </c>
      <c r="J16" s="97"/>
      <c r="K16" s="203"/>
    </row>
    <row r="17" spans="1:11" s="74" customFormat="1" x14ac:dyDescent="0.2">
      <c r="A17" s="1041" t="s">
        <v>1611</v>
      </c>
      <c r="B17" s="1040">
        <v>144.55000000000001</v>
      </c>
      <c r="C17" s="1040">
        <v>226.73</v>
      </c>
      <c r="D17" s="1040">
        <v>240.26</v>
      </c>
      <c r="E17" s="1040">
        <v>250.55</v>
      </c>
      <c r="F17" s="1040">
        <v>340.77</v>
      </c>
      <c r="G17" s="1040">
        <v>297.05</v>
      </c>
      <c r="H17" s="1040">
        <v>273.14</v>
      </c>
      <c r="I17" s="657">
        <f t="shared" si="0"/>
        <v>0.8895883777239707</v>
      </c>
      <c r="J17" s="97"/>
      <c r="K17" s="203"/>
    </row>
    <row r="18" spans="1:11" s="74" customFormat="1" x14ac:dyDescent="0.2">
      <c r="A18" s="1041" t="s">
        <v>1173</v>
      </c>
      <c r="B18" s="1040">
        <v>82.27</v>
      </c>
      <c r="C18" s="1040">
        <v>13.62</v>
      </c>
      <c r="D18" s="1040">
        <v>13.77</v>
      </c>
      <c r="E18" s="1040">
        <v>17.23</v>
      </c>
      <c r="F18" s="1040">
        <v>20.059999999999999</v>
      </c>
      <c r="G18" s="1040">
        <v>21.04</v>
      </c>
      <c r="H18" s="1040">
        <v>27.1</v>
      </c>
      <c r="I18" s="657">
        <f>(H18-B18)/B18</f>
        <v>-0.67059681536404514</v>
      </c>
      <c r="J18" s="97"/>
      <c r="K18" s="203"/>
    </row>
    <row r="19" spans="1:11" x14ac:dyDescent="0.2">
      <c r="A19" s="66" t="s">
        <v>619</v>
      </c>
      <c r="B19" s="64">
        <f>SUM(B7:B18)</f>
        <v>26994.75</v>
      </c>
      <c r="C19" s="64">
        <f t="shared" ref="C19:H19" si="1">SUM(C7:C18)</f>
        <v>3499.28</v>
      </c>
      <c r="D19" s="64">
        <f t="shared" si="1"/>
        <v>8555.0300000000007</v>
      </c>
      <c r="E19" s="64">
        <f t="shared" si="1"/>
        <v>9588.4799999999977</v>
      </c>
      <c r="F19" s="64">
        <f t="shared" si="1"/>
        <v>10836.58</v>
      </c>
      <c r="G19" s="64">
        <f t="shared" si="1"/>
        <v>11221.760000000002</v>
      </c>
      <c r="H19" s="64">
        <f t="shared" si="1"/>
        <v>12012.43</v>
      </c>
      <c r="I19" s="656">
        <v>-0.14818450925941595</v>
      </c>
      <c r="K19" s="203"/>
    </row>
    <row r="20" spans="1:11" ht="8.25" customHeight="1" x14ac:dyDescent="0.2">
      <c r="A20" s="67"/>
      <c r="B20" s="105"/>
      <c r="C20" s="105"/>
      <c r="D20" s="106"/>
      <c r="E20" s="106"/>
      <c r="F20" s="106"/>
      <c r="G20" s="106"/>
      <c r="H20" s="106"/>
      <c r="I20" s="128"/>
    </row>
    <row r="21" spans="1:11" x14ac:dyDescent="0.2">
      <c r="A21" s="20" t="s">
        <v>1148</v>
      </c>
      <c r="B21" s="20"/>
      <c r="C21" s="20"/>
      <c r="D21" s="20"/>
      <c r="E21" s="20"/>
      <c r="F21" s="20"/>
      <c r="G21" s="20"/>
      <c r="H21" s="20"/>
      <c r="I21" s="142"/>
    </row>
    <row r="22" spans="1:11" ht="7.5" customHeight="1" x14ac:dyDescent="0.2">
      <c r="A22" s="143"/>
      <c r="B22" s="143"/>
      <c r="C22" s="143"/>
      <c r="D22" s="143"/>
      <c r="E22" s="143"/>
      <c r="F22" s="143"/>
      <c r="G22" s="143"/>
      <c r="H22" s="143"/>
      <c r="I22" s="143"/>
    </row>
    <row r="23" spans="1:11" ht="15" x14ac:dyDescent="0.25">
      <c r="A23" s="1374" t="s">
        <v>713</v>
      </c>
      <c r="B23" s="1374"/>
      <c r="C23" s="1374"/>
      <c r="D23" s="1374"/>
      <c r="E23" s="1374"/>
      <c r="F23" s="1374"/>
      <c r="G23" s="1374"/>
      <c r="H23" s="1374"/>
      <c r="I23" s="1374"/>
    </row>
    <row r="24" spans="1:11" ht="15" x14ac:dyDescent="0.25">
      <c r="A24" s="1375" t="s">
        <v>2013</v>
      </c>
      <c r="B24" s="1375"/>
      <c r="C24" s="1375"/>
      <c r="D24" s="1375"/>
      <c r="E24" s="1375"/>
      <c r="F24" s="1375"/>
      <c r="G24" s="1375"/>
      <c r="H24" s="1375"/>
      <c r="I24" s="1375"/>
    </row>
    <row r="25" spans="1:11" ht="15" x14ac:dyDescent="0.25">
      <c r="A25" s="1374" t="s">
        <v>490</v>
      </c>
      <c r="B25" s="1374"/>
      <c r="C25" s="1374"/>
      <c r="D25" s="1374"/>
      <c r="E25" s="1374"/>
      <c r="F25" s="1374"/>
      <c r="G25" s="1374"/>
      <c r="H25" s="1374"/>
      <c r="I25" s="1374"/>
    </row>
    <row r="26" spans="1:11" ht="1.5" customHeight="1" x14ac:dyDescent="0.2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11" ht="24" x14ac:dyDescent="0.2">
      <c r="A27" s="141" t="s">
        <v>978</v>
      </c>
      <c r="B27" s="1037">
        <v>42735</v>
      </c>
      <c r="C27" s="1037">
        <v>42825</v>
      </c>
      <c r="D27" s="1037">
        <v>42916</v>
      </c>
      <c r="E27" s="1037">
        <v>43008</v>
      </c>
      <c r="F27" s="1037">
        <v>43039</v>
      </c>
      <c r="G27" s="1037">
        <v>43069</v>
      </c>
      <c r="H27" s="1037">
        <v>43100</v>
      </c>
      <c r="I27" s="570" t="s">
        <v>493</v>
      </c>
    </row>
    <row r="28" spans="1:11" x14ac:dyDescent="0.2">
      <c r="A28" s="1041" t="s">
        <v>1657</v>
      </c>
      <c r="B28" s="1042">
        <v>287.60000000000002</v>
      </c>
      <c r="C28" s="1042">
        <v>25.05</v>
      </c>
      <c r="D28" s="1042">
        <v>48.29</v>
      </c>
      <c r="E28" s="1042">
        <v>79.09</v>
      </c>
      <c r="F28" s="1042">
        <v>83.32</v>
      </c>
      <c r="G28" s="1042">
        <v>96.05</v>
      </c>
      <c r="H28" s="1042">
        <v>105.17</v>
      </c>
      <c r="I28" s="657">
        <f>(H28-B28)/B28</f>
        <v>-0.63431849791376915</v>
      </c>
    </row>
    <row r="29" spans="1:11" x14ac:dyDescent="0.2">
      <c r="A29" s="1041" t="s">
        <v>9</v>
      </c>
      <c r="B29" s="1042">
        <v>809.99</v>
      </c>
      <c r="C29" s="1042">
        <v>127.21</v>
      </c>
      <c r="D29" s="1042">
        <v>168.18</v>
      </c>
      <c r="E29" s="1042">
        <v>233.96</v>
      </c>
      <c r="F29" s="1042">
        <v>270.01</v>
      </c>
      <c r="G29" s="1042">
        <v>528.03</v>
      </c>
      <c r="H29" s="1042">
        <v>534.5</v>
      </c>
      <c r="I29" s="657">
        <f t="shared" ref="I29:I39" si="2">(H29-B29)/B29</f>
        <v>-0.3401153100655564</v>
      </c>
    </row>
    <row r="30" spans="1:11" x14ac:dyDescent="0.2">
      <c r="A30" s="1041" t="s">
        <v>1178</v>
      </c>
      <c r="B30" s="1042">
        <v>1000.62</v>
      </c>
      <c r="C30" s="1042">
        <v>276.76</v>
      </c>
      <c r="D30" s="1042">
        <v>374.96</v>
      </c>
      <c r="E30" s="1042">
        <v>564.20000000000005</v>
      </c>
      <c r="F30" s="1042">
        <v>609.70000000000005</v>
      </c>
      <c r="G30" s="1042">
        <v>634.84</v>
      </c>
      <c r="H30" s="1042">
        <v>677.48</v>
      </c>
      <c r="I30" s="657">
        <f t="shared" si="2"/>
        <v>-0.3229397773380504</v>
      </c>
    </row>
    <row r="31" spans="1:11" x14ac:dyDescent="0.2">
      <c r="A31" s="1041" t="s">
        <v>1612</v>
      </c>
      <c r="B31" s="1042">
        <v>0</v>
      </c>
      <c r="C31" s="1042">
        <v>0</v>
      </c>
      <c r="D31" s="1042">
        <v>0</v>
      </c>
      <c r="E31" s="1042">
        <v>-2.91</v>
      </c>
      <c r="F31" s="1042">
        <v>-2.91</v>
      </c>
      <c r="G31" s="1042">
        <v>-5.91</v>
      </c>
      <c r="H31" s="1042">
        <v>-6.98</v>
      </c>
      <c r="I31" s="657" t="s">
        <v>1452</v>
      </c>
    </row>
    <row r="32" spans="1:11" x14ac:dyDescent="0.2">
      <c r="A32" s="1041" t="s">
        <v>995</v>
      </c>
      <c r="B32" s="1042">
        <v>389.93</v>
      </c>
      <c r="C32" s="1042">
        <v>21.77</v>
      </c>
      <c r="D32" s="1042">
        <v>63.42</v>
      </c>
      <c r="E32" s="1042">
        <v>115.79</v>
      </c>
      <c r="F32" s="1042">
        <v>133.71</v>
      </c>
      <c r="G32" s="1042">
        <v>146.59</v>
      </c>
      <c r="H32" s="1042">
        <v>232.55</v>
      </c>
      <c r="I32" s="657">
        <f t="shared" si="2"/>
        <v>-0.40361090452132431</v>
      </c>
    </row>
    <row r="33" spans="1:9" x14ac:dyDescent="0.2">
      <c r="A33" s="1041" t="s">
        <v>1174</v>
      </c>
      <c r="B33" s="1042">
        <v>675.13</v>
      </c>
      <c r="C33" s="1042">
        <v>116.83</v>
      </c>
      <c r="D33" s="1042">
        <v>466.99</v>
      </c>
      <c r="E33" s="1042">
        <v>590.91999999999996</v>
      </c>
      <c r="F33" s="1042">
        <v>652.19000000000005</v>
      </c>
      <c r="G33" s="1042">
        <v>690.79</v>
      </c>
      <c r="H33" s="1042">
        <v>757.9</v>
      </c>
      <c r="I33" s="657">
        <f t="shared" si="2"/>
        <v>0.12259861063795119</v>
      </c>
    </row>
    <row r="34" spans="1:9" x14ac:dyDescent="0.2">
      <c r="A34" s="1041" t="s">
        <v>984</v>
      </c>
      <c r="B34" s="1042">
        <v>0.05</v>
      </c>
      <c r="C34" s="1042">
        <v>-12.45</v>
      </c>
      <c r="D34" s="1042">
        <v>-21.82</v>
      </c>
      <c r="E34" s="1042">
        <v>-33.28</v>
      </c>
      <c r="F34" s="1042">
        <v>-36.29</v>
      </c>
      <c r="G34" s="1042">
        <v>-41.03</v>
      </c>
      <c r="H34" s="1042">
        <v>-45.56</v>
      </c>
      <c r="I34" s="657" t="s">
        <v>1452</v>
      </c>
    </row>
    <row r="35" spans="1:9" x14ac:dyDescent="0.2">
      <c r="A35" s="1041" t="s">
        <v>1296</v>
      </c>
      <c r="B35" s="1042">
        <v>30.5</v>
      </c>
      <c r="C35" s="1042">
        <v>-3.29</v>
      </c>
      <c r="D35" s="1042">
        <v>74.260000000000005</v>
      </c>
      <c r="E35" s="1042">
        <v>97.07</v>
      </c>
      <c r="F35" s="1042">
        <v>114.9</v>
      </c>
      <c r="G35" s="1042">
        <v>118.1</v>
      </c>
      <c r="H35" s="1042">
        <v>136.69999999999999</v>
      </c>
      <c r="I35" s="657">
        <f t="shared" si="2"/>
        <v>3.4819672131147539</v>
      </c>
    </row>
    <row r="36" spans="1:9" x14ac:dyDescent="0.2">
      <c r="A36" s="1041" t="s">
        <v>1177</v>
      </c>
      <c r="B36" s="1042">
        <v>666.56</v>
      </c>
      <c r="C36" s="1042">
        <v>166.94</v>
      </c>
      <c r="D36" s="1042">
        <v>278.76</v>
      </c>
      <c r="E36" s="1042">
        <v>382.35</v>
      </c>
      <c r="F36" s="1042">
        <v>429.16</v>
      </c>
      <c r="G36" s="1042">
        <v>462.13</v>
      </c>
      <c r="H36" s="1042">
        <v>451.99</v>
      </c>
      <c r="I36" s="657">
        <f t="shared" si="2"/>
        <v>-0.32190650504080648</v>
      </c>
    </row>
    <row r="37" spans="1:9" s="74" customFormat="1" x14ac:dyDescent="0.2">
      <c r="A37" s="1041" t="s">
        <v>1176</v>
      </c>
      <c r="B37" s="1042">
        <v>660.09</v>
      </c>
      <c r="C37" s="1042">
        <v>94.55</v>
      </c>
      <c r="D37" s="1042">
        <v>237.42</v>
      </c>
      <c r="E37" s="1042">
        <v>355.21</v>
      </c>
      <c r="F37" s="1042">
        <v>378.45</v>
      </c>
      <c r="G37" s="1042">
        <v>394.96</v>
      </c>
      <c r="H37" s="1042">
        <v>432.64</v>
      </c>
      <c r="I37" s="657">
        <f t="shared" si="2"/>
        <v>-0.34457422472693122</v>
      </c>
    </row>
    <row r="38" spans="1:9" s="74" customFormat="1" x14ac:dyDescent="0.2">
      <c r="A38" s="1041" t="s">
        <v>1611</v>
      </c>
      <c r="B38" s="1042">
        <v>100.13</v>
      </c>
      <c r="C38" s="1042">
        <v>28.38</v>
      </c>
      <c r="D38" s="1042">
        <v>34.54</v>
      </c>
      <c r="E38" s="1042">
        <v>61.06</v>
      </c>
      <c r="F38" s="1042">
        <v>64.34</v>
      </c>
      <c r="G38" s="1042">
        <v>68.959999999999994</v>
      </c>
      <c r="H38" s="1042">
        <v>74.989999999999995</v>
      </c>
      <c r="I38" s="657">
        <f t="shared" si="2"/>
        <v>-0.2510736043143913</v>
      </c>
    </row>
    <row r="39" spans="1:9" s="74" customFormat="1" x14ac:dyDescent="0.2">
      <c r="A39" s="1041" t="s">
        <v>1173</v>
      </c>
      <c r="B39" s="1042">
        <v>335.61</v>
      </c>
      <c r="C39" s="1042">
        <v>77.239999999999995</v>
      </c>
      <c r="D39" s="1042">
        <v>137.36000000000001</v>
      </c>
      <c r="E39" s="1042">
        <v>227.96</v>
      </c>
      <c r="F39" s="1042">
        <v>251.11</v>
      </c>
      <c r="G39" s="1042">
        <v>279.61</v>
      </c>
      <c r="H39" s="1042">
        <v>326.74</v>
      </c>
      <c r="I39" s="657">
        <f t="shared" si="2"/>
        <v>-2.6429486606477769E-2</v>
      </c>
    </row>
    <row r="40" spans="1:9" x14ac:dyDescent="0.2">
      <c r="A40" s="66" t="s">
        <v>619</v>
      </c>
      <c r="B40" s="64">
        <f>SUM(B28:B39)</f>
        <v>4956.21</v>
      </c>
      <c r="C40" s="64">
        <f t="shared" ref="C40:H40" si="3">SUM(C28:C39)</f>
        <v>918.9899999999999</v>
      </c>
      <c r="D40" s="64">
        <f t="shared" si="3"/>
        <v>1862.3600000000001</v>
      </c>
      <c r="E40" s="64">
        <f t="shared" si="3"/>
        <v>2671.42</v>
      </c>
      <c r="F40" s="64">
        <f t="shared" si="3"/>
        <v>2947.69</v>
      </c>
      <c r="G40" s="64">
        <f t="shared" si="3"/>
        <v>3373.12</v>
      </c>
      <c r="H40" s="64">
        <f t="shared" si="3"/>
        <v>3678.12</v>
      </c>
      <c r="I40" s="656">
        <f t="shared" ref="I40" si="4">(H40-B40)/B40</f>
        <v>-0.25787648223138249</v>
      </c>
    </row>
    <row r="41" spans="1:9" ht="3.75" customHeight="1" x14ac:dyDescent="0.2">
      <c r="A41" s="67"/>
      <c r="B41" s="105"/>
      <c r="C41" s="105"/>
      <c r="D41" s="106"/>
      <c r="E41" s="106"/>
      <c r="F41" s="106"/>
      <c r="G41" s="106"/>
      <c r="H41" s="106"/>
      <c r="I41" s="128"/>
    </row>
    <row r="42" spans="1:9" x14ac:dyDescent="0.2">
      <c r="A42" s="20" t="s">
        <v>1148</v>
      </c>
      <c r="B42" s="20"/>
      <c r="C42" s="20"/>
      <c r="D42" s="20"/>
      <c r="E42" s="20"/>
      <c r="F42" s="20"/>
      <c r="G42" s="20"/>
      <c r="H42" s="20"/>
      <c r="I42" s="20"/>
    </row>
    <row r="43" spans="1:9" ht="6.75" customHeight="1" x14ac:dyDescent="0.2">
      <c r="A43" s="143"/>
      <c r="B43" s="143"/>
      <c r="C43" s="143"/>
      <c r="D43" s="143"/>
      <c r="E43" s="143"/>
      <c r="F43" s="143"/>
      <c r="G43" s="143"/>
      <c r="H43" s="143"/>
      <c r="I43" s="143"/>
    </row>
    <row r="44" spans="1:9" ht="15" x14ac:dyDescent="0.25">
      <c r="A44" s="1374" t="s">
        <v>714</v>
      </c>
      <c r="B44" s="1374"/>
      <c r="C44" s="1374"/>
      <c r="D44" s="1374"/>
      <c r="E44" s="1374"/>
      <c r="F44" s="1374"/>
      <c r="G44" s="1374"/>
      <c r="H44" s="1374"/>
      <c r="I44" s="1374"/>
    </row>
    <row r="45" spans="1:9" ht="15" x14ac:dyDescent="0.25">
      <c r="A45" s="1375" t="s">
        <v>2019</v>
      </c>
      <c r="B45" s="1375"/>
      <c r="C45" s="1375"/>
      <c r="D45" s="1375"/>
      <c r="E45" s="1375"/>
      <c r="F45" s="1375"/>
      <c r="G45" s="1375"/>
      <c r="H45" s="1375"/>
      <c r="I45" s="1375"/>
    </row>
    <row r="46" spans="1:9" ht="15" x14ac:dyDescent="0.25">
      <c r="A46" s="1374" t="s">
        <v>490</v>
      </c>
      <c r="B46" s="1374"/>
      <c r="C46" s="1374"/>
      <c r="D46" s="1374"/>
      <c r="E46" s="1374"/>
      <c r="F46" s="1374"/>
      <c r="G46" s="1374"/>
      <c r="H46" s="1374"/>
      <c r="I46" s="1374"/>
    </row>
    <row r="47" spans="1:9" ht="1.5" customHeight="1" x14ac:dyDescent="0.2">
      <c r="A47" s="145"/>
      <c r="B47" s="146"/>
      <c r="C47" s="146"/>
      <c r="D47" s="107"/>
      <c r="E47" s="146"/>
      <c r="F47" s="146"/>
      <c r="G47" s="146"/>
      <c r="H47" s="146"/>
      <c r="I47" s="146"/>
    </row>
    <row r="48" spans="1:9" ht="24" x14ac:dyDescent="0.2">
      <c r="A48" s="141" t="s">
        <v>978</v>
      </c>
      <c r="B48" s="1038">
        <v>42735</v>
      </c>
      <c r="C48" s="1038">
        <v>42825</v>
      </c>
      <c r="D48" s="1038">
        <v>42916</v>
      </c>
      <c r="E48" s="1038">
        <v>43008</v>
      </c>
      <c r="F48" s="1038">
        <v>43039</v>
      </c>
      <c r="G48" s="1038">
        <v>43069</v>
      </c>
      <c r="H48" s="1038">
        <v>43100</v>
      </c>
      <c r="I48" s="570" t="s">
        <v>493</v>
      </c>
    </row>
    <row r="49" spans="1:9" x14ac:dyDescent="0.2">
      <c r="A49" s="1045" t="s">
        <v>984</v>
      </c>
      <c r="B49" s="1070">
        <v>9883.85</v>
      </c>
      <c r="C49" s="1070">
        <v>1065.9000000000001</v>
      </c>
      <c r="D49" s="1070">
        <v>1650.94</v>
      </c>
      <c r="E49" s="1070">
        <v>1874.18</v>
      </c>
      <c r="F49" s="1070">
        <v>1957.18</v>
      </c>
      <c r="G49" s="1070">
        <v>1709.37</v>
      </c>
      <c r="H49" s="1070">
        <v>1654.43</v>
      </c>
      <c r="I49" s="657">
        <f>(H49-B49)/B49</f>
        <v>-0.83261279764464247</v>
      </c>
    </row>
    <row r="50" spans="1:9" x14ac:dyDescent="0.2">
      <c r="A50" s="1045" t="s">
        <v>1612</v>
      </c>
      <c r="B50" s="1070">
        <v>36822.81</v>
      </c>
      <c r="C50" s="1070">
        <v>5153.95</v>
      </c>
      <c r="D50" s="1070">
        <v>12010.65</v>
      </c>
      <c r="E50" s="1070">
        <v>54.49</v>
      </c>
      <c r="F50" s="1070">
        <v>54.54</v>
      </c>
      <c r="G50" s="1070">
        <v>129.24</v>
      </c>
      <c r="H50" s="1070">
        <v>218.56</v>
      </c>
      <c r="I50" s="657">
        <f t="shared" ref="I50:I51" si="5">(H50-B50)/B50</f>
        <v>-0.99406454857736282</v>
      </c>
    </row>
    <row r="51" spans="1:9" x14ac:dyDescent="0.2">
      <c r="A51" s="1045" t="s">
        <v>1657</v>
      </c>
      <c r="B51" s="1071">
        <v>9727.9599999999991</v>
      </c>
      <c r="C51" s="1071">
        <v>306.87</v>
      </c>
      <c r="D51" s="1071">
        <v>2562.5500000000002</v>
      </c>
      <c r="E51" s="1071">
        <v>4047.23</v>
      </c>
      <c r="F51" s="1071">
        <v>4074.87</v>
      </c>
      <c r="G51" s="1071">
        <v>4371.9399999999996</v>
      </c>
      <c r="H51" s="1071">
        <v>4677.09</v>
      </c>
      <c r="I51" s="657">
        <f t="shared" si="5"/>
        <v>-0.51921163327151831</v>
      </c>
    </row>
    <row r="52" spans="1:9" x14ac:dyDescent="0.2">
      <c r="A52" s="1045" t="s">
        <v>1176</v>
      </c>
      <c r="B52" s="1072">
        <v>3173.64</v>
      </c>
      <c r="C52" s="1072">
        <v>1025.1099999999999</v>
      </c>
      <c r="D52" s="1072">
        <v>3508.92</v>
      </c>
      <c r="E52" s="1072">
        <v>4935.84</v>
      </c>
      <c r="F52" s="1072">
        <v>5240.7</v>
      </c>
      <c r="G52" s="1072">
        <v>5574.09</v>
      </c>
      <c r="H52" s="1072">
        <v>5670.32</v>
      </c>
      <c r="I52" s="657">
        <f t="shared" ref="I52:I61" si="6">(H52-B52)/B52</f>
        <v>0.78669288262058712</v>
      </c>
    </row>
    <row r="53" spans="1:9" x14ac:dyDescent="0.2">
      <c r="A53" s="1045" t="s">
        <v>1611</v>
      </c>
      <c r="B53" s="1073">
        <v>347.3</v>
      </c>
      <c r="C53" s="1073">
        <v>299.22000000000003</v>
      </c>
      <c r="D53" s="1073">
        <v>407.03</v>
      </c>
      <c r="E53" s="1073">
        <v>512.76</v>
      </c>
      <c r="F53" s="1073">
        <v>630.32000000000005</v>
      </c>
      <c r="G53" s="1073">
        <v>607.97</v>
      </c>
      <c r="H53" s="1073">
        <v>612.89</v>
      </c>
      <c r="I53" s="657">
        <f t="shared" si="6"/>
        <v>0.76472790095018706</v>
      </c>
    </row>
    <row r="54" spans="1:9" x14ac:dyDescent="0.2">
      <c r="A54" s="1045" t="s">
        <v>1173</v>
      </c>
      <c r="B54" s="1074">
        <v>536.04</v>
      </c>
      <c r="C54" s="1074">
        <v>122.11</v>
      </c>
      <c r="D54" s="1074">
        <v>234.48</v>
      </c>
      <c r="E54" s="1074">
        <v>330.7</v>
      </c>
      <c r="F54" s="1074">
        <v>381.8</v>
      </c>
      <c r="G54" s="1074">
        <v>411.22</v>
      </c>
      <c r="H54" s="1074">
        <v>452.91</v>
      </c>
      <c r="I54" s="657">
        <f t="shared" si="6"/>
        <v>-0.15508171032012527</v>
      </c>
    </row>
    <row r="55" spans="1:9" x14ac:dyDescent="0.2">
      <c r="A55" s="1045" t="s">
        <v>9</v>
      </c>
      <c r="B55" s="1075">
        <v>7190.19</v>
      </c>
      <c r="C55" s="1075">
        <v>1053.6400000000001</v>
      </c>
      <c r="D55" s="1075">
        <v>1384.85</v>
      </c>
      <c r="E55" s="1075">
        <v>1494.3</v>
      </c>
      <c r="F55" s="1075">
        <v>2050.4699999999998</v>
      </c>
      <c r="G55" s="1075">
        <v>2318.21</v>
      </c>
      <c r="H55" s="1075">
        <v>2466.4</v>
      </c>
      <c r="I55" s="657">
        <f t="shared" si="6"/>
        <v>-0.65697707571009933</v>
      </c>
    </row>
    <row r="56" spans="1:9" x14ac:dyDescent="0.2">
      <c r="A56" s="1045" t="s">
        <v>1178</v>
      </c>
      <c r="B56" s="1076">
        <v>3293.06</v>
      </c>
      <c r="C56" s="1076">
        <v>542.08000000000004</v>
      </c>
      <c r="D56" s="1076">
        <v>980.64</v>
      </c>
      <c r="E56" s="1076">
        <v>2059.81</v>
      </c>
      <c r="F56" s="1076">
        <v>2420.91</v>
      </c>
      <c r="G56" s="1076">
        <v>2889.41</v>
      </c>
      <c r="H56" s="1076">
        <v>3171.05</v>
      </c>
      <c r="I56" s="657">
        <f t="shared" si="6"/>
        <v>-3.7050645903809756E-2</v>
      </c>
    </row>
    <row r="57" spans="1:9" x14ac:dyDescent="0.2">
      <c r="A57" s="1045" t="s">
        <v>1296</v>
      </c>
      <c r="B57" s="1077">
        <v>219.69</v>
      </c>
      <c r="C57" s="1077">
        <v>90.67</v>
      </c>
      <c r="D57" s="1077">
        <v>335.54</v>
      </c>
      <c r="E57" s="1077">
        <v>481.11</v>
      </c>
      <c r="F57" s="1077">
        <v>527.79</v>
      </c>
      <c r="G57" s="1077">
        <v>539.04999999999995</v>
      </c>
      <c r="H57" s="1077">
        <v>1030.08</v>
      </c>
      <c r="I57" s="657">
        <f>(H57-B57)/B57</f>
        <v>3.6887887477809636</v>
      </c>
    </row>
    <row r="58" spans="1:9" s="74" customFormat="1" x14ac:dyDescent="0.2">
      <c r="A58" s="1045" t="s">
        <v>1177</v>
      </c>
      <c r="B58" s="1078">
        <v>2451.08</v>
      </c>
      <c r="C58" s="1078">
        <v>648.35</v>
      </c>
      <c r="D58" s="1078">
        <v>945.7</v>
      </c>
      <c r="E58" s="1078">
        <v>1368.37</v>
      </c>
      <c r="F58" s="1078">
        <v>1620</v>
      </c>
      <c r="G58" s="1078">
        <v>1719.81</v>
      </c>
      <c r="H58" s="1078">
        <v>1980.64</v>
      </c>
      <c r="I58" s="657">
        <f t="shared" si="6"/>
        <v>-0.1919317198949034</v>
      </c>
    </row>
    <row r="59" spans="1:9" s="74" customFormat="1" x14ac:dyDescent="0.2">
      <c r="A59" s="1045" t="s">
        <v>995</v>
      </c>
      <c r="B59" s="1078">
        <v>1269.3800000000001</v>
      </c>
      <c r="C59" s="1078">
        <v>183.57</v>
      </c>
      <c r="D59" s="1078">
        <v>353.21</v>
      </c>
      <c r="E59" s="1078">
        <v>694.03</v>
      </c>
      <c r="F59" s="1078">
        <v>749.51</v>
      </c>
      <c r="G59" s="1078">
        <v>774.39</v>
      </c>
      <c r="H59" s="1078">
        <v>848.44</v>
      </c>
      <c r="I59" s="657">
        <f t="shared" si="6"/>
        <v>-0.33161070758953193</v>
      </c>
    </row>
    <row r="60" spans="1:9" s="74" customFormat="1" x14ac:dyDescent="0.2">
      <c r="A60" s="1045" t="s">
        <v>1174</v>
      </c>
      <c r="B60" s="1079">
        <v>1683.47</v>
      </c>
      <c r="C60" s="1079">
        <v>296.91000000000003</v>
      </c>
      <c r="D60" s="1079">
        <v>628.15</v>
      </c>
      <c r="E60" s="1079">
        <v>790.1</v>
      </c>
      <c r="F60" s="1079">
        <v>873.76</v>
      </c>
      <c r="G60" s="1079">
        <v>885.57</v>
      </c>
      <c r="H60" s="1079">
        <v>1006.81</v>
      </c>
      <c r="I60" s="657">
        <f t="shared" si="6"/>
        <v>-0.4019436045786382</v>
      </c>
    </row>
    <row r="61" spans="1:9" x14ac:dyDescent="0.2">
      <c r="A61" s="66" t="s">
        <v>619</v>
      </c>
      <c r="B61" s="64">
        <f t="shared" ref="B61:H61" si="7">SUM(B49:B60)</f>
        <v>76598.47</v>
      </c>
      <c r="C61" s="64">
        <f t="shared" si="7"/>
        <v>10788.38</v>
      </c>
      <c r="D61" s="64">
        <f t="shared" si="7"/>
        <v>25002.659999999996</v>
      </c>
      <c r="E61" s="64">
        <f t="shared" si="7"/>
        <v>18642.919999999998</v>
      </c>
      <c r="F61" s="64">
        <f t="shared" si="7"/>
        <v>20581.849999999999</v>
      </c>
      <c r="G61" s="64">
        <f t="shared" si="7"/>
        <v>21930.269999999997</v>
      </c>
      <c r="H61" s="64">
        <f t="shared" si="7"/>
        <v>23789.619999999995</v>
      </c>
      <c r="I61" s="656">
        <f t="shared" si="6"/>
        <v>-0.68942434489879501</v>
      </c>
    </row>
    <row r="62" spans="1:9" ht="4.5" customHeight="1" x14ac:dyDescent="0.2">
      <c r="A62" s="67"/>
      <c r="B62" s="106"/>
      <c r="C62" s="106"/>
      <c r="D62" s="106"/>
      <c r="E62" s="106"/>
      <c r="F62" s="106"/>
      <c r="G62" s="106"/>
      <c r="H62" s="106"/>
      <c r="I62" s="128"/>
    </row>
    <row r="63" spans="1:9" x14ac:dyDescent="0.2">
      <c r="A63" s="20" t="s">
        <v>1148</v>
      </c>
      <c r="B63" s="20"/>
      <c r="C63" s="20"/>
      <c r="D63" s="20"/>
      <c r="E63" s="20"/>
      <c r="F63" s="20"/>
      <c r="G63" s="20"/>
      <c r="H63" s="20"/>
      <c r="I63" s="20"/>
    </row>
    <row r="64" spans="1:9" x14ac:dyDescent="0.2">
      <c r="A64" s="22"/>
      <c r="B64" s="22"/>
      <c r="C64" s="22"/>
      <c r="D64" s="22"/>
      <c r="E64" s="22"/>
      <c r="F64" s="22"/>
      <c r="G64" s="22"/>
      <c r="H64" s="22"/>
      <c r="I64" s="22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  <ignoredErrors>
    <ignoredError sqref="B19:H19 I40 B61:H61 B40:H40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showGridLines="0" workbookViewId="0">
      <selection activeCell="B101" sqref="B101"/>
    </sheetView>
  </sheetViews>
  <sheetFormatPr baseColWidth="10" defaultColWidth="9.140625" defaultRowHeight="12.75" x14ac:dyDescent="0.2"/>
  <cols>
    <col min="1" max="1" width="76" customWidth="1"/>
    <col min="2" max="2" width="11" customWidth="1"/>
  </cols>
  <sheetData>
    <row r="1" spans="1:2" ht="19.5" customHeight="1" x14ac:dyDescent="0.25">
      <c r="A1" s="1257" t="s">
        <v>548</v>
      </c>
      <c r="B1" s="1257"/>
    </row>
    <row r="2" spans="1:2" ht="15.75" x14ac:dyDescent="0.25">
      <c r="A2" s="1232" t="s">
        <v>1621</v>
      </c>
      <c r="B2" s="1232"/>
    </row>
    <row r="3" spans="1:2" ht="15.75" x14ac:dyDescent="0.25">
      <c r="A3" s="1257" t="s">
        <v>1098</v>
      </c>
      <c r="B3" s="1257"/>
    </row>
    <row r="4" spans="1:2" x14ac:dyDescent="0.2">
      <c r="A4" s="287"/>
      <c r="B4" s="288"/>
    </row>
    <row r="5" spans="1:2" x14ac:dyDescent="0.2">
      <c r="A5" s="481" t="s">
        <v>426</v>
      </c>
      <c r="B5" s="507">
        <f>SUM(B6:B18)</f>
        <v>63952.531289999999</v>
      </c>
    </row>
    <row r="6" spans="1:2" x14ac:dyDescent="0.2">
      <c r="A6" s="147" t="s">
        <v>549</v>
      </c>
      <c r="B6" s="1044">
        <v>500.99934000000002</v>
      </c>
    </row>
    <row r="7" spans="1:2" ht="24" x14ac:dyDescent="0.2">
      <c r="A7" s="147" t="s">
        <v>550</v>
      </c>
      <c r="B7" s="1044">
        <v>0</v>
      </c>
    </row>
    <row r="8" spans="1:2" x14ac:dyDescent="0.2">
      <c r="A8" s="147" t="s">
        <v>551</v>
      </c>
      <c r="B8" s="1044">
        <v>3048.3357799999999</v>
      </c>
    </row>
    <row r="9" spans="1:2" ht="17.25" customHeight="1" x14ac:dyDescent="0.2">
      <c r="A9" s="147" t="s">
        <v>552</v>
      </c>
      <c r="B9" s="1044">
        <v>15150.078890000001</v>
      </c>
    </row>
    <row r="10" spans="1:2" x14ac:dyDescent="0.2">
      <c r="A10" s="147" t="s">
        <v>553</v>
      </c>
      <c r="B10" s="1044">
        <v>4348.9999399999997</v>
      </c>
    </row>
    <row r="11" spans="1:2" x14ac:dyDescent="0.2">
      <c r="A11" s="147" t="s">
        <v>554</v>
      </c>
      <c r="B11" s="1044">
        <v>600.01432999999997</v>
      </c>
    </row>
    <row r="12" spans="1:2" x14ac:dyDescent="0.2">
      <c r="A12" s="147" t="s">
        <v>555</v>
      </c>
      <c r="B12" s="1044">
        <v>1451.8224499999999</v>
      </c>
    </row>
    <row r="13" spans="1:2" x14ac:dyDescent="0.2">
      <c r="A13" s="147" t="s">
        <v>556</v>
      </c>
      <c r="B13" s="1044">
        <v>0</v>
      </c>
    </row>
    <row r="14" spans="1:2" x14ac:dyDescent="0.2">
      <c r="A14" s="147" t="s">
        <v>557</v>
      </c>
      <c r="B14" s="1044">
        <v>20209.973880000001</v>
      </c>
    </row>
    <row r="15" spans="1:2" x14ac:dyDescent="0.2">
      <c r="A15" s="147" t="s">
        <v>558</v>
      </c>
      <c r="B15" s="1044">
        <v>0</v>
      </c>
    </row>
    <row r="16" spans="1:2" x14ac:dyDescent="0.2">
      <c r="A16" s="147" t="s">
        <v>559</v>
      </c>
      <c r="B16" s="1044">
        <v>15923.840889999999</v>
      </c>
    </row>
    <row r="17" spans="1:2" x14ac:dyDescent="0.2">
      <c r="A17" s="147" t="s">
        <v>560</v>
      </c>
      <c r="B17" s="1044">
        <v>540.70719999999994</v>
      </c>
    </row>
    <row r="18" spans="1:2" x14ac:dyDescent="0.2">
      <c r="A18" s="147" t="s">
        <v>561</v>
      </c>
      <c r="B18" s="1044">
        <v>2177.7585899999999</v>
      </c>
    </row>
    <row r="19" spans="1:2" ht="409.6" hidden="1" customHeight="1" x14ac:dyDescent="0.2">
      <c r="A19" s="147"/>
      <c r="B19" s="655"/>
    </row>
    <row r="20" spans="1:2" ht="409.6" hidden="1" customHeight="1" x14ac:dyDescent="0.2">
      <c r="A20" s="147"/>
      <c r="B20" s="655"/>
    </row>
    <row r="21" spans="1:2" ht="409.6" hidden="1" customHeight="1" x14ac:dyDescent="0.2">
      <c r="A21" s="147"/>
      <c r="B21" s="655"/>
    </row>
    <row r="22" spans="1:2" ht="409.6" hidden="1" customHeight="1" x14ac:dyDescent="0.2">
      <c r="A22" s="147"/>
      <c r="B22" s="655"/>
    </row>
    <row r="23" spans="1:2" ht="409.6" hidden="1" customHeight="1" x14ac:dyDescent="0.2">
      <c r="A23" s="147"/>
      <c r="B23" s="655"/>
    </row>
    <row r="24" spans="1:2" ht="409.6" hidden="1" customHeight="1" x14ac:dyDescent="0.2">
      <c r="A24" s="147"/>
      <c r="B24" s="655"/>
    </row>
    <row r="25" spans="1:2" ht="409.6" hidden="1" customHeight="1" x14ac:dyDescent="0.2">
      <c r="A25" s="147"/>
      <c r="B25" s="655"/>
    </row>
    <row r="26" spans="1:2" x14ac:dyDescent="0.2">
      <c r="A26" s="148"/>
      <c r="B26" s="655"/>
    </row>
    <row r="27" spans="1:2" x14ac:dyDescent="0.2">
      <c r="A27" s="148" t="s">
        <v>475</v>
      </c>
      <c r="B27" s="655">
        <v>0</v>
      </c>
    </row>
    <row r="28" spans="1:2" x14ac:dyDescent="0.2">
      <c r="A28" s="149" t="s">
        <v>475</v>
      </c>
      <c r="B28" s="1043">
        <v>0</v>
      </c>
    </row>
    <row r="29" spans="1:2" ht="409.6" hidden="1" customHeight="1" x14ac:dyDescent="0.2">
      <c r="A29" s="149"/>
      <c r="B29" s="655">
        <v>0</v>
      </c>
    </row>
    <row r="30" spans="1:2" ht="409.6" hidden="1" customHeight="1" x14ac:dyDescent="0.2">
      <c r="A30" s="149"/>
      <c r="B30" s="655">
        <v>0</v>
      </c>
    </row>
    <row r="31" spans="1:2" ht="409.6" hidden="1" customHeight="1" x14ac:dyDescent="0.2">
      <c r="A31" s="147"/>
      <c r="B31" s="655">
        <v>0</v>
      </c>
    </row>
    <row r="32" spans="1:2" x14ac:dyDescent="0.2">
      <c r="A32" s="150" t="s">
        <v>563</v>
      </c>
      <c r="B32" s="652">
        <f>B33</f>
        <v>50951.50187</v>
      </c>
    </row>
    <row r="33" spans="1:2" x14ac:dyDescent="0.2">
      <c r="A33" s="147" t="s">
        <v>564</v>
      </c>
      <c r="B33" s="1044">
        <v>50951.50187</v>
      </c>
    </row>
    <row r="34" spans="1:2" ht="409.6" hidden="1" customHeight="1" x14ac:dyDescent="0.2">
      <c r="A34" s="147"/>
      <c r="B34" s="655">
        <v>0</v>
      </c>
    </row>
    <row r="35" spans="1:2" x14ac:dyDescent="0.2">
      <c r="A35" s="150" t="s">
        <v>565</v>
      </c>
      <c r="B35" s="652">
        <f>B27+B32</f>
        <v>50951.50187</v>
      </c>
    </row>
    <row r="36" spans="1:2" x14ac:dyDescent="0.2">
      <c r="A36" s="150"/>
      <c r="B36" s="655"/>
    </row>
    <row r="37" spans="1:2" x14ac:dyDescent="0.2">
      <c r="A37" s="481" t="s">
        <v>444</v>
      </c>
      <c r="B37" s="507">
        <f>SUM(B38:B46)</f>
        <v>10959.3784</v>
      </c>
    </row>
    <row r="38" spans="1:2" x14ac:dyDescent="0.2">
      <c r="A38" s="147" t="s">
        <v>566</v>
      </c>
      <c r="B38" s="1044">
        <v>0</v>
      </c>
    </row>
    <row r="39" spans="1:2" x14ac:dyDescent="0.2">
      <c r="A39" s="147" t="s">
        <v>567</v>
      </c>
      <c r="B39" s="1044">
        <v>3048.3357799999999</v>
      </c>
    </row>
    <row r="40" spans="1:2" x14ac:dyDescent="0.2">
      <c r="A40" s="147" t="s">
        <v>568</v>
      </c>
      <c r="B40" s="1044">
        <v>2810.6213200000002</v>
      </c>
    </row>
    <row r="41" spans="1:2" x14ac:dyDescent="0.2">
      <c r="A41" s="147" t="s">
        <v>569</v>
      </c>
      <c r="B41" s="1044">
        <v>646.54884000000004</v>
      </c>
    </row>
    <row r="42" spans="1:2" x14ac:dyDescent="0.2">
      <c r="A42" s="147" t="s">
        <v>570</v>
      </c>
      <c r="B42" s="1044">
        <v>2017.6676</v>
      </c>
    </row>
    <row r="43" spans="1:2" x14ac:dyDescent="0.2">
      <c r="A43" s="147" t="s">
        <v>571</v>
      </c>
      <c r="B43" s="1044">
        <v>2436.2048599999998</v>
      </c>
    </row>
    <row r="44" spans="1:2" x14ac:dyDescent="0.2">
      <c r="A44" s="147" t="s">
        <v>572</v>
      </c>
      <c r="B44" s="1044">
        <v>0</v>
      </c>
    </row>
    <row r="45" spans="1:2" x14ac:dyDescent="0.2">
      <c r="A45" s="147" t="s">
        <v>573</v>
      </c>
      <c r="B45" s="1044">
        <v>0</v>
      </c>
    </row>
    <row r="46" spans="1:2" x14ac:dyDescent="0.2">
      <c r="A46" s="147" t="s">
        <v>574</v>
      </c>
      <c r="B46" s="1044">
        <v>0</v>
      </c>
    </row>
    <row r="47" spans="1:2" ht="409.6" hidden="1" customHeight="1" x14ac:dyDescent="0.2">
      <c r="A47" s="147"/>
      <c r="B47" s="1044">
        <v>0</v>
      </c>
    </row>
    <row r="48" spans="1:2" ht="409.6" hidden="1" customHeight="1" x14ac:dyDescent="0.2">
      <c r="A48" s="147"/>
      <c r="B48" s="482"/>
    </row>
    <row r="49" spans="1:2" ht="409.6" hidden="1" customHeight="1" x14ac:dyDescent="0.2">
      <c r="A49" s="147"/>
      <c r="B49" s="482"/>
    </row>
    <row r="50" spans="1:2" ht="409.6" hidden="1" customHeight="1" x14ac:dyDescent="0.2">
      <c r="A50" s="147"/>
      <c r="B50" s="482"/>
    </row>
    <row r="51" spans="1:2" ht="409.6" hidden="1" customHeight="1" x14ac:dyDescent="0.2">
      <c r="A51" s="147"/>
      <c r="B51" s="482"/>
    </row>
    <row r="52" spans="1:2" ht="409.6" hidden="1" customHeight="1" x14ac:dyDescent="0.2">
      <c r="A52" s="147"/>
      <c r="B52" s="482"/>
    </row>
    <row r="53" spans="1:2" x14ac:dyDescent="0.2">
      <c r="A53" s="150"/>
      <c r="B53" s="482"/>
    </row>
    <row r="54" spans="1:2" x14ac:dyDescent="0.2">
      <c r="A54" s="481" t="s">
        <v>576</v>
      </c>
      <c r="B54" s="507">
        <f>SUM(B55:B61)</f>
        <v>52993.152890000005</v>
      </c>
    </row>
    <row r="55" spans="1:2" x14ac:dyDescent="0.2">
      <c r="A55" s="147" t="s">
        <v>577</v>
      </c>
      <c r="B55" s="1044">
        <v>4172.3999999999996</v>
      </c>
    </row>
    <row r="56" spans="1:2" x14ac:dyDescent="0.2">
      <c r="A56" s="147" t="s">
        <v>578</v>
      </c>
      <c r="B56" s="1044">
        <v>1.0909500000000001</v>
      </c>
    </row>
    <row r="57" spans="1:2" x14ac:dyDescent="0.2">
      <c r="A57" s="147" t="s">
        <v>718</v>
      </c>
    </row>
    <row r="58" spans="1:2" x14ac:dyDescent="0.2">
      <c r="A58" s="147" t="s">
        <v>579</v>
      </c>
      <c r="B58" s="1044">
        <v>3573.7786299999998</v>
      </c>
    </row>
    <row r="59" spans="1:2" x14ac:dyDescent="0.2">
      <c r="A59" s="147" t="s">
        <v>719</v>
      </c>
      <c r="B59" s="1044">
        <v>43934.066850000003</v>
      </c>
    </row>
    <row r="60" spans="1:2" x14ac:dyDescent="0.2">
      <c r="A60" s="147" t="s">
        <v>720</v>
      </c>
      <c r="B60" s="1044">
        <v>916.21290999999997</v>
      </c>
    </row>
    <row r="61" spans="1:2" x14ac:dyDescent="0.2">
      <c r="A61" s="147" t="s">
        <v>721</v>
      </c>
      <c r="B61" s="1044">
        <v>395.60354999999998</v>
      </c>
    </row>
    <row r="62" spans="1:2" x14ac:dyDescent="0.2">
      <c r="A62" s="150" t="s">
        <v>473</v>
      </c>
      <c r="B62" s="660">
        <f>B54+B37</f>
        <v>63952.531290000006</v>
      </c>
    </row>
    <row r="63" spans="1:2" x14ac:dyDescent="0.2">
      <c r="A63" s="150" t="s">
        <v>582</v>
      </c>
      <c r="B63" s="511"/>
    </row>
    <row r="64" spans="1:2" x14ac:dyDescent="0.2">
      <c r="A64" s="147" t="s">
        <v>583</v>
      </c>
      <c r="B64" s="511">
        <v>0</v>
      </c>
    </row>
    <row r="65" spans="1:2" ht="409.6" hidden="1" customHeight="1" x14ac:dyDescent="0.2">
      <c r="A65" s="147"/>
      <c r="B65" s="511">
        <v>0</v>
      </c>
    </row>
    <row r="66" spans="1:2" x14ac:dyDescent="0.2">
      <c r="A66" s="150" t="s">
        <v>584</v>
      </c>
      <c r="B66" s="659">
        <v>0</v>
      </c>
    </row>
    <row r="67" spans="1:2" x14ac:dyDescent="0.2">
      <c r="A67" s="150" t="s">
        <v>585</v>
      </c>
      <c r="B67" s="652">
        <f>B68</f>
        <v>50951.50187</v>
      </c>
    </row>
    <row r="68" spans="1:2" x14ac:dyDescent="0.2">
      <c r="A68" s="147" t="s">
        <v>586</v>
      </c>
      <c r="B68" s="1044">
        <v>50951.50187</v>
      </c>
    </row>
    <row r="69" spans="1:2" ht="409.6" hidden="1" customHeight="1" x14ac:dyDescent="0.2">
      <c r="A69" s="149"/>
      <c r="B69" s="508">
        <v>50731.184849999998</v>
      </c>
    </row>
    <row r="70" spans="1:2" x14ac:dyDescent="0.2">
      <c r="A70" s="148" t="s">
        <v>587</v>
      </c>
      <c r="B70" s="509">
        <f>B67+B63</f>
        <v>50951.50187</v>
      </c>
    </row>
    <row r="71" spans="1:2" x14ac:dyDescent="0.2">
      <c r="A71" s="151"/>
      <c r="B71" s="188"/>
    </row>
    <row r="72" spans="1:2" x14ac:dyDescent="0.2">
      <c r="A72" s="147" t="s">
        <v>1297</v>
      </c>
      <c r="B72" s="73"/>
    </row>
    <row r="73" spans="1:2" x14ac:dyDescent="0.2">
      <c r="A73" s="152"/>
      <c r="B73" s="22"/>
    </row>
    <row r="74" spans="1:2" x14ac:dyDescent="0.2">
      <c r="A74" s="152"/>
      <c r="B74" s="22"/>
    </row>
    <row r="75" spans="1:2" ht="15.75" x14ac:dyDescent="0.25">
      <c r="A75" s="1257" t="s">
        <v>588</v>
      </c>
      <c r="B75" s="1257"/>
    </row>
    <row r="76" spans="1:2" ht="15.75" x14ac:dyDescent="0.25">
      <c r="A76" s="1232" t="s">
        <v>1621</v>
      </c>
      <c r="B76" s="1232"/>
    </row>
    <row r="77" spans="1:2" ht="15.75" x14ac:dyDescent="0.25">
      <c r="A77" s="1257" t="s">
        <v>1098</v>
      </c>
      <c r="B77" s="1257"/>
    </row>
    <row r="78" spans="1:2" x14ac:dyDescent="0.2">
      <c r="A78" s="484" t="s">
        <v>477</v>
      </c>
      <c r="B78" s="1044">
        <v>18299.591520000002</v>
      </c>
    </row>
    <row r="79" spans="1:2" x14ac:dyDescent="0.2">
      <c r="A79" s="484" t="s">
        <v>592</v>
      </c>
      <c r="B79" s="1044">
        <v>444.04617000000002</v>
      </c>
    </row>
    <row r="80" spans="1:2" x14ac:dyDescent="0.2">
      <c r="A80" s="481" t="s">
        <v>713</v>
      </c>
      <c r="B80" s="507">
        <f>B78-B79</f>
        <v>17855.54535</v>
      </c>
    </row>
    <row r="81" spans="1:2" x14ac:dyDescent="0.2">
      <c r="A81" s="484" t="s">
        <v>589</v>
      </c>
      <c r="B81" s="1044">
        <v>4957.8100599999998</v>
      </c>
    </row>
    <row r="82" spans="1:2" x14ac:dyDescent="0.2">
      <c r="A82" s="484" t="s">
        <v>593</v>
      </c>
      <c r="B82" s="510"/>
    </row>
    <row r="83" spans="1:2" x14ac:dyDescent="0.2">
      <c r="A83" s="481" t="s">
        <v>714</v>
      </c>
      <c r="B83" s="507">
        <f>B80+B81</f>
        <v>22813.35541</v>
      </c>
    </row>
    <row r="84" spans="1:2" x14ac:dyDescent="0.2">
      <c r="A84" s="484" t="s">
        <v>590</v>
      </c>
      <c r="B84" s="508"/>
    </row>
    <row r="85" spans="1:2" x14ac:dyDescent="0.2">
      <c r="A85" s="484" t="s">
        <v>722</v>
      </c>
      <c r="B85" s="1044">
        <v>6.2E-2</v>
      </c>
    </row>
    <row r="86" spans="1:2" x14ac:dyDescent="0.2">
      <c r="A86" s="481" t="s">
        <v>723</v>
      </c>
      <c r="B86" s="507">
        <f>B83+B84-B85</f>
        <v>22813.293409999998</v>
      </c>
    </row>
    <row r="87" spans="1:2" x14ac:dyDescent="0.2">
      <c r="A87" s="484" t="s">
        <v>724</v>
      </c>
      <c r="B87" s="1044">
        <v>18288.769929999999</v>
      </c>
    </row>
    <row r="88" spans="1:2" x14ac:dyDescent="0.2">
      <c r="A88" s="481" t="s">
        <v>715</v>
      </c>
      <c r="B88" s="507">
        <f>B86-B87</f>
        <v>4524.5234799999998</v>
      </c>
    </row>
    <row r="89" spans="1:2" x14ac:dyDescent="0.2">
      <c r="A89" s="484" t="s">
        <v>482</v>
      </c>
      <c r="B89" s="1044">
        <v>1884.5848699999999</v>
      </c>
    </row>
    <row r="90" spans="1:2" x14ac:dyDescent="0.2">
      <c r="A90" s="484" t="s">
        <v>594</v>
      </c>
      <c r="B90" s="1044">
        <v>1101.3036</v>
      </c>
    </row>
    <row r="91" spans="1:2" x14ac:dyDescent="0.2">
      <c r="A91" s="481" t="s">
        <v>725</v>
      </c>
      <c r="B91" s="507">
        <f>B88+B89-B90</f>
        <v>5307.8047499999993</v>
      </c>
    </row>
    <row r="92" spans="1:2" ht="24" x14ac:dyDescent="0.2">
      <c r="A92" s="484" t="s">
        <v>591</v>
      </c>
      <c r="B92" s="1044">
        <v>70.898769999999999</v>
      </c>
    </row>
    <row r="93" spans="1:2" ht="24" x14ac:dyDescent="0.2">
      <c r="A93" s="484" t="s">
        <v>595</v>
      </c>
      <c r="B93" s="1044">
        <v>33.257869999999997</v>
      </c>
    </row>
    <row r="94" spans="1:2" x14ac:dyDescent="0.2">
      <c r="A94" s="481" t="s">
        <v>726</v>
      </c>
      <c r="B94" s="507">
        <f>B91+B92-B93</f>
        <v>5345.4456499999987</v>
      </c>
    </row>
    <row r="95" spans="1:2" x14ac:dyDescent="0.2">
      <c r="A95" s="484" t="s">
        <v>1362</v>
      </c>
      <c r="B95" s="511"/>
    </row>
    <row r="96" spans="1:2" x14ac:dyDescent="0.2">
      <c r="A96" s="481" t="s">
        <v>1483</v>
      </c>
      <c r="B96" s="507">
        <f>B94-B95</f>
        <v>5345.4456499999987</v>
      </c>
    </row>
    <row r="97" spans="1:3" ht="5.25" customHeight="1" x14ac:dyDescent="0.2">
      <c r="A97" s="483"/>
      <c r="B97" s="483"/>
      <c r="C97" s="485"/>
    </row>
    <row r="98" spans="1:3" x14ac:dyDescent="0.2">
      <c r="A98" s="289" t="s">
        <v>1297</v>
      </c>
      <c r="B98" s="73"/>
    </row>
  </sheetData>
  <mergeCells count="6">
    <mergeCell ref="A1:B1"/>
    <mergeCell ref="A77:B77"/>
    <mergeCell ref="A2:B2"/>
    <mergeCell ref="A3:B3"/>
    <mergeCell ref="A75:B75"/>
    <mergeCell ref="A76:B76"/>
  </mergeCells>
  <conditionalFormatting sqref="A96">
    <cfRule type="cellIs" dxfId="18" priority="4" stopIfTrue="1" operator="equal">
      <formula>0</formula>
    </cfRule>
  </conditionalFormatting>
  <conditionalFormatting sqref="A54">
    <cfRule type="cellIs" dxfId="17" priority="1" stopIfTrue="1" operator="equal">
      <formula>0</formula>
    </cfRule>
  </conditionalFormatting>
  <conditionalFormatting sqref="A80">
    <cfRule type="cellIs" dxfId="16" priority="10" stopIfTrue="1" operator="equal">
      <formula>0</formula>
    </cfRule>
  </conditionalFormatting>
  <conditionalFormatting sqref="A83">
    <cfRule type="cellIs" dxfId="15" priority="9" stopIfTrue="1" operator="equal">
      <formula>0</formula>
    </cfRule>
  </conditionalFormatting>
  <conditionalFormatting sqref="A86">
    <cfRule type="cellIs" dxfId="14" priority="8" stopIfTrue="1" operator="equal">
      <formula>0</formula>
    </cfRule>
  </conditionalFormatting>
  <conditionalFormatting sqref="A88">
    <cfRule type="cellIs" dxfId="13" priority="7" stopIfTrue="1" operator="equal">
      <formula>0</formula>
    </cfRule>
  </conditionalFormatting>
  <conditionalFormatting sqref="A91">
    <cfRule type="cellIs" dxfId="12" priority="6" stopIfTrue="1" operator="equal">
      <formula>0</formula>
    </cfRule>
  </conditionalFormatting>
  <conditionalFormatting sqref="A94">
    <cfRule type="cellIs" dxfId="11" priority="5" stopIfTrue="1" operator="equal">
      <formula>0</formula>
    </cfRule>
  </conditionalFormatting>
  <conditionalFormatting sqref="A5">
    <cfRule type="cellIs" dxfId="10" priority="3" stopIfTrue="1" operator="equal">
      <formula>0</formula>
    </cfRule>
  </conditionalFormatting>
  <conditionalFormatting sqref="A37">
    <cfRule type="cellIs" dxfId="9" priority="2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B37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zoomScale="85" zoomScaleNormal="85" workbookViewId="0">
      <selection activeCell="G40" sqref="G40"/>
    </sheetView>
  </sheetViews>
  <sheetFormatPr baseColWidth="10" defaultColWidth="9.140625" defaultRowHeight="15" x14ac:dyDescent="0.25"/>
  <cols>
    <col min="1" max="1" width="7" style="120" bestFit="1" customWidth="1"/>
    <col min="2" max="2" width="49.85546875" style="120" bestFit="1" customWidth="1"/>
    <col min="3" max="3" width="16.85546875" style="120" customWidth="1"/>
    <col min="4" max="4" width="17.85546875" style="120" customWidth="1"/>
    <col min="5" max="5" width="17" style="120" customWidth="1"/>
    <col min="6" max="6" width="17.28515625" style="120" customWidth="1"/>
    <col min="7" max="7" width="16.5703125" style="120" customWidth="1"/>
    <col min="8" max="8" width="16" style="120" customWidth="1"/>
    <col min="9" max="9" width="16.85546875" style="120" customWidth="1"/>
    <col min="10" max="11" width="14.7109375" style="120" customWidth="1"/>
    <col min="12" max="12" width="16" style="120" bestFit="1" customWidth="1"/>
    <col min="13" max="15" width="14.7109375" style="120" customWidth="1"/>
    <col min="16" max="16" width="17.85546875" style="120" bestFit="1" customWidth="1"/>
    <col min="17" max="17" width="12.5703125" style="120" bestFit="1" customWidth="1"/>
    <col min="18" max="16384" width="9.140625" style="120"/>
  </cols>
  <sheetData>
    <row r="1" spans="1:16" ht="18" x14ac:dyDescent="0.25">
      <c r="A1" s="1367" t="s">
        <v>1099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1367"/>
      <c r="P1" s="1367"/>
    </row>
    <row r="2" spans="1:16" ht="18" x14ac:dyDescent="0.25">
      <c r="A2" s="1367" t="s">
        <v>702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</row>
    <row r="3" spans="1:16" ht="15.75" x14ac:dyDescent="0.25">
      <c r="A3" s="1378" t="s">
        <v>1621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</row>
    <row r="4" spans="1:16" ht="15.75" x14ac:dyDescent="0.25">
      <c r="A4" s="1369" t="s">
        <v>880</v>
      </c>
      <c r="B4" s="1369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  <c r="P4" s="1369"/>
    </row>
    <row r="5" spans="1:16" ht="1.5" customHeight="1" x14ac:dyDescent="0.25">
      <c r="A5" s="98"/>
      <c r="B5" s="98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09"/>
    </row>
    <row r="6" spans="1:16" ht="14.25" customHeight="1" x14ac:dyDescent="0.25">
      <c r="A6" s="110"/>
      <c r="B6" s="110"/>
      <c r="C6" s="1047" t="s">
        <v>1081</v>
      </c>
      <c r="D6" s="1047" t="s">
        <v>77</v>
      </c>
      <c r="E6" s="1047" t="s">
        <v>78</v>
      </c>
      <c r="F6" s="1047" t="s">
        <v>79</v>
      </c>
      <c r="G6" s="1047" t="s">
        <v>80</v>
      </c>
      <c r="H6" s="1047" t="s">
        <v>81</v>
      </c>
      <c r="I6" s="1047" t="s">
        <v>166</v>
      </c>
      <c r="J6" s="1047" t="s">
        <v>82</v>
      </c>
      <c r="K6" s="1047" t="s">
        <v>162</v>
      </c>
      <c r="L6" s="1047" t="s">
        <v>83</v>
      </c>
      <c r="M6" s="1047" t="s">
        <v>84</v>
      </c>
      <c r="N6" s="1047" t="s">
        <v>814</v>
      </c>
      <c r="O6" s="1047" t="s">
        <v>815</v>
      </c>
      <c r="P6" s="111" t="s">
        <v>496</v>
      </c>
    </row>
    <row r="7" spans="1:16" ht="6" customHeight="1" x14ac:dyDescent="0.25">
      <c r="A7" s="158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1:16" x14ac:dyDescent="0.25">
      <c r="A8" s="112"/>
      <c r="B8" s="113" t="s">
        <v>426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1"/>
      <c r="N8" s="101"/>
      <c r="O8" s="101"/>
      <c r="P8" s="101"/>
    </row>
    <row r="9" spans="1:16" x14ac:dyDescent="0.25">
      <c r="A9" s="115">
        <v>1010000</v>
      </c>
      <c r="B9" s="115" t="s">
        <v>549</v>
      </c>
      <c r="C9" s="1048">
        <v>620469</v>
      </c>
      <c r="D9" s="1048">
        <v>376489.65</v>
      </c>
      <c r="E9" s="1048">
        <v>112725</v>
      </c>
      <c r="F9" s="1049">
        <v>4109489</v>
      </c>
      <c r="G9" s="1049">
        <v>4384522</v>
      </c>
      <c r="H9" s="1049">
        <v>800233</v>
      </c>
      <c r="I9" s="1049">
        <v>3934287</v>
      </c>
      <c r="J9" s="1049">
        <v>4280046</v>
      </c>
      <c r="K9" s="1049">
        <v>509729</v>
      </c>
      <c r="L9" s="1049">
        <v>11025691</v>
      </c>
      <c r="M9" s="1049">
        <v>8154924</v>
      </c>
      <c r="N9" s="1049">
        <v>4179836</v>
      </c>
      <c r="O9" s="1049">
        <v>1677470</v>
      </c>
      <c r="P9" s="663">
        <f>SUM(C9:O9)</f>
        <v>44165910.649999999</v>
      </c>
    </row>
    <row r="10" spans="1:16" ht="24" customHeight="1" x14ac:dyDescent="0.25">
      <c r="A10" s="115">
        <v>1020000</v>
      </c>
      <c r="B10" s="115" t="s">
        <v>1556</v>
      </c>
      <c r="C10" s="1048">
        <v>0</v>
      </c>
      <c r="D10" s="1048">
        <v>8147056.9700000007</v>
      </c>
      <c r="E10" s="1048">
        <v>0</v>
      </c>
      <c r="F10" s="1049">
        <v>0</v>
      </c>
      <c r="G10" s="1049">
        <v>10985084</v>
      </c>
      <c r="H10" s="1049">
        <v>6722270</v>
      </c>
      <c r="I10" s="1049">
        <v>0</v>
      </c>
      <c r="J10" s="1049">
        <v>24162890</v>
      </c>
      <c r="K10" s="1049">
        <v>160</v>
      </c>
      <c r="L10" s="1049">
        <v>5181558</v>
      </c>
      <c r="M10" s="1049">
        <v>9524721</v>
      </c>
      <c r="N10" s="1049">
        <v>0</v>
      </c>
      <c r="O10" s="1049">
        <v>0</v>
      </c>
      <c r="P10" s="663">
        <f t="shared" ref="P10:P35" si="0">SUM(C10:O10)</f>
        <v>64723739.969999999</v>
      </c>
    </row>
    <row r="11" spans="1:16" ht="28.5" customHeight="1" x14ac:dyDescent="0.25">
      <c r="A11" s="115">
        <v>1030000</v>
      </c>
      <c r="B11" s="115" t="s">
        <v>1557</v>
      </c>
      <c r="C11" s="1048">
        <v>0</v>
      </c>
      <c r="D11" s="1048">
        <v>21288120</v>
      </c>
      <c r="E11" s="1048">
        <v>0</v>
      </c>
      <c r="F11" s="1049">
        <v>0</v>
      </c>
      <c r="G11" s="1049">
        <v>23725692</v>
      </c>
      <c r="H11" s="1049">
        <v>0</v>
      </c>
      <c r="I11" s="1049">
        <v>0</v>
      </c>
      <c r="J11" s="1049">
        <v>9459000</v>
      </c>
      <c r="K11" s="1049">
        <v>5294430</v>
      </c>
      <c r="L11" s="1049">
        <v>116383500</v>
      </c>
      <c r="M11" s="1049">
        <v>0</v>
      </c>
      <c r="N11" s="1049">
        <v>0</v>
      </c>
      <c r="O11" s="1049">
        <v>0</v>
      </c>
      <c r="P11" s="663">
        <f t="shared" si="0"/>
        <v>176150742</v>
      </c>
    </row>
    <row r="12" spans="1:16" ht="25.5" customHeight="1" x14ac:dyDescent="0.25">
      <c r="A12" s="115">
        <v>1040000</v>
      </c>
      <c r="B12" s="115" t="s">
        <v>1558</v>
      </c>
      <c r="C12" s="1048">
        <v>0</v>
      </c>
      <c r="D12" s="1048"/>
      <c r="E12" s="1048">
        <v>11587105</v>
      </c>
      <c r="F12" s="1049">
        <v>12842652</v>
      </c>
      <c r="G12" s="1049">
        <v>4957381</v>
      </c>
      <c r="H12" s="1049">
        <v>9046122</v>
      </c>
      <c r="I12" s="1049">
        <v>170940</v>
      </c>
      <c r="J12" s="1049">
        <v>3185</v>
      </c>
      <c r="K12" s="1049">
        <v>0</v>
      </c>
      <c r="L12" s="1049">
        <v>649879</v>
      </c>
      <c r="M12" s="1049">
        <v>16444749</v>
      </c>
      <c r="N12" s="1049">
        <v>0</v>
      </c>
      <c r="O12" s="1049">
        <v>0</v>
      </c>
      <c r="P12" s="663">
        <f t="shared" si="0"/>
        <v>55702013</v>
      </c>
    </row>
    <row r="13" spans="1:16" x14ac:dyDescent="0.25">
      <c r="A13" s="115">
        <v>1080000</v>
      </c>
      <c r="B13" s="115" t="s">
        <v>1559</v>
      </c>
      <c r="C13" s="1048">
        <v>40949</v>
      </c>
      <c r="D13" s="1048">
        <v>159807.96000000002</v>
      </c>
      <c r="E13" s="1048">
        <v>22136</v>
      </c>
      <c r="F13" s="1049">
        <v>120200</v>
      </c>
      <c r="G13" s="1049">
        <v>1351352</v>
      </c>
      <c r="H13" s="1049">
        <v>0</v>
      </c>
      <c r="I13" s="1049">
        <v>1350843</v>
      </c>
      <c r="J13" s="1049">
        <v>0</v>
      </c>
      <c r="K13" s="1049">
        <v>6758747</v>
      </c>
      <c r="L13" s="1049">
        <v>171763</v>
      </c>
      <c r="M13" s="1049">
        <v>1602512</v>
      </c>
      <c r="N13" s="1049">
        <v>2558</v>
      </c>
      <c r="O13" s="1049">
        <v>25725</v>
      </c>
      <c r="P13" s="663">
        <f t="shared" si="0"/>
        <v>11606592.960000001</v>
      </c>
    </row>
    <row r="14" spans="1:16" x14ac:dyDescent="0.25">
      <c r="A14" s="115">
        <v>1090000</v>
      </c>
      <c r="B14" s="115" t="s">
        <v>554</v>
      </c>
      <c r="C14" s="1048">
        <v>42633</v>
      </c>
      <c r="D14" s="1048">
        <v>925962.7</v>
      </c>
      <c r="E14" s="1048">
        <v>805231</v>
      </c>
      <c r="F14" s="1049">
        <v>980140</v>
      </c>
      <c r="G14" s="1049">
        <v>363593</v>
      </c>
      <c r="H14" s="1049">
        <v>1502322</v>
      </c>
      <c r="I14" s="1049">
        <v>595616</v>
      </c>
      <c r="J14" s="1049">
        <v>1346307</v>
      </c>
      <c r="K14" s="1049">
        <v>644935</v>
      </c>
      <c r="L14" s="1049">
        <v>773820</v>
      </c>
      <c r="M14" s="1049">
        <v>1150996</v>
      </c>
      <c r="N14" s="1049">
        <v>5252</v>
      </c>
      <c r="O14" s="1049">
        <v>31357</v>
      </c>
      <c r="P14" s="663">
        <f t="shared" si="0"/>
        <v>9168164.6999999993</v>
      </c>
    </row>
    <row r="15" spans="1:16" x14ac:dyDescent="0.25">
      <c r="A15" s="115">
        <v>1100000</v>
      </c>
      <c r="B15" s="115" t="s">
        <v>555</v>
      </c>
      <c r="C15" s="1048">
        <v>96865</v>
      </c>
      <c r="D15" s="1048">
        <v>71951</v>
      </c>
      <c r="E15" s="1048">
        <v>118781</v>
      </c>
      <c r="F15" s="1049">
        <v>313502</v>
      </c>
      <c r="G15" s="1049">
        <v>1002909</v>
      </c>
      <c r="H15" s="1049">
        <v>759169</v>
      </c>
      <c r="I15" s="1049">
        <v>269363</v>
      </c>
      <c r="J15" s="1049">
        <v>20880</v>
      </c>
      <c r="K15" s="1049">
        <v>97675</v>
      </c>
      <c r="L15" s="1049">
        <v>679204</v>
      </c>
      <c r="M15" s="1049">
        <v>52789</v>
      </c>
      <c r="N15" s="1049">
        <v>109388</v>
      </c>
      <c r="O15" s="1049">
        <v>2773</v>
      </c>
      <c r="P15" s="663">
        <f t="shared" si="0"/>
        <v>3595249</v>
      </c>
    </row>
    <row r="16" spans="1:16" x14ac:dyDescent="0.25">
      <c r="A16" s="115">
        <v>1110000</v>
      </c>
      <c r="B16" s="115" t="s">
        <v>556</v>
      </c>
      <c r="C16" s="1048">
        <v>1882698</v>
      </c>
      <c r="D16" s="1048"/>
      <c r="E16" s="1048">
        <v>0</v>
      </c>
      <c r="F16" s="1049">
        <v>1861853</v>
      </c>
      <c r="G16" s="1049">
        <v>2135</v>
      </c>
      <c r="H16" s="1049">
        <v>0</v>
      </c>
      <c r="I16" s="1049">
        <v>3821848</v>
      </c>
      <c r="J16" s="1049">
        <v>0</v>
      </c>
      <c r="K16" s="1049">
        <v>1000178</v>
      </c>
      <c r="L16" s="1049">
        <v>1245558</v>
      </c>
      <c r="M16" s="1049">
        <v>0</v>
      </c>
      <c r="N16" s="1049">
        <v>0</v>
      </c>
      <c r="O16" s="1049">
        <v>0</v>
      </c>
      <c r="P16" s="663">
        <f t="shared" si="0"/>
        <v>9814270</v>
      </c>
    </row>
    <row r="17" spans="1:16" x14ac:dyDescent="0.25">
      <c r="A17" s="115">
        <v>1200000</v>
      </c>
      <c r="B17" s="115" t="s">
        <v>716</v>
      </c>
      <c r="C17" s="1048">
        <v>0</v>
      </c>
      <c r="D17" s="1048">
        <v>25406</v>
      </c>
      <c r="E17" s="1048">
        <v>0</v>
      </c>
      <c r="F17" s="1049">
        <v>0</v>
      </c>
      <c r="G17" s="1049">
        <v>1204222</v>
      </c>
      <c r="H17" s="1049">
        <v>310982</v>
      </c>
      <c r="I17" s="1049">
        <v>0</v>
      </c>
      <c r="J17" s="1049">
        <v>880365</v>
      </c>
      <c r="K17" s="1049">
        <v>1622770</v>
      </c>
      <c r="L17" s="1049">
        <v>0</v>
      </c>
      <c r="M17" s="1049">
        <v>82302</v>
      </c>
      <c r="N17" s="1049">
        <v>0</v>
      </c>
      <c r="O17" s="1049">
        <v>0</v>
      </c>
      <c r="P17" s="663">
        <f t="shared" si="0"/>
        <v>4126047</v>
      </c>
    </row>
    <row r="18" spans="1:16" x14ac:dyDescent="0.25">
      <c r="A18" s="115">
        <v>1250000</v>
      </c>
      <c r="B18" s="115" t="s">
        <v>717</v>
      </c>
      <c r="C18" s="1048">
        <v>47044</v>
      </c>
      <c r="D18" s="1048">
        <v>31326</v>
      </c>
      <c r="E18" s="1048">
        <v>0</v>
      </c>
      <c r="F18" s="1049">
        <v>0</v>
      </c>
      <c r="G18" s="1049">
        <v>3372</v>
      </c>
      <c r="H18" s="1049">
        <v>7877</v>
      </c>
      <c r="I18" s="1049">
        <v>1500</v>
      </c>
      <c r="J18" s="1049">
        <v>0</v>
      </c>
      <c r="K18" s="1049">
        <v>0</v>
      </c>
      <c r="L18" s="1049">
        <v>6564</v>
      </c>
      <c r="M18" s="1049">
        <v>5415</v>
      </c>
      <c r="N18" s="1049">
        <v>0</v>
      </c>
      <c r="O18" s="1049">
        <v>0</v>
      </c>
      <c r="P18" s="663">
        <f t="shared" si="0"/>
        <v>103098</v>
      </c>
    </row>
    <row r="19" spans="1:16" x14ac:dyDescent="0.25">
      <c r="A19" s="115">
        <v>1260000</v>
      </c>
      <c r="B19" s="115" t="s">
        <v>559</v>
      </c>
      <c r="C19" s="1048">
        <v>55099</v>
      </c>
      <c r="D19" s="1048">
        <v>2277061.9</v>
      </c>
      <c r="E19" s="1048">
        <v>184164</v>
      </c>
      <c r="F19" s="1049">
        <v>211976</v>
      </c>
      <c r="G19" s="1049">
        <v>2704550</v>
      </c>
      <c r="H19" s="1049">
        <v>414113</v>
      </c>
      <c r="I19" s="1049">
        <v>77550</v>
      </c>
      <c r="J19" s="1049">
        <v>319531</v>
      </c>
      <c r="K19" s="1049">
        <v>43510</v>
      </c>
      <c r="L19" s="1049">
        <v>6774</v>
      </c>
      <c r="M19" s="1049">
        <v>4332613</v>
      </c>
      <c r="N19" s="1049">
        <v>243215</v>
      </c>
      <c r="O19" s="1049">
        <v>29478</v>
      </c>
      <c r="P19" s="663">
        <f t="shared" si="0"/>
        <v>10899634.9</v>
      </c>
    </row>
    <row r="20" spans="1:16" x14ac:dyDescent="0.25">
      <c r="A20" s="115">
        <v>1270000</v>
      </c>
      <c r="B20" s="115" t="s">
        <v>560</v>
      </c>
      <c r="C20" s="1048">
        <v>84810</v>
      </c>
      <c r="D20" s="1048">
        <v>84767.759999999922</v>
      </c>
      <c r="E20" s="1048">
        <v>198105</v>
      </c>
      <c r="F20" s="1049">
        <v>112532</v>
      </c>
      <c r="G20" s="1049">
        <v>809686</v>
      </c>
      <c r="H20" s="1049">
        <v>75067</v>
      </c>
      <c r="I20" s="1049">
        <v>97358</v>
      </c>
      <c r="J20" s="1049">
        <v>114318</v>
      </c>
      <c r="K20" s="1049">
        <v>78842</v>
      </c>
      <c r="L20" s="1049">
        <v>7</v>
      </c>
      <c r="M20" s="1049">
        <v>233600</v>
      </c>
      <c r="N20" s="1049">
        <v>121790</v>
      </c>
      <c r="O20" s="1049">
        <v>5059</v>
      </c>
      <c r="P20" s="663">
        <f t="shared" si="0"/>
        <v>2015941.7599999998</v>
      </c>
    </row>
    <row r="21" spans="1:16" x14ac:dyDescent="0.25">
      <c r="A21" s="115">
        <v>1300000</v>
      </c>
      <c r="B21" s="115" t="s">
        <v>561</v>
      </c>
      <c r="C21" s="1048">
        <v>0</v>
      </c>
      <c r="D21" s="1048">
        <v>0</v>
      </c>
      <c r="E21" s="1048">
        <v>383358</v>
      </c>
      <c r="F21" s="1049">
        <v>6763</v>
      </c>
      <c r="G21" s="1049">
        <v>741074</v>
      </c>
      <c r="H21" s="1049">
        <v>329596</v>
      </c>
      <c r="I21" s="1049">
        <v>7330</v>
      </c>
      <c r="J21" s="1049">
        <v>187459</v>
      </c>
      <c r="K21" s="1049">
        <v>2737</v>
      </c>
      <c r="L21" s="1049">
        <v>1373187</v>
      </c>
      <c r="M21" s="1049">
        <v>0</v>
      </c>
      <c r="N21" s="1049">
        <v>2106</v>
      </c>
      <c r="O21" s="1049">
        <v>0</v>
      </c>
      <c r="P21" s="663">
        <f t="shared" si="0"/>
        <v>3033610</v>
      </c>
    </row>
    <row r="22" spans="1:16" x14ac:dyDescent="0.25">
      <c r="A22" s="112"/>
      <c r="B22" s="113" t="s">
        <v>562</v>
      </c>
      <c r="C22" s="664">
        <f>SUM(C9:C21)</f>
        <v>2870567</v>
      </c>
      <c r="D22" s="664">
        <f t="shared" ref="D22:L22" si="1">SUM(D9:D21)</f>
        <v>33387949.940000001</v>
      </c>
      <c r="E22" s="664">
        <f t="shared" si="1"/>
        <v>13411605</v>
      </c>
      <c r="F22" s="664">
        <f t="shared" si="1"/>
        <v>20559107</v>
      </c>
      <c r="G22" s="664">
        <f t="shared" si="1"/>
        <v>52235572</v>
      </c>
      <c r="H22" s="664">
        <f t="shared" si="1"/>
        <v>19967751</v>
      </c>
      <c r="I22" s="664">
        <f t="shared" si="1"/>
        <v>10326635</v>
      </c>
      <c r="J22" s="664">
        <f t="shared" si="1"/>
        <v>40773981</v>
      </c>
      <c r="K22" s="664">
        <f t="shared" si="1"/>
        <v>16053713</v>
      </c>
      <c r="L22" s="664">
        <f t="shared" si="1"/>
        <v>137497505</v>
      </c>
      <c r="M22" s="664">
        <f>SUM(M9:M21)</f>
        <v>41584621</v>
      </c>
      <c r="N22" s="664">
        <f t="shared" ref="N22" si="2">SUM(N9:N21)</f>
        <v>4664145</v>
      </c>
      <c r="O22" s="664">
        <f t="shared" ref="O22" si="3">SUM(O9:O21)</f>
        <v>1771862</v>
      </c>
      <c r="P22" s="233">
        <f t="shared" si="0"/>
        <v>395105013.94</v>
      </c>
    </row>
    <row r="23" spans="1:16" x14ac:dyDescent="0.25">
      <c r="A23" s="115">
        <v>6000000</v>
      </c>
      <c r="B23" s="115" t="s">
        <v>475</v>
      </c>
      <c r="C23" s="1050">
        <v>250673163</v>
      </c>
      <c r="D23" s="1050">
        <v>1631398153</v>
      </c>
      <c r="E23" s="1050">
        <v>1471273435</v>
      </c>
      <c r="F23" s="1051">
        <v>2405432230</v>
      </c>
      <c r="G23" s="1051">
        <v>2587102955</v>
      </c>
      <c r="H23" s="1051">
        <v>2402549161</v>
      </c>
      <c r="I23" s="1051">
        <v>1420890331</v>
      </c>
      <c r="J23" s="1051">
        <v>2941563701</v>
      </c>
      <c r="K23" s="1051">
        <v>989579931</v>
      </c>
      <c r="L23" s="1051">
        <v>3008497151</v>
      </c>
      <c r="M23" s="1051">
        <v>10911751478</v>
      </c>
      <c r="N23" s="1051">
        <v>598878096</v>
      </c>
      <c r="O23" s="1051">
        <v>0</v>
      </c>
      <c r="P23" s="663">
        <f>SUM(C23:O23)</f>
        <v>30619589785</v>
      </c>
    </row>
    <row r="24" spans="1:16" x14ac:dyDescent="0.25">
      <c r="A24" s="115">
        <v>8000000</v>
      </c>
      <c r="B24" s="115" t="s">
        <v>597</v>
      </c>
      <c r="C24" s="1050">
        <v>0</v>
      </c>
      <c r="D24" s="1050">
        <v>48618584</v>
      </c>
      <c r="E24" s="1050">
        <v>1192693618</v>
      </c>
      <c r="F24" s="1051">
        <v>12816057</v>
      </c>
      <c r="G24" s="1051">
        <v>178752931</v>
      </c>
      <c r="H24" s="1051">
        <v>87230877</v>
      </c>
      <c r="I24" s="1051">
        <v>3985317</v>
      </c>
      <c r="J24" s="1051">
        <v>27538376</v>
      </c>
      <c r="K24" s="1051">
        <v>5012279</v>
      </c>
      <c r="L24" s="1051">
        <v>7220000</v>
      </c>
      <c r="M24" s="1051">
        <v>21284374</v>
      </c>
      <c r="N24" s="1051">
        <v>168912000</v>
      </c>
      <c r="O24" s="1051">
        <v>0</v>
      </c>
      <c r="P24" s="663">
        <f>SUM(C24:O24)</f>
        <v>1754064413</v>
      </c>
    </row>
    <row r="25" spans="1:16" x14ac:dyDescent="0.25">
      <c r="A25" s="112"/>
      <c r="B25" s="113" t="s">
        <v>444</v>
      </c>
      <c r="C25" s="235"/>
      <c r="D25" s="235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</row>
    <row r="26" spans="1:16" s="154" customFormat="1" x14ac:dyDescent="0.25">
      <c r="A26" s="115">
        <v>2010000</v>
      </c>
      <c r="B26" s="115" t="s">
        <v>1299</v>
      </c>
      <c r="C26" s="1052">
        <v>0</v>
      </c>
      <c r="D26" s="1052">
        <v>0</v>
      </c>
      <c r="E26" s="1052">
        <v>0</v>
      </c>
      <c r="F26" s="1053">
        <v>0</v>
      </c>
      <c r="G26" s="1053">
        <v>0</v>
      </c>
      <c r="H26" s="1053">
        <v>0</v>
      </c>
      <c r="I26" s="1053">
        <v>0</v>
      </c>
      <c r="J26" s="1053">
        <v>0</v>
      </c>
      <c r="K26" s="1053">
        <v>0</v>
      </c>
      <c r="L26" s="1053">
        <v>0</v>
      </c>
      <c r="M26" s="1053">
        <v>0</v>
      </c>
      <c r="N26" s="1053">
        <v>0</v>
      </c>
      <c r="O26" s="1053">
        <v>0</v>
      </c>
      <c r="P26" s="663">
        <f>SUM(C26:O26)</f>
        <v>0</v>
      </c>
    </row>
    <row r="27" spans="1:16" s="154" customFormat="1" x14ac:dyDescent="0.25">
      <c r="A27" s="115">
        <v>2020000</v>
      </c>
      <c r="B27" s="115" t="s">
        <v>1300</v>
      </c>
      <c r="C27" s="1052">
        <v>0</v>
      </c>
      <c r="D27" s="1052">
        <v>21309642.829999998</v>
      </c>
      <c r="E27" s="1052">
        <v>0</v>
      </c>
      <c r="F27" s="1053">
        <v>0</v>
      </c>
      <c r="G27" s="1053">
        <v>23774861</v>
      </c>
      <c r="H27" s="1053">
        <v>0</v>
      </c>
      <c r="I27" s="1053">
        <v>0</v>
      </c>
      <c r="J27" s="1053">
        <v>9466756</v>
      </c>
      <c r="K27" s="1053">
        <v>0</v>
      </c>
      <c r="L27" s="1053">
        <v>116451639</v>
      </c>
      <c r="M27" s="1053">
        <v>0</v>
      </c>
      <c r="N27" s="1053">
        <v>0</v>
      </c>
      <c r="O27" s="1053">
        <v>0</v>
      </c>
      <c r="P27" s="663">
        <f>SUM(C27:O27)</f>
        <v>171002898.82999998</v>
      </c>
    </row>
    <row r="28" spans="1:16" s="154" customFormat="1" ht="24.75" customHeight="1" x14ac:dyDescent="0.25">
      <c r="A28" s="115">
        <v>2030000</v>
      </c>
      <c r="B28" s="115" t="s">
        <v>1301</v>
      </c>
      <c r="C28" s="1052">
        <v>0</v>
      </c>
      <c r="D28" s="1052">
        <v>0</v>
      </c>
      <c r="E28" s="1052">
        <v>0</v>
      </c>
      <c r="F28" s="1053">
        <v>0</v>
      </c>
      <c r="G28" s="1053">
        <v>0</v>
      </c>
      <c r="H28" s="1053">
        <v>0</v>
      </c>
      <c r="I28" s="1053">
        <v>0</v>
      </c>
      <c r="J28" s="1053">
        <v>0</v>
      </c>
      <c r="K28" s="1053">
        <v>5289063</v>
      </c>
      <c r="L28" s="1053">
        <v>0</v>
      </c>
      <c r="M28" s="1053">
        <v>0</v>
      </c>
      <c r="N28" s="1053">
        <v>0</v>
      </c>
      <c r="O28" s="1053">
        <v>0</v>
      </c>
      <c r="P28" s="663">
        <f t="shared" si="0"/>
        <v>5289063</v>
      </c>
    </row>
    <row r="29" spans="1:16" s="154" customFormat="1" x14ac:dyDescent="0.25">
      <c r="A29" s="115">
        <v>2040000</v>
      </c>
      <c r="B29" s="115" t="s">
        <v>1302</v>
      </c>
      <c r="C29" s="1052">
        <v>136929</v>
      </c>
      <c r="D29" s="1052">
        <v>259156.11000000002</v>
      </c>
      <c r="E29" s="1052">
        <v>110894</v>
      </c>
      <c r="F29" s="1053">
        <v>114570</v>
      </c>
      <c r="G29" s="1053">
        <v>2313935</v>
      </c>
      <c r="H29" s="1053">
        <v>242743</v>
      </c>
      <c r="I29" s="1053">
        <v>84527</v>
      </c>
      <c r="J29" s="1053">
        <v>0</v>
      </c>
      <c r="K29" s="1053">
        <v>515637</v>
      </c>
      <c r="L29" s="1053">
        <v>169895</v>
      </c>
      <c r="M29" s="1053">
        <v>431555</v>
      </c>
      <c r="N29" s="1053">
        <v>50918</v>
      </c>
      <c r="O29" s="1053">
        <v>12089</v>
      </c>
      <c r="P29" s="663">
        <f>SUM(C29:O29)</f>
        <v>4442848.1099999994</v>
      </c>
    </row>
    <row r="30" spans="1:16" s="154" customFormat="1" x14ac:dyDescent="0.25">
      <c r="A30" s="115">
        <v>2050000</v>
      </c>
      <c r="B30" s="115" t="s">
        <v>568</v>
      </c>
      <c r="C30" s="1052">
        <v>43152</v>
      </c>
      <c r="D30" s="1052">
        <v>1194651.23</v>
      </c>
      <c r="E30" s="1052">
        <v>215090</v>
      </c>
      <c r="F30" s="1053">
        <v>1249008</v>
      </c>
      <c r="G30" s="1053">
        <v>737033</v>
      </c>
      <c r="H30" s="1053">
        <v>3224811</v>
      </c>
      <c r="I30" s="1053">
        <v>1902804</v>
      </c>
      <c r="J30" s="1053">
        <v>5437806</v>
      </c>
      <c r="K30" s="1053">
        <v>890792</v>
      </c>
      <c r="L30" s="1053">
        <v>2075470</v>
      </c>
      <c r="M30" s="1053">
        <v>2374062</v>
      </c>
      <c r="N30" s="1053">
        <v>76480</v>
      </c>
      <c r="O30" s="1053">
        <v>1708</v>
      </c>
      <c r="P30" s="663">
        <f t="shared" si="0"/>
        <v>19422867.23</v>
      </c>
    </row>
    <row r="31" spans="1:16" s="154" customFormat="1" x14ac:dyDescent="0.25">
      <c r="A31" s="115"/>
      <c r="B31" s="115" t="s">
        <v>1303</v>
      </c>
      <c r="C31" s="1052">
        <v>134242</v>
      </c>
      <c r="D31" s="1052">
        <v>1419908.39</v>
      </c>
      <c r="E31" s="1052">
        <v>2333545</v>
      </c>
      <c r="F31" s="1053">
        <v>1360087</v>
      </c>
      <c r="G31" s="1053">
        <v>5089880</v>
      </c>
      <c r="H31" s="1053">
        <v>1907587</v>
      </c>
      <c r="I31" s="1053">
        <v>408642</v>
      </c>
      <c r="J31" s="1053">
        <v>945215</v>
      </c>
      <c r="K31" s="1053">
        <v>495012</v>
      </c>
      <c r="L31" s="1053">
        <v>607545</v>
      </c>
      <c r="M31" s="1053">
        <v>896570</v>
      </c>
      <c r="N31" s="1053">
        <v>459748</v>
      </c>
      <c r="O31" s="1053">
        <v>42194</v>
      </c>
      <c r="P31" s="663">
        <f>SUM(C31:O31)</f>
        <v>16100175.390000001</v>
      </c>
    </row>
    <row r="32" spans="1:16" s="154" customFormat="1" x14ac:dyDescent="0.25">
      <c r="A32" s="115"/>
      <c r="B32" s="115" t="s">
        <v>570</v>
      </c>
      <c r="C32" s="1052">
        <v>0</v>
      </c>
      <c r="D32" s="1052"/>
      <c r="E32" s="1052">
        <v>0</v>
      </c>
      <c r="F32" s="1053">
        <v>0</v>
      </c>
      <c r="G32" s="1053">
        <v>0</v>
      </c>
      <c r="H32" s="1053">
        <v>0</v>
      </c>
      <c r="I32" s="1053">
        <v>0</v>
      </c>
      <c r="J32" s="1053">
        <v>0</v>
      </c>
      <c r="K32" s="1053">
        <v>0</v>
      </c>
      <c r="L32" s="1053">
        <v>0</v>
      </c>
      <c r="M32" s="1053">
        <v>0</v>
      </c>
      <c r="N32" s="1053">
        <v>0</v>
      </c>
      <c r="O32" s="1053">
        <v>0</v>
      </c>
      <c r="P32" s="663">
        <f t="shared" si="0"/>
        <v>0</v>
      </c>
    </row>
    <row r="33" spans="1:17" s="154" customFormat="1" x14ac:dyDescent="0.25">
      <c r="A33" s="115">
        <v>2060000</v>
      </c>
      <c r="B33" s="115" t="s">
        <v>571</v>
      </c>
      <c r="C33" s="1052">
        <v>0</v>
      </c>
      <c r="D33" s="1052">
        <v>0</v>
      </c>
      <c r="E33" s="1052">
        <v>0</v>
      </c>
      <c r="F33" s="1053">
        <v>0</v>
      </c>
      <c r="G33" s="1053">
        <v>0</v>
      </c>
      <c r="H33" s="1053">
        <v>38</v>
      </c>
      <c r="I33" s="1053">
        <v>0</v>
      </c>
      <c r="J33" s="1053">
        <v>0</v>
      </c>
      <c r="K33" s="1053">
        <v>0</v>
      </c>
      <c r="L33" s="1053">
        <v>0</v>
      </c>
      <c r="M33" s="1053">
        <v>0</v>
      </c>
      <c r="N33" s="1053">
        <v>0</v>
      </c>
      <c r="O33" s="1053">
        <v>0</v>
      </c>
      <c r="P33" s="663">
        <f t="shared" si="0"/>
        <v>38</v>
      </c>
    </row>
    <row r="34" spans="1:17" s="154" customFormat="1" x14ac:dyDescent="0.25">
      <c r="A34" s="115">
        <v>2080000</v>
      </c>
      <c r="B34" s="115" t="s">
        <v>1304</v>
      </c>
      <c r="C34" s="1052">
        <v>0</v>
      </c>
      <c r="D34" s="1052">
        <v>20580</v>
      </c>
      <c r="E34" s="1052">
        <v>0</v>
      </c>
      <c r="F34" s="1053">
        <v>0</v>
      </c>
      <c r="G34" s="1053">
        <v>0</v>
      </c>
      <c r="H34" s="1053">
        <v>7017</v>
      </c>
      <c r="I34" s="1053">
        <v>0</v>
      </c>
      <c r="J34" s="1053">
        <v>0</v>
      </c>
      <c r="K34" s="1053">
        <v>0</v>
      </c>
      <c r="L34" s="1053">
        <v>0</v>
      </c>
      <c r="M34" s="1053">
        <v>1164</v>
      </c>
      <c r="N34" s="1053">
        <v>0</v>
      </c>
      <c r="O34" s="1053">
        <v>0</v>
      </c>
      <c r="P34" s="663">
        <f t="shared" si="0"/>
        <v>28761</v>
      </c>
    </row>
    <row r="35" spans="1:17" s="154" customFormat="1" x14ac:dyDescent="0.25">
      <c r="A35" s="115"/>
      <c r="B35" s="115" t="s">
        <v>1620</v>
      </c>
      <c r="C35" s="1052">
        <v>0</v>
      </c>
      <c r="D35" s="1052">
        <v>4047.4</v>
      </c>
      <c r="E35" s="1052">
        <v>0</v>
      </c>
      <c r="F35" s="1053">
        <v>0</v>
      </c>
      <c r="G35" s="1053">
        <v>0</v>
      </c>
      <c r="H35" s="1053">
        <v>0</v>
      </c>
      <c r="I35" s="1053">
        <v>0</v>
      </c>
      <c r="J35" s="1053">
        <v>0</v>
      </c>
      <c r="K35" s="1053">
        <v>0</v>
      </c>
      <c r="L35" s="1053">
        <v>0</v>
      </c>
      <c r="M35" s="1053">
        <v>0</v>
      </c>
      <c r="N35" s="1053">
        <v>0</v>
      </c>
      <c r="O35" s="1053">
        <v>0</v>
      </c>
      <c r="P35" s="663">
        <f t="shared" si="0"/>
        <v>4047.4</v>
      </c>
    </row>
    <row r="36" spans="1:17" s="154" customFormat="1" x14ac:dyDescent="0.25">
      <c r="A36" s="115">
        <v>2120000</v>
      </c>
      <c r="B36" s="115" t="s">
        <v>574</v>
      </c>
      <c r="C36" s="663"/>
      <c r="D36" s="1052"/>
      <c r="E36" s="506"/>
      <c r="F36" s="506"/>
      <c r="G36" s="506"/>
      <c r="H36" s="506"/>
      <c r="I36" s="506"/>
      <c r="J36" s="506"/>
      <c r="K36" s="506"/>
      <c r="L36" s="506"/>
      <c r="M36" s="663"/>
      <c r="N36" s="663"/>
      <c r="O36" s="663"/>
      <c r="P36" s="663">
        <f>SUM(C36:O36)</f>
        <v>0</v>
      </c>
    </row>
    <row r="37" spans="1:17" s="154" customFormat="1" x14ac:dyDescent="0.25">
      <c r="A37" s="112"/>
      <c r="B37" s="113" t="s">
        <v>575</v>
      </c>
      <c r="C37" s="233">
        <f>SUM(C26:C36)</f>
        <v>314323</v>
      </c>
      <c r="D37" s="233">
        <f t="shared" ref="D37:K37" si="4">SUM(D26:D36)</f>
        <v>24207985.959999997</v>
      </c>
      <c r="E37" s="233">
        <f>SUM(E26:E36)</f>
        <v>2659529</v>
      </c>
      <c r="F37" s="233">
        <f t="shared" si="4"/>
        <v>2723665</v>
      </c>
      <c r="G37" s="233">
        <f t="shared" si="4"/>
        <v>31915709</v>
      </c>
      <c r="H37" s="233">
        <f t="shared" si="4"/>
        <v>5382196</v>
      </c>
      <c r="I37" s="233">
        <f t="shared" si="4"/>
        <v>2395973</v>
      </c>
      <c r="J37" s="233">
        <f t="shared" si="4"/>
        <v>15849777</v>
      </c>
      <c r="K37" s="233">
        <f t="shared" si="4"/>
        <v>7190504</v>
      </c>
      <c r="L37" s="233">
        <f>SUM(L26:L36)</f>
        <v>119304549</v>
      </c>
      <c r="M37" s="233">
        <f t="shared" ref="M37:O37" si="5">SUM(M26:M36)</f>
        <v>3703351</v>
      </c>
      <c r="N37" s="233">
        <f t="shared" si="5"/>
        <v>587146</v>
      </c>
      <c r="O37" s="233">
        <f t="shared" si="5"/>
        <v>55991</v>
      </c>
      <c r="P37" s="233">
        <f>SUM(P26:P36)</f>
        <v>216290698.96000001</v>
      </c>
    </row>
    <row r="38" spans="1:17" s="154" customFormat="1" ht="2.25" customHeight="1" x14ac:dyDescent="0.25">
      <c r="A38" s="99"/>
      <c r="B38" s="100"/>
      <c r="C38" s="231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</row>
    <row r="39" spans="1:17" s="154" customFormat="1" x14ac:dyDescent="0.25">
      <c r="A39" s="112"/>
      <c r="B39" s="113" t="s">
        <v>576</v>
      </c>
      <c r="C39" s="235"/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4"/>
    </row>
    <row r="40" spans="1:17" s="154" customFormat="1" x14ac:dyDescent="0.25">
      <c r="A40" s="115">
        <v>3010000</v>
      </c>
      <c r="B40" s="115" t="s">
        <v>577</v>
      </c>
      <c r="C40" s="1054">
        <v>3893000</v>
      </c>
      <c r="D40" s="1054">
        <v>2857000</v>
      </c>
      <c r="E40" s="1054">
        <v>2881200</v>
      </c>
      <c r="F40" s="1055">
        <v>4798700</v>
      </c>
      <c r="G40" s="1055">
        <v>5000000</v>
      </c>
      <c r="H40" s="1055">
        <v>4000000</v>
      </c>
      <c r="I40" s="1055">
        <v>2745300</v>
      </c>
      <c r="J40" s="1055">
        <v>3360000</v>
      </c>
      <c r="K40" s="1055">
        <v>6360000</v>
      </c>
      <c r="L40" s="1055">
        <v>11853660</v>
      </c>
      <c r="M40" s="1055">
        <v>19315000</v>
      </c>
      <c r="N40" s="1055">
        <v>3480000</v>
      </c>
      <c r="O40" s="1055">
        <v>1864800</v>
      </c>
      <c r="P40" s="663">
        <f>SUM(C40:O40)</f>
        <v>72408660</v>
      </c>
    </row>
    <row r="41" spans="1:17" s="154" customFormat="1" x14ac:dyDescent="0.25">
      <c r="A41" s="115">
        <v>3020000</v>
      </c>
      <c r="B41" s="115" t="s">
        <v>578</v>
      </c>
      <c r="C41" s="1054">
        <v>0</v>
      </c>
      <c r="D41" s="1054">
        <v>77.83</v>
      </c>
      <c r="E41" s="1054">
        <v>0</v>
      </c>
      <c r="F41" s="1055">
        <v>0</v>
      </c>
      <c r="G41" s="1055">
        <v>0</v>
      </c>
      <c r="H41" s="1055">
        <v>0</v>
      </c>
      <c r="I41" s="1055">
        <v>0</v>
      </c>
      <c r="J41" s="1055">
        <v>0</v>
      </c>
      <c r="K41" s="1055">
        <v>0</v>
      </c>
      <c r="L41" s="1055">
        <v>2340</v>
      </c>
      <c r="M41" s="1055">
        <v>0</v>
      </c>
      <c r="N41" s="1055">
        <v>0</v>
      </c>
      <c r="O41" s="1055">
        <v>726300</v>
      </c>
      <c r="P41" s="663">
        <f t="shared" ref="P41:P46" si="6">SUM(C41:O41)</f>
        <v>728717.83</v>
      </c>
    </row>
    <row r="42" spans="1:17" s="154" customFormat="1" x14ac:dyDescent="0.25">
      <c r="A42" s="115">
        <v>3030000</v>
      </c>
      <c r="B42" s="115" t="s">
        <v>718</v>
      </c>
      <c r="C42" s="1054">
        <v>0</v>
      </c>
      <c r="D42" s="1054"/>
      <c r="E42" s="1054">
        <v>0</v>
      </c>
      <c r="F42" s="1055">
        <v>90665</v>
      </c>
      <c r="G42" s="1055">
        <v>0</v>
      </c>
      <c r="H42" s="1055">
        <v>0</v>
      </c>
      <c r="I42" s="1055">
        <v>0</v>
      </c>
      <c r="J42" s="1055">
        <v>0</v>
      </c>
      <c r="K42" s="1055">
        <v>0</v>
      </c>
      <c r="L42" s="1055">
        <v>0</v>
      </c>
      <c r="M42" s="1055">
        <v>0</v>
      </c>
      <c r="N42" s="1055">
        <v>0</v>
      </c>
      <c r="O42" s="1055">
        <v>0</v>
      </c>
      <c r="P42" s="663">
        <f t="shared" si="6"/>
        <v>90665</v>
      </c>
    </row>
    <row r="43" spans="1:17" s="154" customFormat="1" x14ac:dyDescent="0.25">
      <c r="A43" s="115">
        <v>3040000</v>
      </c>
      <c r="B43" s="115" t="s">
        <v>579</v>
      </c>
      <c r="C43" s="1054">
        <v>0</v>
      </c>
      <c r="D43" s="1054">
        <v>1557875.55</v>
      </c>
      <c r="E43" s="1054">
        <v>1440600</v>
      </c>
      <c r="F43" s="1055">
        <v>592800</v>
      </c>
      <c r="G43" s="1055">
        <v>2500000</v>
      </c>
      <c r="H43" s="1055">
        <v>2000000</v>
      </c>
      <c r="I43" s="1055">
        <v>247739</v>
      </c>
      <c r="J43" s="1055">
        <v>1953991</v>
      </c>
      <c r="K43" s="1055">
        <v>116475</v>
      </c>
      <c r="L43" s="1055">
        <v>378710</v>
      </c>
      <c r="M43" s="1055">
        <v>1832489</v>
      </c>
      <c r="N43" s="1055">
        <v>15240</v>
      </c>
      <c r="O43" s="1055">
        <v>0</v>
      </c>
      <c r="P43" s="663">
        <f>SUM(C43:O43)</f>
        <v>12635919.550000001</v>
      </c>
    </row>
    <row r="44" spans="1:17" s="154" customFormat="1" x14ac:dyDescent="0.25">
      <c r="A44" s="115">
        <v>3050000</v>
      </c>
      <c r="B44" s="115" t="s">
        <v>719</v>
      </c>
      <c r="C44" s="1054">
        <v>-1409613</v>
      </c>
      <c r="D44" s="1054">
        <v>4706430.5999999996</v>
      </c>
      <c r="E44" s="1054">
        <v>6430277</v>
      </c>
      <c r="F44" s="1055">
        <v>12353278</v>
      </c>
      <c r="G44" s="1055">
        <v>12819862</v>
      </c>
      <c r="H44" s="1055">
        <v>8585554</v>
      </c>
      <c r="I44" s="1055">
        <v>4937622</v>
      </c>
      <c r="J44" s="1055">
        <v>18867839</v>
      </c>
      <c r="K44" s="1055">
        <v>2386736</v>
      </c>
      <c r="L44" s="1055">
        <v>5958245</v>
      </c>
      <c r="M44" s="1055">
        <v>16288643</v>
      </c>
      <c r="N44" s="1055">
        <v>581759</v>
      </c>
      <c r="O44" s="1055">
        <v>-875230</v>
      </c>
      <c r="P44" s="663">
        <f t="shared" si="6"/>
        <v>91631402.599999994</v>
      </c>
    </row>
    <row r="45" spans="1:17" s="154" customFormat="1" x14ac:dyDescent="0.25">
      <c r="A45" s="115">
        <v>3060000</v>
      </c>
      <c r="B45" s="115" t="s">
        <v>720</v>
      </c>
      <c r="C45" s="1054">
        <v>72859</v>
      </c>
      <c r="D45" s="1054"/>
      <c r="E45" s="1054">
        <v>0</v>
      </c>
      <c r="F45" s="1055">
        <v>0</v>
      </c>
      <c r="G45" s="1055">
        <v>0</v>
      </c>
      <c r="H45" s="1055">
        <v>0</v>
      </c>
      <c r="I45" s="1055">
        <v>0</v>
      </c>
      <c r="J45" s="1055">
        <v>468433</v>
      </c>
      <c r="K45" s="1055">
        <v>0</v>
      </c>
      <c r="L45" s="1055">
        <v>0</v>
      </c>
      <c r="M45" s="1055">
        <v>429191</v>
      </c>
      <c r="N45" s="1055">
        <v>0</v>
      </c>
      <c r="O45" s="1055">
        <v>0</v>
      </c>
      <c r="P45" s="663">
        <f t="shared" si="6"/>
        <v>970483</v>
      </c>
    </row>
    <row r="46" spans="1:17" s="154" customFormat="1" x14ac:dyDescent="0.25">
      <c r="A46" s="115">
        <v>3070000</v>
      </c>
      <c r="B46" s="115" t="s">
        <v>721</v>
      </c>
      <c r="C46" s="1054">
        <v>0</v>
      </c>
      <c r="D46" s="1054">
        <v>58580</v>
      </c>
      <c r="E46" s="1054">
        <v>0</v>
      </c>
      <c r="F46" s="1055">
        <v>0</v>
      </c>
      <c r="G46" s="1055">
        <v>0</v>
      </c>
      <c r="H46" s="1055">
        <v>0</v>
      </c>
      <c r="I46" s="1055">
        <v>0</v>
      </c>
      <c r="J46" s="1055">
        <v>273939</v>
      </c>
      <c r="K46" s="1055">
        <v>0</v>
      </c>
      <c r="L46" s="1055">
        <v>0</v>
      </c>
      <c r="M46" s="1055">
        <v>15948</v>
      </c>
      <c r="N46" s="1055">
        <v>0</v>
      </c>
      <c r="O46" s="1055">
        <v>0</v>
      </c>
      <c r="P46" s="663">
        <f t="shared" si="6"/>
        <v>348467</v>
      </c>
    </row>
    <row r="47" spans="1:17" s="154" customFormat="1" x14ac:dyDescent="0.25">
      <c r="A47" s="112"/>
      <c r="B47" s="113" t="s">
        <v>580</v>
      </c>
      <c r="C47" s="233">
        <f>SUM(C40:C46)</f>
        <v>2556246</v>
      </c>
      <c r="D47" s="233">
        <f t="shared" ref="D47:L47" si="7">SUM(D40:D46)</f>
        <v>9179963.9800000004</v>
      </c>
      <c r="E47" s="233">
        <f t="shared" si="7"/>
        <v>10752077</v>
      </c>
      <c r="F47" s="233">
        <f t="shared" si="7"/>
        <v>17835443</v>
      </c>
      <c r="G47" s="233">
        <f t="shared" si="7"/>
        <v>20319862</v>
      </c>
      <c r="H47" s="233">
        <f t="shared" si="7"/>
        <v>14585554</v>
      </c>
      <c r="I47" s="233">
        <f t="shared" si="7"/>
        <v>7930661</v>
      </c>
      <c r="J47" s="233">
        <f t="shared" si="7"/>
        <v>24924202</v>
      </c>
      <c r="K47" s="233">
        <f t="shared" si="7"/>
        <v>8863211</v>
      </c>
      <c r="L47" s="233">
        <f t="shared" si="7"/>
        <v>18192955</v>
      </c>
      <c r="M47" s="233">
        <f>SUM(M40:M46)</f>
        <v>37881271</v>
      </c>
      <c r="N47" s="233">
        <f t="shared" ref="N47:O47" si="8">SUM(N40:N46)</f>
        <v>4076999</v>
      </c>
      <c r="O47" s="233">
        <f t="shared" si="8"/>
        <v>1715870</v>
      </c>
      <c r="P47" s="234">
        <f>SUM(C47:O47)</f>
        <v>178814314.98000002</v>
      </c>
    </row>
    <row r="48" spans="1:17" s="154" customFormat="1" ht="2.25" customHeight="1" x14ac:dyDescent="0.25">
      <c r="A48" s="99"/>
      <c r="B48" s="100"/>
      <c r="C48" s="231"/>
      <c r="D48" s="231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s="154" customFormat="1" x14ac:dyDescent="0.25">
      <c r="A49" s="112"/>
      <c r="B49" s="113" t="s">
        <v>581</v>
      </c>
      <c r="C49" s="233">
        <f>C47+C37</f>
        <v>2870569</v>
      </c>
      <c r="D49" s="233">
        <f>D47+D37</f>
        <v>33387949.939999998</v>
      </c>
      <c r="E49" s="233">
        <f t="shared" ref="E49:O49" si="9">E47+E37</f>
        <v>13411606</v>
      </c>
      <c r="F49" s="233">
        <f t="shared" si="9"/>
        <v>20559108</v>
      </c>
      <c r="G49" s="233">
        <f t="shared" si="9"/>
        <v>52235571</v>
      </c>
      <c r="H49" s="233">
        <f t="shared" si="9"/>
        <v>19967750</v>
      </c>
      <c r="I49" s="233">
        <f t="shared" si="9"/>
        <v>10326634</v>
      </c>
      <c r="J49" s="233">
        <f t="shared" si="9"/>
        <v>40773979</v>
      </c>
      <c r="K49" s="233">
        <f t="shared" si="9"/>
        <v>16053715</v>
      </c>
      <c r="L49" s="233">
        <f t="shared" si="9"/>
        <v>137497504</v>
      </c>
      <c r="M49" s="233">
        <f>M47+M37</f>
        <v>41584622</v>
      </c>
      <c r="N49" s="233">
        <f t="shared" si="9"/>
        <v>4664145</v>
      </c>
      <c r="O49" s="233">
        <f t="shared" si="9"/>
        <v>1771861</v>
      </c>
      <c r="P49" s="234">
        <f>SUM(C49:O49)</f>
        <v>395105013.94</v>
      </c>
    </row>
    <row r="50" spans="1:17" s="154" customFormat="1" x14ac:dyDescent="0.25">
      <c r="A50" s="115">
        <v>7000000</v>
      </c>
      <c r="B50" s="115" t="s">
        <v>582</v>
      </c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506"/>
      <c r="O50" s="663"/>
      <c r="P50" s="663">
        <f>SUM(C50:O50)</f>
        <v>0</v>
      </c>
    </row>
    <row r="51" spans="1:17" s="154" customFormat="1" x14ac:dyDescent="0.25">
      <c r="A51" s="115">
        <v>9000000</v>
      </c>
      <c r="B51" s="115" t="s">
        <v>585</v>
      </c>
      <c r="C51" s="663"/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506"/>
      <c r="O51" s="663"/>
      <c r="P51" s="663">
        <f>SUM(C51:O51)</f>
        <v>0</v>
      </c>
    </row>
    <row r="52" spans="1:17" s="154" customFormat="1" ht="3" customHeight="1" x14ac:dyDescent="0.25">
      <c r="A52" s="161"/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</row>
    <row r="53" spans="1:17" s="154" customFormat="1" x14ac:dyDescent="0.25">
      <c r="A53" s="596" t="s">
        <v>1158</v>
      </c>
      <c r="B53" s="596" t="s">
        <v>1158</v>
      </c>
      <c r="C53" s="597"/>
      <c r="D53" s="597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596"/>
      <c r="P53" s="596"/>
    </row>
    <row r="54" spans="1:17" s="154" customFormat="1" x14ac:dyDescent="0.25">
      <c r="A54" s="99"/>
      <c r="B54" s="100"/>
      <c r="C54" s="1060">
        <f>C49-C22</f>
        <v>2</v>
      </c>
      <c r="D54" s="1060">
        <f>D49-D22</f>
        <v>0</v>
      </c>
      <c r="E54" s="1060">
        <f t="shared" ref="E54:O54" si="10">E49-E22</f>
        <v>1</v>
      </c>
      <c r="F54" s="1060">
        <f t="shared" si="10"/>
        <v>1</v>
      </c>
      <c r="G54" s="1060">
        <f t="shared" si="10"/>
        <v>-1</v>
      </c>
      <c r="H54" s="1060">
        <f t="shared" si="10"/>
        <v>-1</v>
      </c>
      <c r="I54" s="1060">
        <f t="shared" si="10"/>
        <v>-1</v>
      </c>
      <c r="J54" s="1060">
        <f t="shared" si="10"/>
        <v>-2</v>
      </c>
      <c r="K54" s="1060">
        <f t="shared" si="10"/>
        <v>2</v>
      </c>
      <c r="L54" s="1060">
        <f t="shared" si="10"/>
        <v>-1</v>
      </c>
      <c r="M54" s="1060">
        <f>M49-M22</f>
        <v>1</v>
      </c>
      <c r="N54" s="1060">
        <f t="shared" si="10"/>
        <v>0</v>
      </c>
      <c r="O54" s="1060">
        <f t="shared" si="10"/>
        <v>-1</v>
      </c>
      <c r="P54" s="1061"/>
    </row>
    <row r="55" spans="1:17" s="154" customFormat="1" x14ac:dyDescent="0.25">
      <c r="A55" s="99"/>
      <c r="B55" s="100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1:17" ht="21.75" customHeight="1" x14ac:dyDescent="0.25">
      <c r="A56" s="1367" t="s">
        <v>1099</v>
      </c>
      <c r="B56" s="1367"/>
      <c r="C56" s="1367"/>
      <c r="D56" s="1367"/>
      <c r="E56" s="1367"/>
      <c r="F56" s="1367"/>
      <c r="G56" s="1367"/>
      <c r="H56" s="1367"/>
      <c r="I56" s="1367"/>
      <c r="J56" s="1367"/>
      <c r="K56" s="1367"/>
      <c r="L56" s="1367"/>
      <c r="M56" s="1367"/>
      <c r="N56" s="1367"/>
      <c r="O56" s="1367"/>
      <c r="P56" s="1367"/>
    </row>
    <row r="57" spans="1:17" ht="18" x14ac:dyDescent="0.25">
      <c r="A57" s="1367" t="s">
        <v>703</v>
      </c>
      <c r="B57" s="1367"/>
      <c r="C57" s="1367"/>
      <c r="D57" s="1367"/>
      <c r="E57" s="1367"/>
      <c r="F57" s="1367"/>
      <c r="G57" s="1367"/>
      <c r="H57" s="1367"/>
      <c r="I57" s="1367"/>
      <c r="J57" s="1367"/>
      <c r="K57" s="1367"/>
      <c r="L57" s="1367"/>
      <c r="M57" s="1367"/>
      <c r="N57" s="1367"/>
      <c r="O57" s="1367"/>
      <c r="P57" s="1367"/>
    </row>
    <row r="58" spans="1:17" ht="15.75" x14ac:dyDescent="0.25">
      <c r="A58" s="1378" t="s">
        <v>1621</v>
      </c>
      <c r="B58" s="1378"/>
      <c r="C58" s="1378"/>
      <c r="D58" s="1378"/>
      <c r="E58" s="1378"/>
      <c r="F58" s="1378"/>
      <c r="G58" s="1378"/>
      <c r="H58" s="1378"/>
      <c r="I58" s="1378"/>
      <c r="J58" s="1378"/>
      <c r="K58" s="1378"/>
      <c r="L58" s="1378"/>
      <c r="M58" s="1378"/>
      <c r="N58" s="1378"/>
      <c r="O58" s="1378"/>
      <c r="P58" s="1378"/>
    </row>
    <row r="59" spans="1:17" ht="15.75" x14ac:dyDescent="0.25">
      <c r="A59" s="1369" t="s">
        <v>880</v>
      </c>
      <c r="B59" s="1369"/>
      <c r="C59" s="1369"/>
      <c r="D59" s="1369"/>
      <c r="E59" s="1369"/>
      <c r="F59" s="1369"/>
      <c r="G59" s="1369"/>
      <c r="H59" s="1369"/>
      <c r="I59" s="1369"/>
      <c r="J59" s="1369"/>
      <c r="K59" s="1369"/>
      <c r="L59" s="1369"/>
      <c r="M59" s="1369"/>
      <c r="N59" s="1369"/>
      <c r="O59" s="1369"/>
      <c r="P59" s="1369"/>
    </row>
    <row r="60" spans="1:17" ht="1.5" customHeight="1" x14ac:dyDescent="0.25">
      <c r="A60" s="116"/>
      <c r="B60" s="116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4"/>
    </row>
    <row r="61" spans="1:17" ht="14.25" customHeight="1" x14ac:dyDescent="0.25">
      <c r="A61" s="155"/>
      <c r="B61" s="155"/>
      <c r="C61" s="1046" t="s">
        <v>1081</v>
      </c>
      <c r="D61" s="156" t="s">
        <v>77</v>
      </c>
      <c r="E61" s="156" t="s">
        <v>78</v>
      </c>
      <c r="F61" s="156" t="s">
        <v>79</v>
      </c>
      <c r="G61" s="156" t="s">
        <v>80</v>
      </c>
      <c r="H61" s="156" t="s">
        <v>81</v>
      </c>
      <c r="I61" s="156" t="s">
        <v>166</v>
      </c>
      <c r="J61" s="156" t="s">
        <v>82</v>
      </c>
      <c r="K61" s="156" t="s">
        <v>162</v>
      </c>
      <c r="L61" s="156" t="s">
        <v>83</v>
      </c>
      <c r="M61" s="156" t="s">
        <v>84</v>
      </c>
      <c r="N61" s="156" t="s">
        <v>814</v>
      </c>
      <c r="O61" s="156" t="s">
        <v>815</v>
      </c>
      <c r="P61" s="111" t="s">
        <v>496</v>
      </c>
    </row>
    <row r="62" spans="1:17" ht="3.75" customHeight="1" x14ac:dyDescent="0.25">
      <c r="A62" s="158"/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60"/>
    </row>
    <row r="63" spans="1:17" ht="15.95" customHeight="1" x14ac:dyDescent="0.25">
      <c r="A63" s="115">
        <v>5100000</v>
      </c>
      <c r="B63" s="115" t="s">
        <v>477</v>
      </c>
      <c r="C63" s="210">
        <v>1615785.32</v>
      </c>
      <c r="D63" s="505">
        <v>12207372</v>
      </c>
      <c r="E63" s="505">
        <v>14013568</v>
      </c>
      <c r="F63" s="1055">
        <v>11546460</v>
      </c>
      <c r="G63" s="1055">
        <v>32890280</v>
      </c>
      <c r="H63" s="1055">
        <v>22375350</v>
      </c>
      <c r="I63" s="1055">
        <v>12294731</v>
      </c>
      <c r="J63" s="1055">
        <v>29399026</v>
      </c>
      <c r="K63" s="1055">
        <v>9432819</v>
      </c>
      <c r="L63" s="1055">
        <v>13537472</v>
      </c>
      <c r="M63" s="1055">
        <v>22859080</v>
      </c>
      <c r="N63" s="1055">
        <v>4801589</v>
      </c>
      <c r="O63" s="1055">
        <v>0</v>
      </c>
      <c r="P63" s="216">
        <f t="shared" ref="P63:P68" si="11">SUM(C63:O63)</f>
        <v>186973532.31999999</v>
      </c>
      <c r="Q63" s="214"/>
    </row>
    <row r="64" spans="1:17" ht="15.95" customHeight="1" x14ac:dyDescent="0.25">
      <c r="A64" s="115">
        <v>4100000</v>
      </c>
      <c r="B64" s="115" t="s">
        <v>592</v>
      </c>
      <c r="C64" s="210">
        <v>1766.41</v>
      </c>
      <c r="D64" s="505">
        <v>644662</v>
      </c>
      <c r="E64" s="505">
        <v>1133607</v>
      </c>
      <c r="F64" s="1055">
        <v>374082</v>
      </c>
      <c r="G64" s="1055">
        <v>1331841</v>
      </c>
      <c r="H64" s="1055">
        <v>539033</v>
      </c>
      <c r="I64" s="1055">
        <v>19524</v>
      </c>
      <c r="J64" s="1055">
        <v>1849301</v>
      </c>
      <c r="K64" s="1055">
        <v>216689</v>
      </c>
      <c r="L64" s="1055">
        <v>45670</v>
      </c>
      <c r="M64" s="1055">
        <v>1641516</v>
      </c>
      <c r="N64" s="1055">
        <v>103368</v>
      </c>
      <c r="O64" s="1055">
        <v>87</v>
      </c>
      <c r="P64" s="216">
        <f t="shared" si="11"/>
        <v>7901146.4100000001</v>
      </c>
    </row>
    <row r="65" spans="1:17" ht="15.95" customHeight="1" x14ac:dyDescent="0.25">
      <c r="A65" s="112"/>
      <c r="B65" s="113" t="s">
        <v>713</v>
      </c>
      <c r="C65" s="233">
        <f>C63-C64</f>
        <v>1614018.9100000001</v>
      </c>
      <c r="D65" s="233">
        <f t="shared" ref="D65:O65" si="12">D63-D64</f>
        <v>11562710</v>
      </c>
      <c r="E65" s="233">
        <f t="shared" si="12"/>
        <v>12879961</v>
      </c>
      <c r="F65" s="233">
        <f t="shared" si="12"/>
        <v>11172378</v>
      </c>
      <c r="G65" s="233">
        <f t="shared" si="12"/>
        <v>31558439</v>
      </c>
      <c r="H65" s="233">
        <f t="shared" si="12"/>
        <v>21836317</v>
      </c>
      <c r="I65" s="233">
        <f t="shared" si="12"/>
        <v>12275207</v>
      </c>
      <c r="J65" s="233">
        <f t="shared" si="12"/>
        <v>27549725</v>
      </c>
      <c r="K65" s="233">
        <f t="shared" si="12"/>
        <v>9216130</v>
      </c>
      <c r="L65" s="233">
        <f t="shared" si="12"/>
        <v>13491802</v>
      </c>
      <c r="M65" s="233">
        <f t="shared" si="12"/>
        <v>21217564</v>
      </c>
      <c r="N65" s="233">
        <f t="shared" si="12"/>
        <v>4698221</v>
      </c>
      <c r="O65" s="233">
        <f t="shared" si="12"/>
        <v>-87</v>
      </c>
      <c r="P65" s="662">
        <f t="shared" si="11"/>
        <v>179072385.91</v>
      </c>
    </row>
    <row r="66" spans="1:17" ht="15.95" customHeight="1" x14ac:dyDescent="0.25">
      <c r="A66" s="115">
        <v>5200000</v>
      </c>
      <c r="B66" s="115" t="s">
        <v>589</v>
      </c>
      <c r="C66" s="210">
        <v>16529.98</v>
      </c>
      <c r="D66" s="505">
        <v>4033730</v>
      </c>
      <c r="E66" s="505">
        <v>1335454</v>
      </c>
      <c r="F66" s="1055">
        <v>116753</v>
      </c>
      <c r="G66" s="1055">
        <v>17019624</v>
      </c>
      <c r="H66" s="1055">
        <v>496948</v>
      </c>
      <c r="I66" s="1055">
        <v>26033</v>
      </c>
      <c r="J66" s="1055">
        <v>6832722</v>
      </c>
      <c r="K66" s="1055">
        <v>142496</v>
      </c>
      <c r="L66" s="1055">
        <v>2564384</v>
      </c>
      <c r="M66" s="1055">
        <v>2743446</v>
      </c>
      <c r="N66" s="1055">
        <v>178735</v>
      </c>
      <c r="O66" s="1055">
        <v>0</v>
      </c>
      <c r="P66" s="216">
        <f t="shared" si="11"/>
        <v>35506854.980000004</v>
      </c>
      <c r="Q66" s="214"/>
    </row>
    <row r="67" spans="1:17" ht="15.95" customHeight="1" x14ac:dyDescent="0.25">
      <c r="A67" s="115">
        <v>4200000</v>
      </c>
      <c r="B67" s="115" t="s">
        <v>593</v>
      </c>
      <c r="C67" s="210">
        <v>6449.23</v>
      </c>
      <c r="D67" s="505">
        <v>2762576</v>
      </c>
      <c r="E67" s="505">
        <v>763974</v>
      </c>
      <c r="F67" s="1055">
        <v>4183</v>
      </c>
      <c r="G67" s="1055">
        <v>6182735</v>
      </c>
      <c r="H67" s="1055">
        <v>228489</v>
      </c>
      <c r="I67" s="1055">
        <v>7954</v>
      </c>
      <c r="J67" s="1055">
        <v>2394619</v>
      </c>
      <c r="K67" s="1055">
        <v>40726</v>
      </c>
      <c r="L67" s="1055">
        <v>2072990</v>
      </c>
      <c r="M67" s="1055">
        <v>1045613</v>
      </c>
      <c r="N67" s="1055">
        <v>131091</v>
      </c>
      <c r="O67" s="1055">
        <v>0</v>
      </c>
      <c r="P67" s="216">
        <f t="shared" si="11"/>
        <v>15641399.23</v>
      </c>
    </row>
    <row r="68" spans="1:17" ht="15.95" customHeight="1" x14ac:dyDescent="0.25">
      <c r="A68" s="112"/>
      <c r="B68" s="113" t="s">
        <v>714</v>
      </c>
      <c r="C68" s="233">
        <f>C65+C66-C67</f>
        <v>1624099.6600000001</v>
      </c>
      <c r="D68" s="233">
        <f t="shared" ref="D68:O68" si="13">D65+D66-D67</f>
        <v>12833864</v>
      </c>
      <c r="E68" s="233">
        <f t="shared" si="13"/>
        <v>13451441</v>
      </c>
      <c r="F68" s="233">
        <f t="shared" si="13"/>
        <v>11284948</v>
      </c>
      <c r="G68" s="233">
        <f t="shared" si="13"/>
        <v>42395328</v>
      </c>
      <c r="H68" s="233">
        <f t="shared" si="13"/>
        <v>22104776</v>
      </c>
      <c r="I68" s="233">
        <f t="shared" si="13"/>
        <v>12293286</v>
      </c>
      <c r="J68" s="233">
        <f t="shared" si="13"/>
        <v>31987828</v>
      </c>
      <c r="K68" s="233">
        <f t="shared" si="13"/>
        <v>9317900</v>
      </c>
      <c r="L68" s="233">
        <f t="shared" si="13"/>
        <v>13983196</v>
      </c>
      <c r="M68" s="233">
        <f t="shared" si="13"/>
        <v>22915397</v>
      </c>
      <c r="N68" s="233">
        <f t="shared" si="13"/>
        <v>4745865</v>
      </c>
      <c r="O68" s="233">
        <f t="shared" si="13"/>
        <v>-87</v>
      </c>
      <c r="P68" s="662">
        <f t="shared" si="11"/>
        <v>198937841.66</v>
      </c>
    </row>
    <row r="69" spans="1:17" s="154" customFormat="1" ht="15.95" customHeight="1" x14ac:dyDescent="0.25">
      <c r="A69" s="115">
        <v>5300000</v>
      </c>
      <c r="B69" s="115" t="s">
        <v>590</v>
      </c>
      <c r="C69" s="661"/>
      <c r="D69" s="505">
        <v>0</v>
      </c>
      <c r="E69" s="505">
        <v>0</v>
      </c>
      <c r="F69" s="1055">
        <v>41760</v>
      </c>
      <c r="G69" s="1055">
        <v>0</v>
      </c>
      <c r="H69" s="1055">
        <v>0</v>
      </c>
      <c r="I69" s="1055">
        <v>0</v>
      </c>
      <c r="J69" s="1055">
        <v>0</v>
      </c>
      <c r="K69" s="1055">
        <v>76064</v>
      </c>
      <c r="L69" s="1055">
        <v>0</v>
      </c>
      <c r="M69" s="1055">
        <v>0</v>
      </c>
      <c r="N69" s="1055">
        <v>0</v>
      </c>
      <c r="O69" s="1055">
        <v>0</v>
      </c>
      <c r="P69" s="216">
        <f t="shared" ref="P69:P80" si="14">SUM(C69:O69)</f>
        <v>117824</v>
      </c>
    </row>
    <row r="70" spans="1:17" s="154" customFormat="1" ht="15.95" customHeight="1" x14ac:dyDescent="0.25">
      <c r="A70" s="115">
        <v>4300000</v>
      </c>
      <c r="B70" s="115" t="s">
        <v>722</v>
      </c>
      <c r="C70" s="505"/>
      <c r="D70" s="505">
        <v>0</v>
      </c>
      <c r="E70" s="505">
        <v>0</v>
      </c>
      <c r="F70" s="1055">
        <v>82807</v>
      </c>
      <c r="G70" s="1055">
        <v>125320</v>
      </c>
      <c r="H70" s="1055">
        <v>0</v>
      </c>
      <c r="I70" s="1055">
        <v>0</v>
      </c>
      <c r="J70" s="1055">
        <v>0</v>
      </c>
      <c r="K70" s="1055">
        <v>120627</v>
      </c>
      <c r="L70" s="1055">
        <v>0</v>
      </c>
      <c r="M70" s="1055">
        <v>0</v>
      </c>
      <c r="N70" s="1055">
        <v>0</v>
      </c>
      <c r="O70" s="1055">
        <v>0</v>
      </c>
      <c r="P70" s="216">
        <f t="shared" si="14"/>
        <v>328754</v>
      </c>
    </row>
    <row r="71" spans="1:17" s="154" customFormat="1" ht="15.95" customHeight="1" x14ac:dyDescent="0.25">
      <c r="A71" s="112"/>
      <c r="B71" s="113" t="s">
        <v>723</v>
      </c>
      <c r="C71" s="233">
        <f>C68+C69-C70</f>
        <v>1624099.6600000001</v>
      </c>
      <c r="D71" s="233">
        <f t="shared" ref="D71:O71" si="15">D68+D69-D70</f>
        <v>12833864</v>
      </c>
      <c r="E71" s="233">
        <f t="shared" si="15"/>
        <v>13451441</v>
      </c>
      <c r="F71" s="233">
        <f t="shared" si="15"/>
        <v>11243901</v>
      </c>
      <c r="G71" s="233">
        <f t="shared" si="15"/>
        <v>42270008</v>
      </c>
      <c r="H71" s="233">
        <f t="shared" si="15"/>
        <v>22104776</v>
      </c>
      <c r="I71" s="233">
        <f t="shared" si="15"/>
        <v>12293286</v>
      </c>
      <c r="J71" s="233">
        <f t="shared" si="15"/>
        <v>31987828</v>
      </c>
      <c r="K71" s="233">
        <f t="shared" si="15"/>
        <v>9273337</v>
      </c>
      <c r="L71" s="233">
        <f t="shared" si="15"/>
        <v>13983196</v>
      </c>
      <c r="M71" s="233">
        <f t="shared" si="15"/>
        <v>22915397</v>
      </c>
      <c r="N71" s="233">
        <f t="shared" si="15"/>
        <v>4745865</v>
      </c>
      <c r="O71" s="233">
        <f t="shared" si="15"/>
        <v>-87</v>
      </c>
      <c r="P71" s="662">
        <f t="shared" si="14"/>
        <v>198726911.66</v>
      </c>
    </row>
    <row r="72" spans="1:17" s="154" customFormat="1" ht="15.95" customHeight="1" x14ac:dyDescent="0.25">
      <c r="A72" s="115">
        <v>4400000</v>
      </c>
      <c r="B72" s="115" t="s">
        <v>724</v>
      </c>
      <c r="C72" s="1056">
        <v>2522071.3200000003</v>
      </c>
      <c r="D72" s="505">
        <v>9713561</v>
      </c>
      <c r="E72" s="505">
        <v>6144665</v>
      </c>
      <c r="F72" s="1055">
        <v>7709168</v>
      </c>
      <c r="G72" s="1055">
        <v>36061001</v>
      </c>
      <c r="H72" s="1055">
        <v>12123244</v>
      </c>
      <c r="I72" s="1055">
        <v>7507902</v>
      </c>
      <c r="J72" s="1055">
        <v>9303754</v>
      </c>
      <c r="K72" s="1055">
        <v>6680254</v>
      </c>
      <c r="L72" s="1055">
        <v>6696393</v>
      </c>
      <c r="M72" s="1055">
        <v>13917259</v>
      </c>
      <c r="N72" s="1055">
        <v>3304982</v>
      </c>
      <c r="O72" s="1055">
        <v>608717</v>
      </c>
      <c r="P72" s="216">
        <f t="shared" si="14"/>
        <v>122292971.31999999</v>
      </c>
    </row>
    <row r="73" spans="1:17" s="154" customFormat="1" ht="15.95" customHeight="1" x14ac:dyDescent="0.25">
      <c r="A73" s="112"/>
      <c r="B73" s="113" t="s">
        <v>715</v>
      </c>
      <c r="C73" s="233">
        <f>C71-C72</f>
        <v>-897971.66000000015</v>
      </c>
      <c r="D73" s="233">
        <f>D71-D72</f>
        <v>3120303</v>
      </c>
      <c r="E73" s="233">
        <f t="shared" ref="E73:O73" si="16">E71-E72</f>
        <v>7306776</v>
      </c>
      <c r="F73" s="233">
        <f t="shared" si="16"/>
        <v>3534733</v>
      </c>
      <c r="G73" s="233">
        <f t="shared" si="16"/>
        <v>6209007</v>
      </c>
      <c r="H73" s="233">
        <f t="shared" si="16"/>
        <v>9981532</v>
      </c>
      <c r="I73" s="233">
        <f t="shared" si="16"/>
        <v>4785384</v>
      </c>
      <c r="J73" s="233">
        <f t="shared" si="16"/>
        <v>22684074</v>
      </c>
      <c r="K73" s="233">
        <f t="shared" si="16"/>
        <v>2593083</v>
      </c>
      <c r="L73" s="233">
        <f t="shared" si="16"/>
        <v>7286803</v>
      </c>
      <c r="M73" s="233">
        <f t="shared" si="16"/>
        <v>8998138</v>
      </c>
      <c r="N73" s="233">
        <f t="shared" si="16"/>
        <v>1440883</v>
      </c>
      <c r="O73" s="233">
        <f t="shared" si="16"/>
        <v>-608804</v>
      </c>
      <c r="P73" s="662">
        <f t="shared" si="14"/>
        <v>76433940.340000004</v>
      </c>
    </row>
    <row r="74" spans="1:17" s="154" customFormat="1" ht="15.95" customHeight="1" x14ac:dyDescent="0.25">
      <c r="A74" s="115">
        <v>5500000</v>
      </c>
      <c r="B74" s="115" t="s">
        <v>482</v>
      </c>
      <c r="C74" s="1056">
        <v>5550.4500000000007</v>
      </c>
      <c r="D74" s="505">
        <v>1451164</v>
      </c>
      <c r="E74" s="505">
        <v>133815</v>
      </c>
      <c r="F74" s="1055">
        <v>728</v>
      </c>
      <c r="G74" s="1055">
        <v>89108</v>
      </c>
      <c r="H74" s="1055">
        <v>58124</v>
      </c>
      <c r="I74" s="1055">
        <v>174</v>
      </c>
      <c r="J74" s="1055">
        <v>425230</v>
      </c>
      <c r="K74" s="1055">
        <v>12087</v>
      </c>
      <c r="L74" s="1055">
        <v>6766</v>
      </c>
      <c r="M74" s="1055">
        <v>434093</v>
      </c>
      <c r="N74" s="1055">
        <v>12334</v>
      </c>
      <c r="O74" s="1055">
        <v>2983</v>
      </c>
      <c r="P74" s="216">
        <f t="shared" si="14"/>
        <v>2632156.4500000002</v>
      </c>
    </row>
    <row r="75" spans="1:17" s="154" customFormat="1" ht="15.95" customHeight="1" x14ac:dyDescent="0.25">
      <c r="A75" s="115">
        <v>4500000</v>
      </c>
      <c r="B75" s="115" t="s">
        <v>594</v>
      </c>
      <c r="C75" s="1056">
        <v>54209.24</v>
      </c>
      <c r="D75" s="505">
        <v>47186</v>
      </c>
      <c r="E75" s="505">
        <v>6704</v>
      </c>
      <c r="F75" s="1055">
        <v>8117</v>
      </c>
      <c r="G75" s="1055">
        <v>2540757</v>
      </c>
      <c r="H75" s="1055">
        <v>1</v>
      </c>
      <c r="I75" s="1055">
        <v>7883</v>
      </c>
      <c r="J75" s="1055">
        <v>584565</v>
      </c>
      <c r="K75" s="1055">
        <v>141880</v>
      </c>
      <c r="L75" s="1055">
        <v>0</v>
      </c>
      <c r="M75" s="1055">
        <v>543254</v>
      </c>
      <c r="N75" s="1055">
        <v>1592</v>
      </c>
      <c r="O75" s="1055">
        <v>0</v>
      </c>
      <c r="P75" s="216">
        <f t="shared" si="14"/>
        <v>3936148.24</v>
      </c>
    </row>
    <row r="76" spans="1:17" s="154" customFormat="1" ht="15.95" customHeight="1" x14ac:dyDescent="0.25">
      <c r="A76" s="112"/>
      <c r="B76" s="113" t="s">
        <v>725</v>
      </c>
      <c r="C76" s="233">
        <f>C73+C74-C75</f>
        <v>-946630.45000000019</v>
      </c>
      <c r="D76" s="233">
        <f t="shared" ref="D76:O76" si="17">D73+D74-D75</f>
        <v>4524281</v>
      </c>
      <c r="E76" s="233">
        <f t="shared" si="17"/>
        <v>7433887</v>
      </c>
      <c r="F76" s="233">
        <f t="shared" si="17"/>
        <v>3527344</v>
      </c>
      <c r="G76" s="233">
        <f t="shared" si="17"/>
        <v>3757358</v>
      </c>
      <c r="H76" s="233">
        <f t="shared" si="17"/>
        <v>10039655</v>
      </c>
      <c r="I76" s="233">
        <f t="shared" si="17"/>
        <v>4777675</v>
      </c>
      <c r="J76" s="233">
        <f t="shared" si="17"/>
        <v>22524739</v>
      </c>
      <c r="K76" s="233">
        <f t="shared" si="17"/>
        <v>2463290</v>
      </c>
      <c r="L76" s="233">
        <f t="shared" si="17"/>
        <v>7293569</v>
      </c>
      <c r="M76" s="233">
        <f t="shared" si="17"/>
        <v>8888977</v>
      </c>
      <c r="N76" s="233">
        <f t="shared" si="17"/>
        <v>1451625</v>
      </c>
      <c r="O76" s="233">
        <f t="shared" si="17"/>
        <v>-605821</v>
      </c>
      <c r="P76" s="662">
        <f t="shared" si="14"/>
        <v>75129948.549999997</v>
      </c>
    </row>
    <row r="77" spans="1:17" s="154" customFormat="1" ht="25.5" x14ac:dyDescent="0.25">
      <c r="A77" s="115">
        <v>5890000</v>
      </c>
      <c r="B77" s="115" t="s">
        <v>591</v>
      </c>
      <c r="C77" s="1056">
        <v>1753.79</v>
      </c>
      <c r="D77" s="505">
        <v>11352</v>
      </c>
      <c r="E77" s="505">
        <v>0</v>
      </c>
      <c r="F77" s="1055">
        <v>16</v>
      </c>
      <c r="G77" s="1055">
        <v>162428</v>
      </c>
      <c r="H77" s="1055">
        <v>285701</v>
      </c>
      <c r="I77" s="1055">
        <v>4624</v>
      </c>
      <c r="J77" s="1055">
        <v>4227</v>
      </c>
      <c r="K77" s="1055">
        <v>395</v>
      </c>
      <c r="L77" s="1055">
        <v>9</v>
      </c>
      <c r="M77" s="1055">
        <v>27</v>
      </c>
      <c r="N77" s="1055">
        <v>0</v>
      </c>
      <c r="O77" s="1055">
        <v>772</v>
      </c>
      <c r="P77" s="216">
        <f t="shared" si="14"/>
        <v>471304.79000000004</v>
      </c>
    </row>
    <row r="78" spans="1:17" s="154" customFormat="1" ht="25.5" x14ac:dyDescent="0.25">
      <c r="A78" s="115">
        <v>4890000</v>
      </c>
      <c r="B78" s="115" t="s">
        <v>595</v>
      </c>
      <c r="C78" s="505"/>
      <c r="D78" s="505">
        <v>523</v>
      </c>
      <c r="E78" s="505">
        <v>0</v>
      </c>
      <c r="F78" s="1055">
        <v>1103</v>
      </c>
      <c r="G78" s="1055">
        <v>135712</v>
      </c>
      <c r="H78" s="1055">
        <v>2216</v>
      </c>
      <c r="I78" s="1055">
        <v>11073</v>
      </c>
      <c r="J78" s="1055">
        <v>1</v>
      </c>
      <c r="K78" s="1055">
        <v>1040</v>
      </c>
      <c r="L78" s="1055">
        <v>1198</v>
      </c>
      <c r="M78" s="1055">
        <v>90</v>
      </c>
      <c r="N78" s="1055">
        <v>0</v>
      </c>
      <c r="O78" s="1055">
        <v>0</v>
      </c>
      <c r="P78" s="216">
        <f t="shared" si="14"/>
        <v>152956</v>
      </c>
    </row>
    <row r="79" spans="1:17" s="154" customFormat="1" ht="15.95" customHeight="1" x14ac:dyDescent="0.25">
      <c r="A79" s="112"/>
      <c r="B79" s="113" t="s">
        <v>726</v>
      </c>
      <c r="C79" s="233">
        <f>C76+C77-C78</f>
        <v>-944876.66000000015</v>
      </c>
      <c r="D79" s="233">
        <f t="shared" ref="D79:O79" si="18">D76+D77-D78</f>
        <v>4535110</v>
      </c>
      <c r="E79" s="233">
        <f t="shared" si="18"/>
        <v>7433887</v>
      </c>
      <c r="F79" s="233">
        <f t="shared" si="18"/>
        <v>3526257</v>
      </c>
      <c r="G79" s="233">
        <f t="shared" si="18"/>
        <v>3784074</v>
      </c>
      <c r="H79" s="233">
        <f t="shared" si="18"/>
        <v>10323140</v>
      </c>
      <c r="I79" s="233">
        <f t="shared" si="18"/>
        <v>4771226</v>
      </c>
      <c r="J79" s="233">
        <f t="shared" si="18"/>
        <v>22528965</v>
      </c>
      <c r="K79" s="233">
        <f t="shared" si="18"/>
        <v>2462645</v>
      </c>
      <c r="L79" s="233">
        <f t="shared" si="18"/>
        <v>7292380</v>
      </c>
      <c r="M79" s="233">
        <f t="shared" si="18"/>
        <v>8888914</v>
      </c>
      <c r="N79" s="233">
        <f t="shared" si="18"/>
        <v>1451625</v>
      </c>
      <c r="O79" s="233">
        <f t="shared" si="18"/>
        <v>-605049</v>
      </c>
      <c r="P79" s="662">
        <f t="shared" si="14"/>
        <v>75448297.340000004</v>
      </c>
    </row>
    <row r="80" spans="1:17" s="154" customFormat="1" ht="15.95" customHeight="1" x14ac:dyDescent="0.25">
      <c r="A80" s="115">
        <v>4600000</v>
      </c>
      <c r="B80" s="115" t="s">
        <v>727</v>
      </c>
      <c r="C80" s="505"/>
      <c r="D80" s="505">
        <v>390686</v>
      </c>
      <c r="E80" s="505">
        <v>1255897</v>
      </c>
      <c r="F80" s="1055">
        <v>273417</v>
      </c>
      <c r="G80" s="1055">
        <v>0</v>
      </c>
      <c r="H80" s="1055">
        <v>1738445</v>
      </c>
      <c r="I80" s="1055">
        <v>0</v>
      </c>
      <c r="J80" s="1055">
        <v>3661126</v>
      </c>
      <c r="K80" s="1055">
        <v>255584</v>
      </c>
      <c r="L80" s="1055">
        <v>1337961</v>
      </c>
      <c r="M80" s="1055">
        <v>1009274</v>
      </c>
      <c r="N80" s="1055">
        <v>0</v>
      </c>
      <c r="O80" s="1055">
        <v>0</v>
      </c>
      <c r="P80" s="216">
        <f t="shared" si="14"/>
        <v>9922390</v>
      </c>
    </row>
    <row r="81" spans="1:16" s="154" customFormat="1" ht="15.95" customHeight="1" x14ac:dyDescent="0.25">
      <c r="A81" s="112"/>
      <c r="B81" s="273" t="s">
        <v>1255</v>
      </c>
      <c r="C81" s="233">
        <f>C79-C80</f>
        <v>-944876.66000000015</v>
      </c>
      <c r="D81" s="233">
        <f t="shared" ref="D81:O81" si="19">D79-D80</f>
        <v>4144424</v>
      </c>
      <c r="E81" s="233">
        <f t="shared" si="19"/>
        <v>6177990</v>
      </c>
      <c r="F81" s="233">
        <f t="shared" si="19"/>
        <v>3252840</v>
      </c>
      <c r="G81" s="233">
        <f t="shared" si="19"/>
        <v>3784074</v>
      </c>
      <c r="H81" s="233">
        <f t="shared" si="19"/>
        <v>8584695</v>
      </c>
      <c r="I81" s="233">
        <f t="shared" si="19"/>
        <v>4771226</v>
      </c>
      <c r="J81" s="233">
        <f t="shared" si="19"/>
        <v>18867839</v>
      </c>
      <c r="K81" s="233">
        <f t="shared" si="19"/>
        <v>2207061</v>
      </c>
      <c r="L81" s="233">
        <f t="shared" si="19"/>
        <v>5954419</v>
      </c>
      <c r="M81" s="233">
        <f t="shared" si="19"/>
        <v>7879640</v>
      </c>
      <c r="N81" s="233">
        <f t="shared" si="19"/>
        <v>1451625</v>
      </c>
      <c r="O81" s="233">
        <f t="shared" si="19"/>
        <v>-605049</v>
      </c>
      <c r="P81" s="662">
        <f>SUM(C81:O81)</f>
        <v>65525907.340000004</v>
      </c>
    </row>
    <row r="82" spans="1:16" s="154" customFormat="1" ht="3.75" customHeight="1" x14ac:dyDescent="0.25">
      <c r="A82" s="161"/>
      <c r="B82" s="161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1:16" s="154" customFormat="1" x14ac:dyDescent="0.25">
      <c r="A83" s="596"/>
      <c r="B83" s="596" t="s">
        <v>1158</v>
      </c>
      <c r="C83" s="596"/>
      <c r="D83" s="596"/>
      <c r="E83" s="596"/>
      <c r="F83" s="596"/>
      <c r="G83" s="596"/>
      <c r="H83" s="596"/>
      <c r="I83" s="596"/>
      <c r="J83" s="596"/>
      <c r="K83" s="596"/>
      <c r="L83" s="596"/>
      <c r="M83" s="596"/>
      <c r="N83" s="596"/>
      <c r="O83" s="596"/>
      <c r="P83" s="596"/>
    </row>
    <row r="84" spans="1:16" s="154" customFormat="1" x14ac:dyDescent="0.25">
      <c r="A84" s="99"/>
      <c r="B84" s="100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x14ac:dyDescent="0.25">
      <c r="C85" s="295"/>
      <c r="D85" s="295"/>
      <c r="E85" s="295"/>
      <c r="F85" s="295"/>
      <c r="M85" s="210"/>
      <c r="N85" s="295"/>
      <c r="O85" s="295"/>
    </row>
    <row r="86" spans="1:16" x14ac:dyDescent="0.25"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</row>
  </sheetData>
  <mergeCells count="8">
    <mergeCell ref="A57:P57"/>
    <mergeCell ref="A58:P58"/>
    <mergeCell ref="A59:P59"/>
    <mergeCell ref="A1:P1"/>
    <mergeCell ref="A2:P2"/>
    <mergeCell ref="A3:P3"/>
    <mergeCell ref="A4:P4"/>
    <mergeCell ref="A56:P56"/>
  </mergeCells>
  <conditionalFormatting sqref="P8 A68:B68 A84:P84 A65:B65 A71:B71 A73:B73 A76:B76 A79:B79 A8:B8 A25:B25 A37:B39 A22:B22 A47:B49 A54:P55">
    <cfRule type="cellIs" dxfId="8" priority="10" stopIfTrue="1" operator="equal">
      <formula>0</formula>
    </cfRule>
  </conditionalFormatting>
  <conditionalFormatting sqref="O8">
    <cfRule type="cellIs" dxfId="7" priority="9" stopIfTrue="1" operator="equal">
      <formula>0</formula>
    </cfRule>
  </conditionalFormatting>
  <conditionalFormatting sqref="A81">
    <cfRule type="cellIs" dxfId="6" priority="8" stopIfTrue="1" operator="equal">
      <formula>0</formula>
    </cfRule>
  </conditionalFormatting>
  <conditionalFormatting sqref="B81">
    <cfRule type="cellIs" dxfId="5" priority="7" stopIfTrue="1" operator="equal">
      <formula>0</formula>
    </cfRule>
  </conditionalFormatting>
  <conditionalFormatting sqref="M8">
    <cfRule type="cellIs" dxfId="4" priority="6" stopIfTrue="1" operator="equal">
      <formula>0</formula>
    </cfRule>
  </conditionalFormatting>
  <conditionalFormatting sqref="N8">
    <cfRule type="cellIs" dxfId="3" priority="5" stopIfTrue="1" operator="equal">
      <formula>0</formula>
    </cfRule>
  </conditionalFormatting>
  <conditionalFormatting sqref="C8:L8">
    <cfRule type="cellIs" dxfId="2" priority="4" stopIfTrue="1" operator="equal">
      <formula>0</formula>
    </cfRule>
  </conditionalFormatting>
  <conditionalFormatting sqref="E35:L35">
    <cfRule type="cellIs" dxfId="1" priority="3" stopIfTrue="1" operator="equal">
      <formula>0</formula>
    </cfRule>
  </conditionalFormatting>
  <conditionalFormatting sqref="C6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96"/>
  <sheetViews>
    <sheetView showGridLines="0" zoomScale="85" zoomScaleNormal="85" workbookViewId="0">
      <selection activeCell="E69" sqref="E69"/>
    </sheetView>
  </sheetViews>
  <sheetFormatPr baseColWidth="10" defaultColWidth="9.140625" defaultRowHeight="12.75" x14ac:dyDescent="0.2"/>
  <cols>
    <col min="1" max="1" width="73.5703125" customWidth="1"/>
    <col min="2" max="2" width="18.85546875" bestFit="1" customWidth="1"/>
    <col min="3" max="3" width="18" bestFit="1" customWidth="1"/>
    <col min="4" max="4" width="21.85546875" bestFit="1" customWidth="1"/>
    <col min="5" max="5" width="18" bestFit="1" customWidth="1"/>
    <col min="6" max="6" width="16.7109375" bestFit="1" customWidth="1"/>
    <col min="7" max="7" width="11.140625" customWidth="1"/>
  </cols>
  <sheetData>
    <row r="1" spans="1:3" x14ac:dyDescent="0.2">
      <c r="A1" s="1379" t="s">
        <v>704</v>
      </c>
      <c r="B1" s="1379"/>
      <c r="C1" s="1379"/>
    </row>
    <row r="2" spans="1:3" x14ac:dyDescent="0.2">
      <c r="A2" s="1380" t="s">
        <v>705</v>
      </c>
      <c r="B2" s="1380"/>
      <c r="C2" s="1380"/>
    </row>
    <row r="3" spans="1:3" x14ac:dyDescent="0.2">
      <c r="A3" s="1379" t="s">
        <v>2019</v>
      </c>
      <c r="B3" s="1379"/>
      <c r="C3" s="1379"/>
    </row>
    <row r="4" spans="1:3" x14ac:dyDescent="0.2">
      <c r="A4" s="1379" t="s">
        <v>599</v>
      </c>
      <c r="B4" s="1379"/>
      <c r="C4" s="1379"/>
    </row>
    <row r="5" spans="1:3" ht="3.75" customHeight="1" x14ac:dyDescent="0.25">
      <c r="A5" s="88"/>
      <c r="B5" s="89"/>
      <c r="C5" s="89"/>
    </row>
    <row r="6" spans="1:3" ht="22.5" x14ac:dyDescent="0.2">
      <c r="A6" s="90" t="s">
        <v>706</v>
      </c>
      <c r="B6" s="91" t="s">
        <v>979</v>
      </c>
      <c r="C6" s="91" t="s">
        <v>980</v>
      </c>
    </row>
    <row r="7" spans="1:3" ht="15" x14ac:dyDescent="0.25">
      <c r="A7" s="1116" t="s">
        <v>1175</v>
      </c>
      <c r="B7" s="1117">
        <v>26918148.924197</v>
      </c>
      <c r="C7" s="1118">
        <f>B7/$B$45</f>
        <v>3.1028756929841E-2</v>
      </c>
    </row>
    <row r="8" spans="1:3" ht="15" x14ac:dyDescent="0.25">
      <c r="A8" s="1116" t="s">
        <v>177</v>
      </c>
      <c r="B8" s="1117">
        <v>112532925.099124</v>
      </c>
      <c r="C8" s="1118">
        <f t="shared" ref="C8:C43" si="0">B8/$B$45</f>
        <v>0.12971756673676568</v>
      </c>
    </row>
    <row r="9" spans="1:3" ht="15" x14ac:dyDescent="0.25">
      <c r="A9" s="1116" t="s">
        <v>191</v>
      </c>
      <c r="B9" s="1117">
        <v>27198513.74927</v>
      </c>
      <c r="C9" s="1118">
        <f t="shared" si="0"/>
        <v>3.1351935616212245E-2</v>
      </c>
    </row>
    <row r="10" spans="1:3" ht="15" x14ac:dyDescent="0.25">
      <c r="A10" s="1116" t="s">
        <v>1</v>
      </c>
      <c r="B10" s="1117">
        <v>63681479.212826997</v>
      </c>
      <c r="C10" s="1118">
        <f t="shared" si="0"/>
        <v>7.3406130005147688E-2</v>
      </c>
    </row>
    <row r="11" spans="1:3" ht="15" x14ac:dyDescent="0.25">
      <c r="A11" s="1116" t="s">
        <v>707</v>
      </c>
      <c r="B11" s="1117">
        <v>18060870.470844001</v>
      </c>
      <c r="C11" s="1118">
        <f t="shared" si="0"/>
        <v>2.0818904054632315E-2</v>
      </c>
    </row>
    <row r="12" spans="1:3" ht="15" x14ac:dyDescent="0.25">
      <c r="A12" s="1116" t="s">
        <v>179</v>
      </c>
      <c r="B12" s="1117">
        <v>58203702.972303003</v>
      </c>
      <c r="C12" s="1118">
        <f t="shared" si="0"/>
        <v>6.7091855276899537E-2</v>
      </c>
    </row>
    <row r="13" spans="1:3" ht="15" x14ac:dyDescent="0.25">
      <c r="A13" s="1116" t="s">
        <v>1613</v>
      </c>
      <c r="B13" s="1117">
        <v>39476816.513118997</v>
      </c>
      <c r="C13" s="1118">
        <f t="shared" si="0"/>
        <v>4.5505229479149388E-2</v>
      </c>
    </row>
    <row r="14" spans="1:3" ht="15" x14ac:dyDescent="0.25">
      <c r="A14" s="1116" t="s">
        <v>10</v>
      </c>
      <c r="B14" s="1117">
        <v>55809844.148688003</v>
      </c>
      <c r="C14" s="1118">
        <f t="shared" si="0"/>
        <v>6.4332435831993523E-2</v>
      </c>
    </row>
    <row r="15" spans="1:3" ht="15" x14ac:dyDescent="0.25">
      <c r="A15" s="1116" t="s">
        <v>3</v>
      </c>
      <c r="B15" s="1117">
        <v>53967336.511660002</v>
      </c>
      <c r="C15" s="1118">
        <f t="shared" si="0"/>
        <v>6.2208563132882103E-2</v>
      </c>
    </row>
    <row r="16" spans="1:3" ht="15" x14ac:dyDescent="0.25">
      <c r="A16" s="1116" t="s">
        <v>95</v>
      </c>
      <c r="B16" s="1117">
        <v>88953122.622447997</v>
      </c>
      <c r="C16" s="1118">
        <f t="shared" si="0"/>
        <v>0.10253694738724002</v>
      </c>
    </row>
    <row r="17" spans="1:3" ht="15" x14ac:dyDescent="0.25">
      <c r="A17" s="1116" t="s">
        <v>12</v>
      </c>
      <c r="B17" s="1117">
        <v>80460944.905247003</v>
      </c>
      <c r="C17" s="1118">
        <f t="shared" si="0"/>
        <v>9.2747948933665933E-2</v>
      </c>
    </row>
    <row r="18" spans="1:3" ht="15" x14ac:dyDescent="0.25">
      <c r="A18" s="1116" t="s">
        <v>239</v>
      </c>
      <c r="B18" s="1117">
        <v>571071.13702599995</v>
      </c>
      <c r="C18" s="1118">
        <f t="shared" si="0"/>
        <v>6.582780840661491E-4</v>
      </c>
    </row>
    <row r="19" spans="1:3" s="825" customFormat="1" ht="15" x14ac:dyDescent="0.25">
      <c r="A19" s="1116" t="s">
        <v>1215</v>
      </c>
      <c r="B19" s="1117">
        <v>2998047.2244890002</v>
      </c>
      <c r="C19" s="1118">
        <f t="shared" si="0"/>
        <v>3.4558720532685628E-3</v>
      </c>
    </row>
    <row r="20" spans="1:3" s="825" customFormat="1" ht="15" x14ac:dyDescent="0.25">
      <c r="A20" s="1116" t="s">
        <v>1614</v>
      </c>
      <c r="B20" s="1117">
        <v>1523724.94169</v>
      </c>
      <c r="C20" s="1118">
        <f t="shared" si="0"/>
        <v>1.7564094387313282E-3</v>
      </c>
    </row>
    <row r="21" spans="1:3" s="825" customFormat="1" ht="15" x14ac:dyDescent="0.25">
      <c r="A21" s="1116" t="s">
        <v>270</v>
      </c>
      <c r="B21" s="1117">
        <v>2997451.8950430001</v>
      </c>
      <c r="C21" s="1118">
        <f t="shared" si="0"/>
        <v>3.4551858124454984E-3</v>
      </c>
    </row>
    <row r="22" spans="1:3" s="825" customFormat="1" ht="15" x14ac:dyDescent="0.25">
      <c r="A22" s="1116" t="s">
        <v>276</v>
      </c>
      <c r="B22" s="1117">
        <v>738505.83090299997</v>
      </c>
      <c r="C22" s="1118">
        <f t="shared" si="0"/>
        <v>8.5128134118319667E-4</v>
      </c>
    </row>
    <row r="23" spans="1:3" s="825" customFormat="1" ht="15" x14ac:dyDescent="0.25">
      <c r="A23" s="1116" t="s">
        <v>2030</v>
      </c>
      <c r="B23" s="1117">
        <v>13912107.172010999</v>
      </c>
      <c r="C23" s="1118">
        <f t="shared" si="0"/>
        <v>1.6036592747809251E-2</v>
      </c>
    </row>
    <row r="24" spans="1:3" ht="15" x14ac:dyDescent="0.25">
      <c r="A24" s="1116" t="s">
        <v>6</v>
      </c>
      <c r="B24" s="1117">
        <v>127175.86005800001</v>
      </c>
      <c r="C24" s="1118">
        <f t="shared" si="0"/>
        <v>1.4659659028544713E-4</v>
      </c>
    </row>
    <row r="25" spans="1:3" ht="15" x14ac:dyDescent="0.25">
      <c r="A25" s="1116" t="s">
        <v>314</v>
      </c>
      <c r="B25" s="1117">
        <v>2043297.959183</v>
      </c>
      <c r="C25" s="1118">
        <f t="shared" si="0"/>
        <v>2.3553252450333865E-3</v>
      </c>
    </row>
    <row r="26" spans="1:3" ht="15" x14ac:dyDescent="0.25">
      <c r="A26" s="1116" t="s">
        <v>1278</v>
      </c>
      <c r="B26" s="1117">
        <v>6111631.9766760003</v>
      </c>
      <c r="C26" s="1118">
        <f t="shared" si="0"/>
        <v>7.0449251017575447E-3</v>
      </c>
    </row>
    <row r="27" spans="1:3" ht="15" x14ac:dyDescent="0.25">
      <c r="A27" s="1116" t="s">
        <v>2031</v>
      </c>
      <c r="B27" s="1117">
        <v>12838441.122447999</v>
      </c>
      <c r="C27" s="1118">
        <f t="shared" si="0"/>
        <v>1.4798969649373748E-2</v>
      </c>
    </row>
    <row r="28" spans="1:3" s="607" customFormat="1" ht="15" x14ac:dyDescent="0.25">
      <c r="A28" s="1116" t="s">
        <v>178</v>
      </c>
      <c r="B28" s="1117">
        <v>103176557.877551</v>
      </c>
      <c r="C28" s="1118">
        <f t="shared" si="0"/>
        <v>0.1189324104066604</v>
      </c>
    </row>
    <row r="29" spans="1:3" s="607" customFormat="1" ht="15" x14ac:dyDescent="0.25">
      <c r="A29" s="1116" t="s">
        <v>180</v>
      </c>
      <c r="B29" s="1117">
        <v>46776495.482506998</v>
      </c>
      <c r="C29" s="1118">
        <f t="shared" si="0"/>
        <v>5.3919625470673506E-2</v>
      </c>
    </row>
    <row r="30" spans="1:3" s="607" customFormat="1" ht="15" x14ac:dyDescent="0.25">
      <c r="A30" s="1116" t="s">
        <v>143</v>
      </c>
      <c r="B30" s="1117">
        <v>446808.89212799998</v>
      </c>
      <c r="C30" s="1118">
        <f t="shared" si="0"/>
        <v>5.1504004034500438E-4</v>
      </c>
    </row>
    <row r="31" spans="1:3" s="607" customFormat="1" ht="15" x14ac:dyDescent="0.25">
      <c r="A31" s="1116" t="s">
        <v>1048</v>
      </c>
      <c r="B31" s="1117">
        <v>587248.27405200002</v>
      </c>
      <c r="C31" s="1118">
        <f t="shared" si="0"/>
        <v>6.769255941164882E-4</v>
      </c>
    </row>
    <row r="32" spans="1:3" ht="15" x14ac:dyDescent="0.25">
      <c r="A32" s="1116" t="s">
        <v>1598</v>
      </c>
      <c r="B32" s="1117">
        <v>407392.128279</v>
      </c>
      <c r="C32" s="1118">
        <f t="shared" si="0"/>
        <v>4.6960403403284115E-4</v>
      </c>
    </row>
    <row r="33" spans="1:3" ht="15" x14ac:dyDescent="0.25">
      <c r="A33" s="1116" t="s">
        <v>1410</v>
      </c>
      <c r="B33" s="1117">
        <v>1326044.902332</v>
      </c>
      <c r="C33" s="1118">
        <f t="shared" si="0"/>
        <v>1.5285421396687587E-3</v>
      </c>
    </row>
    <row r="34" spans="1:3" ht="15" x14ac:dyDescent="0.25">
      <c r="A34" s="1116" t="s">
        <v>1279</v>
      </c>
      <c r="B34" s="1117">
        <v>2626186.3556849998</v>
      </c>
      <c r="C34" s="1118">
        <f t="shared" si="0"/>
        <v>3.0272251748248947E-3</v>
      </c>
    </row>
    <row r="35" spans="1:3" ht="15" x14ac:dyDescent="0.25">
      <c r="A35" s="1116" t="s">
        <v>1330</v>
      </c>
      <c r="B35" s="1117">
        <v>365846.47230299999</v>
      </c>
      <c r="C35" s="1118">
        <f t="shared" si="0"/>
        <v>4.2171403742125003E-4</v>
      </c>
    </row>
    <row r="36" spans="1:3" ht="15" x14ac:dyDescent="0.25">
      <c r="A36" s="1116" t="s">
        <v>841</v>
      </c>
      <c r="B36" s="1117">
        <v>1017201.1661799999</v>
      </c>
      <c r="C36" s="1118">
        <f t="shared" si="0"/>
        <v>1.1725355938490324E-3</v>
      </c>
    </row>
    <row r="37" spans="1:3" ht="15" x14ac:dyDescent="0.25">
      <c r="A37" s="1116" t="s">
        <v>1115</v>
      </c>
      <c r="B37" s="1117">
        <v>9248980.7696790006</v>
      </c>
      <c r="C37" s="1118">
        <f t="shared" si="0"/>
        <v>1.0661371142544286E-2</v>
      </c>
    </row>
    <row r="38" spans="1:3" ht="15" x14ac:dyDescent="0.25">
      <c r="A38" s="1116" t="s">
        <v>868</v>
      </c>
      <c r="B38" s="1117">
        <v>836746.99708400003</v>
      </c>
      <c r="C38" s="1118">
        <f t="shared" si="0"/>
        <v>9.6452468768962077E-4</v>
      </c>
    </row>
    <row r="39" spans="1:3" ht="15" x14ac:dyDescent="0.25">
      <c r="A39" s="1116" t="s">
        <v>1414</v>
      </c>
      <c r="B39" s="1117">
        <v>106272.44897899999</v>
      </c>
      <c r="C39" s="1118">
        <f t="shared" si="0"/>
        <v>1.2250106784810012E-4</v>
      </c>
    </row>
    <row r="40" spans="1:3" ht="15" x14ac:dyDescent="0.25">
      <c r="A40" s="1116" t="s">
        <v>393</v>
      </c>
      <c r="B40" s="1117">
        <v>13323869.94169</v>
      </c>
      <c r="C40" s="1118">
        <f t="shared" si="0"/>
        <v>1.5358527176208744E-2</v>
      </c>
    </row>
    <row r="41" spans="1:3" ht="15" x14ac:dyDescent="0.25">
      <c r="A41" s="1116" t="s">
        <v>708</v>
      </c>
      <c r="B41" s="1117">
        <v>10689055.753644001</v>
      </c>
      <c r="C41" s="1118">
        <f t="shared" si="0"/>
        <v>1.2321356632780875E-2</v>
      </c>
    </row>
    <row r="42" spans="1:3" ht="15" x14ac:dyDescent="0.25">
      <c r="A42" s="1116" t="s">
        <v>167</v>
      </c>
      <c r="B42" s="1117">
        <v>1807291.90962</v>
      </c>
      <c r="C42" s="1118">
        <f t="shared" si="0"/>
        <v>2.0832792597583871E-3</v>
      </c>
    </row>
    <row r="43" spans="1:3" ht="15" x14ac:dyDescent="0.25">
      <c r="A43" s="1116" t="s">
        <v>1424</v>
      </c>
      <c r="B43" s="1117">
        <v>747967.20116599998</v>
      </c>
      <c r="C43" s="1118">
        <f t="shared" si="0"/>
        <v>8.6218753532531906E-4</v>
      </c>
    </row>
    <row r="44" spans="1:3" ht="15" x14ac:dyDescent="0.25">
      <c r="A44" s="1116" t="s">
        <v>1227</v>
      </c>
      <c r="B44" s="1117">
        <v>4907506.6195329996</v>
      </c>
      <c r="C44" s="1118">
        <f>B44/$B$45</f>
        <v>5.6569205578692163E-3</v>
      </c>
    </row>
    <row r="45" spans="1:3" ht="15" x14ac:dyDescent="0.25">
      <c r="A45" s="1119"/>
      <c r="B45" s="1120">
        <f>SUM(B7:B44)</f>
        <v>867522633.44166577</v>
      </c>
      <c r="C45" s="1121">
        <f>SUM(C7:C44)</f>
        <v>1.0000000000000002</v>
      </c>
    </row>
    <row r="46" spans="1:3" ht="6.75" customHeight="1" x14ac:dyDescent="0.2">
      <c r="A46" s="92"/>
      <c r="B46" s="93"/>
      <c r="C46" s="94"/>
    </row>
    <row r="47" spans="1:3" ht="15" x14ac:dyDescent="0.25">
      <c r="A47" s="81" t="s">
        <v>1159</v>
      </c>
      <c r="B47" s="95"/>
      <c r="C47" s="95"/>
    </row>
    <row r="48" spans="1:3" ht="15" x14ac:dyDescent="0.25">
      <c r="A48" s="81"/>
      <c r="B48" s="95"/>
      <c r="C48" s="95"/>
    </row>
    <row r="49" spans="1:7" x14ac:dyDescent="0.2">
      <c r="A49" s="1379" t="s">
        <v>704</v>
      </c>
      <c r="B49" s="1379"/>
      <c r="C49" s="1379"/>
    </row>
    <row r="50" spans="1:7" x14ac:dyDescent="0.2">
      <c r="A50" s="1379" t="s">
        <v>856</v>
      </c>
      <c r="B50" s="1379"/>
      <c r="C50" s="1379"/>
    </row>
    <row r="51" spans="1:7" x14ac:dyDescent="0.2">
      <c r="A51" s="1379" t="s">
        <v>2019</v>
      </c>
      <c r="B51" s="1379"/>
      <c r="C51" s="1379"/>
    </row>
    <row r="52" spans="1:7" x14ac:dyDescent="0.2">
      <c r="A52" s="1379" t="s">
        <v>599</v>
      </c>
      <c r="B52" s="1379"/>
      <c r="C52" s="1379"/>
    </row>
    <row r="53" spans="1:7" ht="3.75" customHeight="1" x14ac:dyDescent="0.2">
      <c r="A53" s="96"/>
      <c r="B53" s="96"/>
      <c r="C53" s="96"/>
    </row>
    <row r="54" spans="1:7" ht="24" customHeight="1" x14ac:dyDescent="0.2">
      <c r="A54" s="90" t="s">
        <v>709</v>
      </c>
      <c r="B54" s="237" t="s">
        <v>981</v>
      </c>
      <c r="C54" s="91" t="s">
        <v>980</v>
      </c>
    </row>
    <row r="55" spans="1:7" ht="15" x14ac:dyDescent="0.25">
      <c r="A55" s="1122" t="s">
        <v>500</v>
      </c>
      <c r="B55" s="1123">
        <v>46256244.179292001</v>
      </c>
      <c r="C55" s="1124">
        <f>B55/$B$64</f>
        <v>5.331992779921213E-2</v>
      </c>
      <c r="D55" s="1098"/>
      <c r="E55" s="1099"/>
      <c r="F55" s="1100"/>
      <c r="G55" s="1101"/>
    </row>
    <row r="56" spans="1:7" ht="15" x14ac:dyDescent="0.25">
      <c r="A56" s="1125" t="s">
        <v>501</v>
      </c>
      <c r="B56" s="1123">
        <v>40679921.400868997</v>
      </c>
      <c r="C56" s="1124">
        <f t="shared" ref="C56:C63" si="1">B56/$B$64</f>
        <v>4.6892057720133704E-2</v>
      </c>
      <c r="D56" s="1098"/>
      <c r="E56" s="1099"/>
      <c r="F56" s="1100"/>
      <c r="G56" s="1101"/>
    </row>
    <row r="57" spans="1:7" ht="15" x14ac:dyDescent="0.25">
      <c r="A57" s="1125" t="s">
        <v>503</v>
      </c>
      <c r="B57" s="1123">
        <v>1337311.861516</v>
      </c>
      <c r="C57" s="1124">
        <f t="shared" si="1"/>
        <v>1.5415296500225818E-3</v>
      </c>
      <c r="D57" s="1098"/>
      <c r="E57" s="1099"/>
      <c r="F57" s="1100"/>
      <c r="G57" s="1101"/>
    </row>
    <row r="58" spans="1:7" ht="15" x14ac:dyDescent="0.25">
      <c r="A58" s="1125" t="s">
        <v>1618</v>
      </c>
      <c r="B58" s="1123">
        <v>747967.20116599998</v>
      </c>
      <c r="C58" s="1124">
        <f t="shared" si="1"/>
        <v>8.6218753532531873E-4</v>
      </c>
      <c r="D58" s="1098"/>
      <c r="E58" s="1099"/>
      <c r="F58" s="1100"/>
      <c r="G58" s="1101"/>
    </row>
    <row r="59" spans="1:7" ht="15" x14ac:dyDescent="0.25">
      <c r="A59" s="1125" t="s">
        <v>507</v>
      </c>
      <c r="B59" s="1123">
        <v>1523724.94169</v>
      </c>
      <c r="C59" s="1124">
        <f t="shared" si="1"/>
        <v>1.7564094387313278E-3</v>
      </c>
      <c r="D59" s="1098"/>
      <c r="E59" s="1099"/>
      <c r="F59" s="1100"/>
      <c r="G59" s="1101"/>
    </row>
    <row r="60" spans="1:7" ht="15" x14ac:dyDescent="0.25">
      <c r="A60" s="1125" t="s">
        <v>508</v>
      </c>
      <c r="B60" s="1123">
        <v>9351743.892128</v>
      </c>
      <c r="C60" s="1124">
        <f t="shared" si="1"/>
        <v>1.0779826982758289E-2</v>
      </c>
      <c r="D60" s="1098"/>
      <c r="E60" s="1099"/>
      <c r="F60" s="1100"/>
      <c r="G60" s="1101"/>
    </row>
    <row r="61" spans="1:7" ht="15" x14ac:dyDescent="0.25">
      <c r="A61" s="1125" t="s">
        <v>509</v>
      </c>
      <c r="B61" s="1123">
        <v>761287385.38337505</v>
      </c>
      <c r="C61" s="1124">
        <f t="shared" si="1"/>
        <v>0.87754181393881248</v>
      </c>
      <c r="D61" s="1098"/>
      <c r="E61" s="1102"/>
      <c r="F61" s="1100"/>
      <c r="G61" s="1101"/>
    </row>
    <row r="62" spans="1:7" ht="15" x14ac:dyDescent="0.25">
      <c r="A62" s="1125" t="s">
        <v>1619</v>
      </c>
      <c r="B62" s="1123">
        <v>595663.55685099994</v>
      </c>
      <c r="C62" s="1124">
        <f t="shared" si="1"/>
        <v>6.8662595520748858E-4</v>
      </c>
      <c r="D62" s="1098"/>
      <c r="E62" s="1102"/>
      <c r="F62" s="1100"/>
      <c r="G62" s="1101"/>
    </row>
    <row r="63" spans="1:7" ht="15" x14ac:dyDescent="0.25">
      <c r="A63" s="1125" t="s">
        <v>513</v>
      </c>
      <c r="B63" s="1123">
        <v>5742671.0247790003</v>
      </c>
      <c r="C63" s="1124">
        <f t="shared" si="1"/>
        <v>6.6196209797967755E-3</v>
      </c>
      <c r="D63" s="1098"/>
      <c r="E63" s="1099"/>
      <c r="F63" s="1100"/>
      <c r="G63" s="1101"/>
    </row>
    <row r="64" spans="1:7" ht="15" x14ac:dyDescent="0.25">
      <c r="A64" s="1119" t="s">
        <v>496</v>
      </c>
      <c r="B64" s="1126">
        <f>SUM(B55:B63)</f>
        <v>867522633.44166601</v>
      </c>
      <c r="C64" s="1127">
        <f>SUM(C55:C63)</f>
        <v>1.0000000000000002</v>
      </c>
      <c r="D64" s="1107"/>
      <c r="E64" s="1107"/>
      <c r="F64" s="1107"/>
      <c r="G64" s="1107"/>
    </row>
    <row r="65" spans="1:4" ht="6.75" customHeight="1" x14ac:dyDescent="0.2">
      <c r="A65" s="92"/>
      <c r="B65" s="93"/>
      <c r="C65" s="94"/>
    </row>
    <row r="66" spans="1:4" ht="15" x14ac:dyDescent="0.25">
      <c r="A66" s="81" t="s">
        <v>1159</v>
      </c>
      <c r="B66" s="89"/>
      <c r="C66" s="89"/>
    </row>
    <row r="67" spans="1:4" ht="15" x14ac:dyDescent="0.25">
      <c r="A67" s="81"/>
      <c r="B67" s="89"/>
      <c r="C67" s="89"/>
    </row>
    <row r="68" spans="1:4" x14ac:dyDescent="0.2">
      <c r="A68" s="1379" t="s">
        <v>704</v>
      </c>
      <c r="B68" s="1379"/>
      <c r="C68" s="1379"/>
    </row>
    <row r="69" spans="1:4" x14ac:dyDescent="0.2">
      <c r="A69" s="1381" t="s">
        <v>1363</v>
      </c>
      <c r="B69" s="1381"/>
      <c r="C69" s="1381"/>
    </row>
    <row r="70" spans="1:4" x14ac:dyDescent="0.2">
      <c r="A70" s="1379" t="s">
        <v>1630</v>
      </c>
      <c r="B70" s="1379"/>
      <c r="C70" s="1379"/>
    </row>
    <row r="71" spans="1:4" x14ac:dyDescent="0.2">
      <c r="A71" s="1379" t="s">
        <v>599</v>
      </c>
      <c r="B71" s="1379"/>
      <c r="C71" s="1379"/>
    </row>
    <row r="72" spans="1:4" ht="3.75" customHeight="1" x14ac:dyDescent="0.2">
      <c r="A72" s="88"/>
    </row>
    <row r="73" spans="1:4" x14ac:dyDescent="0.2">
      <c r="A73" s="189"/>
      <c r="B73" s="237" t="s">
        <v>712</v>
      </c>
      <c r="C73" s="91" t="s">
        <v>982</v>
      </c>
    </row>
    <row r="74" spans="1:4" ht="15" x14ac:dyDescent="0.25">
      <c r="A74" s="1128" t="s">
        <v>1082</v>
      </c>
      <c r="B74" s="1129">
        <v>976281700.30612087</v>
      </c>
      <c r="C74" s="1129">
        <v>1762987599.1632652</v>
      </c>
      <c r="D74" s="203"/>
    </row>
    <row r="75" spans="1:4" ht="15" x14ac:dyDescent="0.25">
      <c r="A75" s="1128" t="s">
        <v>1083</v>
      </c>
      <c r="B75" s="1129">
        <v>1024838942.5918367</v>
      </c>
      <c r="C75" s="1129">
        <v>1710487803.9577258</v>
      </c>
    </row>
    <row r="76" spans="1:4" ht="15" x14ac:dyDescent="0.25">
      <c r="A76" s="1128" t="s">
        <v>1084</v>
      </c>
      <c r="B76" s="1129">
        <v>1003487244.0699723</v>
      </c>
      <c r="C76" s="1129">
        <v>1714396766.9125364</v>
      </c>
    </row>
    <row r="77" spans="1:4" ht="15" x14ac:dyDescent="0.25">
      <c r="A77" s="1128" t="s">
        <v>1550</v>
      </c>
      <c r="B77" s="1129">
        <v>1016160970.2551001</v>
      </c>
      <c r="C77" s="1129">
        <v>1768807673.5787172</v>
      </c>
    </row>
    <row r="78" spans="1:4" ht="15" x14ac:dyDescent="0.25">
      <c r="A78" s="1128" t="s">
        <v>1551</v>
      </c>
      <c r="B78" s="1129">
        <v>1010052045.3163255</v>
      </c>
      <c r="C78" s="1129">
        <v>1734523727.0495625</v>
      </c>
    </row>
    <row r="79" spans="1:4" ht="15" customHeight="1" x14ac:dyDescent="0.25">
      <c r="A79" s="1128" t="s">
        <v>1552</v>
      </c>
      <c r="B79" s="1129">
        <v>1011801421.2915452</v>
      </c>
      <c r="C79" s="1129">
        <v>1736631223.9927113</v>
      </c>
    </row>
    <row r="80" spans="1:4" s="607" customFormat="1" ht="15" customHeight="1" x14ac:dyDescent="0.25">
      <c r="A80" s="1128" t="s">
        <v>1615</v>
      </c>
      <c r="B80" s="1129">
        <v>1005680973.8236138</v>
      </c>
      <c r="C80" s="1130">
        <v>1700796534.3906705</v>
      </c>
    </row>
    <row r="81" spans="1:6" s="607" customFormat="1" ht="15" customHeight="1" x14ac:dyDescent="0.25">
      <c r="A81" s="1128" t="s">
        <v>1616</v>
      </c>
      <c r="B81" s="1129">
        <v>992251571.7478143</v>
      </c>
      <c r="C81" s="1130">
        <v>1681893647.9344022</v>
      </c>
    </row>
    <row r="82" spans="1:6" s="607" customFormat="1" ht="15" customHeight="1" x14ac:dyDescent="0.25">
      <c r="A82" s="1128" t="s">
        <v>1617</v>
      </c>
      <c r="B82" s="1129">
        <v>981167331.80463898</v>
      </c>
      <c r="C82" s="1130">
        <v>1595917261.9737611</v>
      </c>
    </row>
    <row r="83" spans="1:6" s="823" customFormat="1" ht="15" customHeight="1" x14ac:dyDescent="0.25">
      <c r="A83" s="1128" t="s">
        <v>2027</v>
      </c>
      <c r="B83" s="1129">
        <v>970755239.87023997</v>
      </c>
      <c r="C83" s="1130">
        <v>1555857566.3061225</v>
      </c>
      <c r="D83" s="295"/>
      <c r="E83" s="295"/>
    </row>
    <row r="84" spans="1:6" s="823" customFormat="1" ht="15" customHeight="1" x14ac:dyDescent="0.25">
      <c r="A84" s="1128" t="s">
        <v>2028</v>
      </c>
      <c r="B84" s="1129">
        <v>931018573.17781615</v>
      </c>
      <c r="C84" s="1130">
        <v>1503006519.0830903</v>
      </c>
      <c r="D84" s="295"/>
      <c r="E84" s="295"/>
    </row>
    <row r="85" spans="1:6" s="823" customFormat="1" ht="15" customHeight="1" x14ac:dyDescent="0.25">
      <c r="A85" s="1128" t="s">
        <v>2029</v>
      </c>
      <c r="B85" s="1129">
        <v>867522633.44166601</v>
      </c>
      <c r="C85" s="1130">
        <v>1452650490.2405245</v>
      </c>
      <c r="D85" s="295"/>
      <c r="E85" s="295"/>
    </row>
    <row r="86" spans="1:6" ht="7.5" customHeight="1" x14ac:dyDescent="0.2">
      <c r="A86" s="494"/>
      <c r="B86" s="494"/>
      <c r="C86" s="494"/>
      <c r="D86" s="295"/>
    </row>
    <row r="87" spans="1:6" x14ac:dyDescent="0.2">
      <c r="E87" s="203"/>
      <c r="F87" s="203"/>
    </row>
    <row r="88" spans="1:6" x14ac:dyDescent="0.2">
      <c r="C88" s="512"/>
      <c r="E88" s="203"/>
      <c r="F88" s="203"/>
    </row>
    <row r="89" spans="1:6" x14ac:dyDescent="0.2">
      <c r="A89" s="37"/>
      <c r="B89" s="665"/>
      <c r="E89" s="203"/>
      <c r="F89" s="203"/>
    </row>
    <row r="90" spans="1:6" x14ac:dyDescent="0.2">
      <c r="A90" s="217"/>
      <c r="B90" s="131"/>
      <c r="C90" s="210"/>
    </row>
    <row r="91" spans="1:6" x14ac:dyDescent="0.2">
      <c r="A91" s="217"/>
      <c r="B91" s="203"/>
      <c r="C91" s="295"/>
    </row>
    <row r="92" spans="1:6" x14ac:dyDescent="0.2">
      <c r="A92" s="217"/>
      <c r="B92" s="203"/>
      <c r="C92" s="295"/>
    </row>
    <row r="93" spans="1:6" x14ac:dyDescent="0.2">
      <c r="B93" s="203"/>
      <c r="C93" s="295"/>
    </row>
    <row r="94" spans="1:6" x14ac:dyDescent="0.2">
      <c r="B94" s="131"/>
    </row>
    <row r="95" spans="1:6" x14ac:dyDescent="0.2">
      <c r="B95" s="131"/>
    </row>
    <row r="96" spans="1:6" x14ac:dyDescent="0.2">
      <c r="B96" s="131"/>
    </row>
  </sheetData>
  <mergeCells count="12">
    <mergeCell ref="A71:C71"/>
    <mergeCell ref="A1:C1"/>
    <mergeCell ref="A2:C2"/>
    <mergeCell ref="A3:C3"/>
    <mergeCell ref="A4:C4"/>
    <mergeCell ref="A49:C49"/>
    <mergeCell ref="A50:C50"/>
    <mergeCell ref="A51:C51"/>
    <mergeCell ref="A52:C52"/>
    <mergeCell ref="A68:C68"/>
    <mergeCell ref="A69:C69"/>
    <mergeCell ref="A70:C70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205"/>
  <sheetViews>
    <sheetView showGridLines="0" workbookViewId="0">
      <selection activeCell="B107" sqref="B107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10" t="s">
        <v>102</v>
      </c>
      <c r="B1" s="9"/>
    </row>
    <row r="2" spans="1:2" x14ac:dyDescent="0.2">
      <c r="B2" s="11"/>
    </row>
    <row r="3" spans="1:2" ht="15.75" x14ac:dyDescent="0.25">
      <c r="A3" s="12" t="s">
        <v>103</v>
      </c>
      <c r="B3" s="11"/>
    </row>
    <row r="4" spans="1:2" x14ac:dyDescent="0.2">
      <c r="A4" s="13" t="s">
        <v>9</v>
      </c>
      <c r="B4" s="14" t="s">
        <v>67</v>
      </c>
    </row>
    <row r="5" spans="1:2" x14ac:dyDescent="0.2">
      <c r="A5" s="13" t="s">
        <v>4</v>
      </c>
      <c r="B5" s="14" t="s">
        <v>71</v>
      </c>
    </row>
    <row r="6" spans="1:2" x14ac:dyDescent="0.2">
      <c r="A6" s="13" t="s">
        <v>51</v>
      </c>
      <c r="B6" s="14" t="s">
        <v>68</v>
      </c>
    </row>
    <row r="7" spans="1:2" x14ac:dyDescent="0.2">
      <c r="A7" s="13" t="s">
        <v>87</v>
      </c>
      <c r="B7" s="14" t="s">
        <v>69</v>
      </c>
    </row>
    <row r="8" spans="1:2" x14ac:dyDescent="0.2">
      <c r="A8" s="13" t="s">
        <v>939</v>
      </c>
      <c r="B8" s="14" t="s">
        <v>940</v>
      </c>
    </row>
    <row r="9" spans="1:2" x14ac:dyDescent="0.2">
      <c r="A9" s="13" t="s">
        <v>941</v>
      </c>
      <c r="B9" s="14" t="s">
        <v>70</v>
      </c>
    </row>
    <row r="10" spans="1:2" x14ac:dyDescent="0.2">
      <c r="A10" s="13" t="s">
        <v>0</v>
      </c>
      <c r="B10" s="14" t="s">
        <v>72</v>
      </c>
    </row>
    <row r="11" spans="1:2" x14ac:dyDescent="0.2">
      <c r="A11" s="13" t="s">
        <v>942</v>
      </c>
      <c r="B11" s="14" t="s">
        <v>88</v>
      </c>
    </row>
    <row r="12" spans="1:2" x14ac:dyDescent="0.2">
      <c r="A12" s="13" t="s">
        <v>2</v>
      </c>
      <c r="B12" s="14" t="s">
        <v>73</v>
      </c>
    </row>
    <row r="13" spans="1:2" x14ac:dyDescent="0.2">
      <c r="A13" s="13" t="s">
        <v>97</v>
      </c>
      <c r="B13" s="14" t="s">
        <v>74</v>
      </c>
    </row>
    <row r="14" spans="1:2" x14ac:dyDescent="0.2">
      <c r="A14" s="13" t="s">
        <v>1296</v>
      </c>
      <c r="B14" s="14" t="s">
        <v>1295</v>
      </c>
    </row>
    <row r="15" spans="1:2" x14ac:dyDescent="0.2">
      <c r="A15" s="13"/>
      <c r="B15" s="14"/>
    </row>
    <row r="16" spans="1:2" ht="15.75" x14ac:dyDescent="0.25">
      <c r="A16" s="15" t="s">
        <v>104</v>
      </c>
      <c r="B16" s="14"/>
    </row>
    <row r="17" spans="1:2" x14ac:dyDescent="0.2">
      <c r="A17" s="13" t="s">
        <v>105</v>
      </c>
      <c r="B17" s="14" t="s">
        <v>106</v>
      </c>
    </row>
    <row r="18" spans="1:2" x14ac:dyDescent="0.2">
      <c r="A18" s="13"/>
      <c r="B18" s="14"/>
    </row>
    <row r="19" spans="1:2" ht="15.75" x14ac:dyDescent="0.25">
      <c r="A19" s="15" t="s">
        <v>107</v>
      </c>
      <c r="B19" s="14"/>
    </row>
    <row r="20" spans="1:2" x14ac:dyDescent="0.2">
      <c r="A20" s="13" t="s">
        <v>108</v>
      </c>
      <c r="B20" s="14" t="s">
        <v>77</v>
      </c>
    </row>
    <row r="21" spans="1:2" x14ac:dyDescent="0.2">
      <c r="A21" s="13" t="s">
        <v>109</v>
      </c>
      <c r="B21" s="14" t="s">
        <v>82</v>
      </c>
    </row>
    <row r="22" spans="1:2" x14ac:dyDescent="0.2">
      <c r="A22" s="13" t="s">
        <v>943</v>
      </c>
      <c r="B22" s="14" t="s">
        <v>79</v>
      </c>
    </row>
    <row r="23" spans="1:2" x14ac:dyDescent="0.2">
      <c r="A23" s="13" t="s">
        <v>110</v>
      </c>
      <c r="B23" s="14" t="s">
        <v>78</v>
      </c>
    </row>
    <row r="24" spans="1:2" x14ac:dyDescent="0.2">
      <c r="A24" s="13" t="s">
        <v>111</v>
      </c>
      <c r="B24" s="14" t="s">
        <v>80</v>
      </c>
    </row>
    <row r="25" spans="1:2" x14ac:dyDescent="0.2">
      <c r="A25" s="13" t="s">
        <v>170</v>
      </c>
      <c r="B25" s="14" t="s">
        <v>83</v>
      </c>
    </row>
    <row r="26" spans="1:2" x14ac:dyDescent="0.2">
      <c r="A26" s="13" t="s">
        <v>112</v>
      </c>
      <c r="B26" s="14" t="s">
        <v>81</v>
      </c>
    </row>
    <row r="27" spans="1:2" x14ac:dyDescent="0.2">
      <c r="A27" s="13" t="s">
        <v>113</v>
      </c>
      <c r="B27" s="14" t="s">
        <v>84</v>
      </c>
    </row>
    <row r="28" spans="1:2" x14ac:dyDescent="0.2">
      <c r="A28" s="13" t="s">
        <v>168</v>
      </c>
      <c r="B28" s="14" t="s">
        <v>162</v>
      </c>
    </row>
    <row r="29" spans="1:2" x14ac:dyDescent="0.2">
      <c r="A29" s="238" t="s">
        <v>1162</v>
      </c>
      <c r="B29" s="14" t="s">
        <v>166</v>
      </c>
    </row>
    <row r="30" spans="1:2" x14ac:dyDescent="0.2">
      <c r="A30" s="5" t="s">
        <v>816</v>
      </c>
      <c r="B30" s="14" t="s">
        <v>814</v>
      </c>
    </row>
    <row r="31" spans="1:2" x14ac:dyDescent="0.2">
      <c r="A31" s="5" t="s">
        <v>817</v>
      </c>
      <c r="B31" s="14" t="s">
        <v>815</v>
      </c>
    </row>
    <row r="32" spans="1:2" x14ac:dyDescent="0.2">
      <c r="A32" s="5" t="s">
        <v>1161</v>
      </c>
      <c r="B32" s="14" t="s">
        <v>1081</v>
      </c>
    </row>
    <row r="33" spans="1:2" x14ac:dyDescent="0.2">
      <c r="A33" s="13"/>
      <c r="B33" s="14"/>
    </row>
    <row r="34" spans="1:2" ht="15.75" x14ac:dyDescent="0.25">
      <c r="A34" s="15" t="s">
        <v>114</v>
      </c>
      <c r="B34" s="14"/>
    </row>
    <row r="35" spans="1:2" x14ac:dyDescent="0.2">
      <c r="A35" s="13" t="s">
        <v>115</v>
      </c>
      <c r="B35" s="14" t="s">
        <v>116</v>
      </c>
    </row>
    <row r="36" spans="1:2" x14ac:dyDescent="0.2">
      <c r="A36" s="13" t="s">
        <v>117</v>
      </c>
      <c r="B36" s="14" t="s">
        <v>118</v>
      </c>
    </row>
    <row r="37" spans="1:2" x14ac:dyDescent="0.2">
      <c r="A37" s="13" t="s">
        <v>1484</v>
      </c>
      <c r="B37" s="14" t="s">
        <v>1485</v>
      </c>
    </row>
    <row r="38" spans="1:2" x14ac:dyDescent="0.2">
      <c r="A38" s="13"/>
      <c r="B38" s="14"/>
    </row>
    <row r="39" spans="1:2" ht="15.75" x14ac:dyDescent="0.25">
      <c r="A39" s="15" t="s">
        <v>119</v>
      </c>
      <c r="B39" s="14"/>
    </row>
    <row r="40" spans="1:2" x14ac:dyDescent="0.2">
      <c r="A40" s="13" t="s">
        <v>120</v>
      </c>
      <c r="B40" s="14" t="s">
        <v>121</v>
      </c>
    </row>
    <row r="41" spans="1:2" x14ac:dyDescent="0.2">
      <c r="A41" s="13"/>
      <c r="B41" s="14"/>
    </row>
    <row r="42" spans="1:2" ht="15.75" x14ac:dyDescent="0.25">
      <c r="A42" s="15" t="s">
        <v>122</v>
      </c>
      <c r="B42" s="14"/>
    </row>
    <row r="43" spans="1:2" x14ac:dyDescent="0.2">
      <c r="A43" t="s">
        <v>123</v>
      </c>
      <c r="B43" s="11" t="s">
        <v>124</v>
      </c>
    </row>
    <row r="44" spans="1:2" x14ac:dyDescent="0.2">
      <c r="A44" t="s">
        <v>13</v>
      </c>
      <c r="B44" s="11" t="s">
        <v>125</v>
      </c>
    </row>
    <row r="45" spans="1:2" x14ac:dyDescent="0.2">
      <c r="A45" t="s">
        <v>126</v>
      </c>
      <c r="B45" s="11" t="s">
        <v>127</v>
      </c>
    </row>
    <row r="46" spans="1:2" x14ac:dyDescent="0.2">
      <c r="A46" t="s">
        <v>11</v>
      </c>
      <c r="B46" s="11" t="s">
        <v>64</v>
      </c>
    </row>
    <row r="47" spans="1:2" x14ac:dyDescent="0.2">
      <c r="A47" t="s">
        <v>177</v>
      </c>
      <c r="B47" s="11" t="s">
        <v>128</v>
      </c>
    </row>
    <row r="48" spans="1:2" x14ac:dyDescent="0.2">
      <c r="A48" t="s">
        <v>1380</v>
      </c>
      <c r="B48" s="11" t="s">
        <v>129</v>
      </c>
    </row>
    <row r="49" spans="1:2" x14ac:dyDescent="0.2">
      <c r="A49" t="s">
        <v>130</v>
      </c>
      <c r="B49" s="11" t="s">
        <v>131</v>
      </c>
    </row>
    <row r="50" spans="1:2" x14ac:dyDescent="0.2">
      <c r="A50" t="s">
        <v>1</v>
      </c>
      <c r="B50" s="11" t="s">
        <v>54</v>
      </c>
    </row>
    <row r="51" spans="1:2" x14ac:dyDescent="0.2">
      <c r="A51" t="s">
        <v>179</v>
      </c>
      <c r="B51" s="11" t="s">
        <v>63</v>
      </c>
    </row>
    <row r="52" spans="1:2" x14ac:dyDescent="0.2">
      <c r="A52" t="s">
        <v>10</v>
      </c>
      <c r="B52" s="11" t="s">
        <v>55</v>
      </c>
    </row>
    <row r="53" spans="1:2" x14ac:dyDescent="0.2">
      <c r="A53" t="s">
        <v>3</v>
      </c>
      <c r="B53" s="11" t="s">
        <v>56</v>
      </c>
    </row>
    <row r="54" spans="1:2" x14ac:dyDescent="0.2">
      <c r="A54" t="s">
        <v>95</v>
      </c>
      <c r="B54" s="11" t="s">
        <v>1372</v>
      </c>
    </row>
    <row r="55" spans="1:2" x14ac:dyDescent="0.2">
      <c r="A55" t="s">
        <v>12</v>
      </c>
      <c r="B55" s="11" t="s">
        <v>57</v>
      </c>
    </row>
    <row r="56" spans="1:2" x14ac:dyDescent="0.2">
      <c r="A56" t="s">
        <v>98</v>
      </c>
      <c r="B56" s="11" t="s">
        <v>58</v>
      </c>
    </row>
    <row r="57" spans="1:2" x14ac:dyDescent="0.2">
      <c r="A57" t="s">
        <v>178</v>
      </c>
      <c r="B57" s="11" t="s">
        <v>1373</v>
      </c>
    </row>
    <row r="58" spans="1:2" x14ac:dyDescent="0.2">
      <c r="A58" t="s">
        <v>707</v>
      </c>
      <c r="B58" s="11" t="s">
        <v>1374</v>
      </c>
    </row>
    <row r="59" spans="1:2" x14ac:dyDescent="0.2">
      <c r="A59" t="s">
        <v>180</v>
      </c>
      <c r="B59" s="11" t="s">
        <v>1375</v>
      </c>
    </row>
    <row r="60" spans="1:2" x14ac:dyDescent="0.2">
      <c r="A60" t="s">
        <v>1319</v>
      </c>
      <c r="B60" s="11" t="s">
        <v>924</v>
      </c>
    </row>
    <row r="61" spans="1:2" x14ac:dyDescent="0.2">
      <c r="A61" t="s">
        <v>1130</v>
      </c>
      <c r="B61" s="11" t="s">
        <v>1376</v>
      </c>
    </row>
    <row r="62" spans="1:2" x14ac:dyDescent="0.2">
      <c r="A62" t="s">
        <v>925</v>
      </c>
      <c r="B62" s="11" t="s">
        <v>1377</v>
      </c>
    </row>
    <row r="63" spans="1:2" x14ac:dyDescent="0.2">
      <c r="A63" t="s">
        <v>132</v>
      </c>
      <c r="B63" s="11" t="s">
        <v>62</v>
      </c>
    </row>
    <row r="64" spans="1:2" x14ac:dyDescent="0.2">
      <c r="A64" t="s">
        <v>14</v>
      </c>
      <c r="B64" s="11" t="s">
        <v>133</v>
      </c>
    </row>
    <row r="65" spans="1:2" x14ac:dyDescent="0.2">
      <c r="A65" t="s">
        <v>251</v>
      </c>
      <c r="B65" s="11" t="s">
        <v>1378</v>
      </c>
    </row>
    <row r="66" spans="1:2" x14ac:dyDescent="0.2">
      <c r="A66" t="s">
        <v>134</v>
      </c>
      <c r="B66" s="11" t="s">
        <v>50</v>
      </c>
    </row>
    <row r="67" spans="1:2" x14ac:dyDescent="0.2">
      <c r="A67" t="s">
        <v>926</v>
      </c>
      <c r="B67" s="11" t="s">
        <v>100</v>
      </c>
    </row>
    <row r="68" spans="1:2" x14ac:dyDescent="0.2">
      <c r="A68" t="s">
        <v>96</v>
      </c>
      <c r="B68" s="11" t="s">
        <v>42</v>
      </c>
    </row>
    <row r="69" spans="1:2" x14ac:dyDescent="0.2">
      <c r="A69" t="s">
        <v>135</v>
      </c>
      <c r="B69" s="11" t="s">
        <v>28</v>
      </c>
    </row>
    <row r="70" spans="1:2" x14ac:dyDescent="0.2">
      <c r="A70" t="s">
        <v>767</v>
      </c>
      <c r="B70" s="11" t="s">
        <v>136</v>
      </c>
    </row>
    <row r="71" spans="1:2" x14ac:dyDescent="0.2">
      <c r="A71" t="s">
        <v>1381</v>
      </c>
      <c r="B71" s="11" t="s">
        <v>29</v>
      </c>
    </row>
    <row r="72" spans="1:2" x14ac:dyDescent="0.2">
      <c r="A72" t="s">
        <v>99</v>
      </c>
      <c r="B72" s="11" t="s">
        <v>37</v>
      </c>
    </row>
    <row r="73" spans="1:2" x14ac:dyDescent="0.2">
      <c r="A73" t="s">
        <v>927</v>
      </c>
      <c r="B73" s="11" t="s">
        <v>23</v>
      </c>
    </row>
    <row r="74" spans="1:2" x14ac:dyDescent="0.2">
      <c r="A74" t="s">
        <v>137</v>
      </c>
      <c r="B74" s="11" t="s">
        <v>48</v>
      </c>
    </row>
    <row r="75" spans="1:2" x14ac:dyDescent="0.2">
      <c r="A75" t="s">
        <v>138</v>
      </c>
      <c r="B75" s="11" t="s">
        <v>38</v>
      </c>
    </row>
    <row r="76" spans="1:2" x14ac:dyDescent="0.2">
      <c r="A76" t="s">
        <v>6</v>
      </c>
      <c r="B76" s="11" t="s">
        <v>22</v>
      </c>
    </row>
    <row r="77" spans="1:2" x14ac:dyDescent="0.2">
      <c r="A77" t="s">
        <v>1382</v>
      </c>
      <c r="B77" s="11" t="s">
        <v>21</v>
      </c>
    </row>
    <row r="78" spans="1:2" x14ac:dyDescent="0.2">
      <c r="A78" t="s">
        <v>1383</v>
      </c>
      <c r="B78" s="11" t="s">
        <v>35</v>
      </c>
    </row>
    <row r="79" spans="1:2" x14ac:dyDescent="0.2">
      <c r="A79" t="s">
        <v>139</v>
      </c>
      <c r="B79" s="11" t="s">
        <v>20</v>
      </c>
    </row>
    <row r="80" spans="1:2" x14ac:dyDescent="0.2">
      <c r="A80" t="s">
        <v>294</v>
      </c>
      <c r="B80" s="11" t="s">
        <v>24</v>
      </c>
    </row>
    <row r="81" spans="1:2" x14ac:dyDescent="0.2">
      <c r="A81" t="s">
        <v>140</v>
      </c>
      <c r="B81" s="11" t="s">
        <v>26</v>
      </c>
    </row>
    <row r="82" spans="1:2" x14ac:dyDescent="0.2">
      <c r="A82" t="s">
        <v>295</v>
      </c>
      <c r="B82" s="11" t="s">
        <v>44</v>
      </c>
    </row>
    <row r="83" spans="1:2" x14ac:dyDescent="0.2">
      <c r="A83" t="s">
        <v>772</v>
      </c>
      <c r="B83" s="11" t="s">
        <v>39</v>
      </c>
    </row>
    <row r="84" spans="1:2" x14ac:dyDescent="0.2">
      <c r="A84" t="s">
        <v>928</v>
      </c>
      <c r="B84" s="11" t="s">
        <v>878</v>
      </c>
    </row>
    <row r="85" spans="1:2" x14ac:dyDescent="0.2">
      <c r="A85" t="s">
        <v>779</v>
      </c>
      <c r="B85" s="11" t="s">
        <v>49</v>
      </c>
    </row>
    <row r="86" spans="1:2" x14ac:dyDescent="0.2">
      <c r="A86" t="s">
        <v>141</v>
      </c>
      <c r="B86" s="11" t="s">
        <v>43</v>
      </c>
    </row>
    <row r="87" spans="1:2" x14ac:dyDescent="0.2">
      <c r="A87" t="s">
        <v>1384</v>
      </c>
      <c r="B87" s="11" t="s">
        <v>1379</v>
      </c>
    </row>
    <row r="88" spans="1:2" x14ac:dyDescent="0.2">
      <c r="A88" t="s">
        <v>7</v>
      </c>
      <c r="B88" s="11" t="s">
        <v>52</v>
      </c>
    </row>
    <row r="89" spans="1:2" x14ac:dyDescent="0.2">
      <c r="A89" t="s">
        <v>143</v>
      </c>
      <c r="B89" s="11" t="s">
        <v>40</v>
      </c>
    </row>
    <row r="90" spans="1:2" x14ac:dyDescent="0.2">
      <c r="A90" t="s">
        <v>144</v>
      </c>
      <c r="B90" s="11" t="s">
        <v>76</v>
      </c>
    </row>
    <row r="91" spans="1:2" x14ac:dyDescent="0.2">
      <c r="A91" t="s">
        <v>145</v>
      </c>
      <c r="B91" s="11" t="s">
        <v>146</v>
      </c>
    </row>
    <row r="92" spans="1:2" x14ac:dyDescent="0.2">
      <c r="A92" t="s">
        <v>319</v>
      </c>
      <c r="B92" s="11" t="s">
        <v>32</v>
      </c>
    </row>
    <row r="93" spans="1:2" x14ac:dyDescent="0.2">
      <c r="A93" t="s">
        <v>8</v>
      </c>
      <c r="B93" s="11" t="s">
        <v>32</v>
      </c>
    </row>
    <row r="94" spans="1:2" x14ac:dyDescent="0.2">
      <c r="A94" t="s">
        <v>147</v>
      </c>
      <c r="B94" s="11" t="s">
        <v>25</v>
      </c>
    </row>
    <row r="95" spans="1:2" x14ac:dyDescent="0.2">
      <c r="A95" t="s">
        <v>148</v>
      </c>
      <c r="B95" s="11" t="s">
        <v>41</v>
      </c>
    </row>
    <row r="96" spans="1:2" x14ac:dyDescent="0.2">
      <c r="A96" t="s">
        <v>5</v>
      </c>
      <c r="B96" s="11" t="s">
        <v>75</v>
      </c>
    </row>
    <row r="97" spans="1:2" x14ac:dyDescent="0.2">
      <c r="A97" t="s">
        <v>342</v>
      </c>
      <c r="B97" s="11" t="s">
        <v>406</v>
      </c>
    </row>
    <row r="98" spans="1:2" x14ac:dyDescent="0.2">
      <c r="A98" t="s">
        <v>929</v>
      </c>
      <c r="B98" s="11" t="s">
        <v>930</v>
      </c>
    </row>
    <row r="99" spans="1:2" x14ac:dyDescent="0.2">
      <c r="A99" t="s">
        <v>86</v>
      </c>
      <c r="B99" s="11" t="s">
        <v>90</v>
      </c>
    </row>
    <row r="100" spans="1:2" x14ac:dyDescent="0.2">
      <c r="A100" t="s">
        <v>931</v>
      </c>
      <c r="B100" s="11" t="s">
        <v>932</v>
      </c>
    </row>
    <row r="101" spans="1:2" x14ac:dyDescent="0.2">
      <c r="A101" t="s">
        <v>15</v>
      </c>
      <c r="B101" s="11" t="s">
        <v>149</v>
      </c>
    </row>
    <row r="102" spans="1:2" x14ac:dyDescent="0.2">
      <c r="A102" t="s">
        <v>933</v>
      </c>
      <c r="B102" s="11" t="s">
        <v>934</v>
      </c>
    </row>
    <row r="103" spans="1:2" x14ac:dyDescent="0.2">
      <c r="A103" t="s">
        <v>16</v>
      </c>
      <c r="B103" s="11" t="s">
        <v>150</v>
      </c>
    </row>
    <row r="104" spans="1:2" x14ac:dyDescent="0.2">
      <c r="A104" t="s">
        <v>1025</v>
      </c>
      <c r="B104" s="11" t="s">
        <v>151</v>
      </c>
    </row>
    <row r="105" spans="1:2" x14ac:dyDescent="0.2">
      <c r="A105" t="s">
        <v>1385</v>
      </c>
      <c r="B105" s="11" t="s">
        <v>91</v>
      </c>
    </row>
    <row r="106" spans="1:2" x14ac:dyDescent="0.2">
      <c r="A106" t="s">
        <v>1100</v>
      </c>
      <c r="B106" s="11" t="s">
        <v>152</v>
      </c>
    </row>
    <row r="107" spans="1:2" x14ac:dyDescent="0.2">
      <c r="A107" t="s">
        <v>935</v>
      </c>
      <c r="B107" s="11" t="s">
        <v>36</v>
      </c>
    </row>
    <row r="108" spans="1:2" x14ac:dyDescent="0.2">
      <c r="A108" t="s">
        <v>385</v>
      </c>
      <c r="B108" s="11" t="s">
        <v>89</v>
      </c>
    </row>
    <row r="109" spans="1:2" x14ac:dyDescent="0.2">
      <c r="A109" t="s">
        <v>1370</v>
      </c>
      <c r="B109" s="11" t="s">
        <v>30</v>
      </c>
    </row>
    <row r="110" spans="1:2" x14ac:dyDescent="0.2">
      <c r="A110" t="s">
        <v>936</v>
      </c>
      <c r="B110" s="11" t="s">
        <v>877</v>
      </c>
    </row>
    <row r="111" spans="1:2" x14ac:dyDescent="0.2">
      <c r="A111" t="s">
        <v>153</v>
      </c>
      <c r="B111" s="11" t="s">
        <v>94</v>
      </c>
    </row>
    <row r="112" spans="1:2" x14ac:dyDescent="0.2">
      <c r="A112" t="s">
        <v>161</v>
      </c>
      <c r="B112" s="11" t="s">
        <v>160</v>
      </c>
    </row>
    <row r="113" spans="1:2" x14ac:dyDescent="0.2">
      <c r="A113" t="s">
        <v>18</v>
      </c>
      <c r="B113" s="11" t="s">
        <v>17</v>
      </c>
    </row>
    <row r="114" spans="1:2" x14ac:dyDescent="0.2">
      <c r="A114" t="s">
        <v>19</v>
      </c>
      <c r="B114" s="11" t="s">
        <v>154</v>
      </c>
    </row>
    <row r="115" spans="1:2" x14ac:dyDescent="0.2">
      <c r="A115" t="s">
        <v>937</v>
      </c>
      <c r="B115" s="11" t="s">
        <v>407</v>
      </c>
    </row>
    <row r="116" spans="1:2" x14ac:dyDescent="0.2">
      <c r="A116" t="s">
        <v>155</v>
      </c>
      <c r="B116" s="11" t="s">
        <v>31</v>
      </c>
    </row>
    <row r="117" spans="1:2" x14ac:dyDescent="0.2">
      <c r="A117" t="s">
        <v>156</v>
      </c>
      <c r="B117" s="11" t="s">
        <v>92</v>
      </c>
    </row>
    <row r="118" spans="1:2" x14ac:dyDescent="0.2">
      <c r="A118" t="s">
        <v>938</v>
      </c>
      <c r="B118" s="11" t="s">
        <v>101</v>
      </c>
    </row>
    <row r="119" spans="1:2" x14ac:dyDescent="0.2">
      <c r="A119" t="s">
        <v>164</v>
      </c>
      <c r="B119" s="11" t="s">
        <v>163</v>
      </c>
    </row>
    <row r="120" spans="1:2" x14ac:dyDescent="0.2">
      <c r="A120" t="s">
        <v>157</v>
      </c>
      <c r="B120" s="11" t="s">
        <v>34</v>
      </c>
    </row>
    <row r="121" spans="1:2" x14ac:dyDescent="0.2">
      <c r="A121" t="s">
        <v>167</v>
      </c>
      <c r="B121" s="11" t="s">
        <v>165</v>
      </c>
    </row>
    <row r="122" spans="1:2" x14ac:dyDescent="0.2">
      <c r="A122" t="s">
        <v>1371</v>
      </c>
      <c r="B122" s="11" t="s">
        <v>27</v>
      </c>
    </row>
    <row r="123" spans="1:2" x14ac:dyDescent="0.2">
      <c r="A123" t="s">
        <v>158</v>
      </c>
      <c r="B123" s="11" t="s">
        <v>45</v>
      </c>
    </row>
    <row r="124" spans="1:2" x14ac:dyDescent="0.2">
      <c r="A124" t="s">
        <v>1386</v>
      </c>
      <c r="B124" s="11" t="s">
        <v>46</v>
      </c>
    </row>
    <row r="125" spans="1:2" x14ac:dyDescent="0.2">
      <c r="A125" t="s">
        <v>861</v>
      </c>
      <c r="B125" s="11" t="s">
        <v>422</v>
      </c>
    </row>
    <row r="126" spans="1:2" x14ac:dyDescent="0.2">
      <c r="A126" t="s">
        <v>93</v>
      </c>
      <c r="B126" s="11" t="s">
        <v>47</v>
      </c>
    </row>
    <row r="127" spans="1:2" x14ac:dyDescent="0.2">
      <c r="A127" t="s">
        <v>159</v>
      </c>
      <c r="B127" s="11" t="s">
        <v>33</v>
      </c>
    </row>
    <row r="128" spans="1:2" x14ac:dyDescent="0.2">
      <c r="A128" t="s">
        <v>1387</v>
      </c>
      <c r="B128" s="11" t="s">
        <v>1289</v>
      </c>
    </row>
    <row r="129" spans="1:2" x14ac:dyDescent="0.2">
      <c r="A129" t="s">
        <v>1369</v>
      </c>
      <c r="B129" s="11" t="s">
        <v>1345</v>
      </c>
    </row>
    <row r="130" spans="1:2" x14ac:dyDescent="0.2">
      <c r="A130" s="571" t="s">
        <v>1554</v>
      </c>
      <c r="B130" s="11" t="s">
        <v>1546</v>
      </c>
    </row>
    <row r="131" spans="1:2" x14ac:dyDescent="0.2"/>
    <row r="132" spans="1:2" x14ac:dyDescent="0.2">
      <c r="A132" s="13"/>
      <c r="B132" s="14"/>
    </row>
    <row r="133" spans="1:2" x14ac:dyDescent="0.2"/>
    <row r="134" spans="1:2" x14ac:dyDescent="0.2">
      <c r="A134" s="13"/>
      <c r="B134" s="14"/>
    </row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/>
    <row r="143" spans="1:2" hidden="1" x14ac:dyDescent="0.2"/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x14ac:dyDescent="0.2"/>
    <row r="204" x14ac:dyDescent="0.2"/>
    <row r="205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2"/>
  <sheetViews>
    <sheetView topLeftCell="A4" zoomScale="80" zoomScaleNormal="80" workbookViewId="0">
      <selection activeCell="C562" sqref="C562"/>
    </sheetView>
  </sheetViews>
  <sheetFormatPr baseColWidth="10" defaultRowHeight="15" x14ac:dyDescent="0.25"/>
  <cols>
    <col min="1" max="1" width="62.28515625" style="696" customWidth="1"/>
    <col min="2" max="2" width="43" style="696" bestFit="1" customWidth="1"/>
    <col min="3" max="3" width="77.140625" style="696" customWidth="1"/>
    <col min="4" max="4" width="61" style="696" customWidth="1"/>
    <col min="5" max="5" width="17.28515625" style="696" customWidth="1"/>
    <col min="6" max="6" width="15" style="696" bestFit="1" customWidth="1"/>
    <col min="7" max="7" width="21.7109375" style="696" bestFit="1" customWidth="1"/>
    <col min="8" max="8" width="18.7109375" style="696" bestFit="1" customWidth="1"/>
    <col min="9" max="9" width="13.42578125" style="696" bestFit="1" customWidth="1"/>
    <col min="10" max="10" width="15" style="696" bestFit="1" customWidth="1"/>
    <col min="11" max="11" width="13.42578125" style="696" bestFit="1" customWidth="1"/>
    <col min="12" max="12" width="22" style="696" bestFit="1" customWidth="1"/>
    <col min="13" max="13" width="13.42578125" style="696" bestFit="1" customWidth="1"/>
    <col min="14" max="14" width="15" style="696" bestFit="1" customWidth="1"/>
    <col min="15" max="15" width="13.42578125" style="696" bestFit="1" customWidth="1"/>
    <col min="16" max="16" width="11.7109375" style="696" bestFit="1" customWidth="1"/>
    <col min="17" max="17" width="16.140625" style="696" customWidth="1"/>
    <col min="18" max="256" width="11.42578125" style="696"/>
    <col min="257" max="257" width="19.42578125" style="696" customWidth="1"/>
    <col min="258" max="258" width="11.42578125" style="696"/>
    <col min="259" max="259" width="101.85546875" style="696" bestFit="1" customWidth="1"/>
    <col min="260" max="260" width="75" style="696" bestFit="1" customWidth="1"/>
    <col min="261" max="261" width="11.42578125" style="696"/>
    <col min="262" max="262" width="15" style="696" bestFit="1" customWidth="1"/>
    <col min="263" max="263" width="21.7109375" style="696" bestFit="1" customWidth="1"/>
    <col min="264" max="264" width="18.7109375" style="696" bestFit="1" customWidth="1"/>
    <col min="265" max="265" width="13.42578125" style="696" bestFit="1" customWidth="1"/>
    <col min="266" max="266" width="15" style="696" bestFit="1" customWidth="1"/>
    <col min="267" max="267" width="13.42578125" style="696" bestFit="1" customWidth="1"/>
    <col min="268" max="268" width="22" style="696" bestFit="1" customWidth="1"/>
    <col min="269" max="269" width="13.42578125" style="696" bestFit="1" customWidth="1"/>
    <col min="270" max="270" width="15" style="696" bestFit="1" customWidth="1"/>
    <col min="271" max="271" width="13.42578125" style="696" bestFit="1" customWidth="1"/>
    <col min="272" max="272" width="11.7109375" style="696" bestFit="1" customWidth="1"/>
    <col min="273" max="273" width="16.140625" style="696" customWidth="1"/>
    <col min="274" max="512" width="11.42578125" style="696"/>
    <col min="513" max="513" width="19.42578125" style="696" customWidth="1"/>
    <col min="514" max="514" width="11.42578125" style="696"/>
    <col min="515" max="515" width="101.85546875" style="696" bestFit="1" customWidth="1"/>
    <col min="516" max="516" width="75" style="696" bestFit="1" customWidth="1"/>
    <col min="517" max="517" width="11.42578125" style="696"/>
    <col min="518" max="518" width="15" style="696" bestFit="1" customWidth="1"/>
    <col min="519" max="519" width="21.7109375" style="696" bestFit="1" customWidth="1"/>
    <col min="520" max="520" width="18.7109375" style="696" bestFit="1" customWidth="1"/>
    <col min="521" max="521" width="13.42578125" style="696" bestFit="1" customWidth="1"/>
    <col min="522" max="522" width="15" style="696" bestFit="1" customWidth="1"/>
    <col min="523" max="523" width="13.42578125" style="696" bestFit="1" customWidth="1"/>
    <col min="524" max="524" width="22" style="696" bestFit="1" customWidth="1"/>
    <col min="525" max="525" width="13.42578125" style="696" bestFit="1" customWidth="1"/>
    <col min="526" max="526" width="15" style="696" bestFit="1" customWidth="1"/>
    <col min="527" max="527" width="13.42578125" style="696" bestFit="1" customWidth="1"/>
    <col min="528" max="528" width="11.7109375" style="696" bestFit="1" customWidth="1"/>
    <col min="529" max="529" width="16.140625" style="696" customWidth="1"/>
    <col min="530" max="768" width="11.42578125" style="696"/>
    <col min="769" max="769" width="19.42578125" style="696" customWidth="1"/>
    <col min="770" max="770" width="11.42578125" style="696"/>
    <col min="771" max="771" width="101.85546875" style="696" bestFit="1" customWidth="1"/>
    <col min="772" max="772" width="75" style="696" bestFit="1" customWidth="1"/>
    <col min="773" max="773" width="11.42578125" style="696"/>
    <col min="774" max="774" width="15" style="696" bestFit="1" customWidth="1"/>
    <col min="775" max="775" width="21.7109375" style="696" bestFit="1" customWidth="1"/>
    <col min="776" max="776" width="18.7109375" style="696" bestFit="1" customWidth="1"/>
    <col min="777" max="777" width="13.42578125" style="696" bestFit="1" customWidth="1"/>
    <col min="778" max="778" width="15" style="696" bestFit="1" customWidth="1"/>
    <col min="779" max="779" width="13.42578125" style="696" bestFit="1" customWidth="1"/>
    <col min="780" max="780" width="22" style="696" bestFit="1" customWidth="1"/>
    <col min="781" max="781" width="13.42578125" style="696" bestFit="1" customWidth="1"/>
    <col min="782" max="782" width="15" style="696" bestFit="1" customWidth="1"/>
    <col min="783" max="783" width="13.42578125" style="696" bestFit="1" customWidth="1"/>
    <col min="784" max="784" width="11.7109375" style="696" bestFit="1" customWidth="1"/>
    <col min="785" max="785" width="16.140625" style="696" customWidth="1"/>
    <col min="786" max="1024" width="11.42578125" style="696"/>
    <col min="1025" max="1025" width="19.42578125" style="696" customWidth="1"/>
    <col min="1026" max="1026" width="11.42578125" style="696"/>
    <col min="1027" max="1027" width="101.85546875" style="696" bestFit="1" customWidth="1"/>
    <col min="1028" max="1028" width="75" style="696" bestFit="1" customWidth="1"/>
    <col min="1029" max="1029" width="11.42578125" style="696"/>
    <col min="1030" max="1030" width="15" style="696" bestFit="1" customWidth="1"/>
    <col min="1031" max="1031" width="21.7109375" style="696" bestFit="1" customWidth="1"/>
    <col min="1032" max="1032" width="18.7109375" style="696" bestFit="1" customWidth="1"/>
    <col min="1033" max="1033" width="13.42578125" style="696" bestFit="1" customWidth="1"/>
    <col min="1034" max="1034" width="15" style="696" bestFit="1" customWidth="1"/>
    <col min="1035" max="1035" width="13.42578125" style="696" bestFit="1" customWidth="1"/>
    <col min="1036" max="1036" width="22" style="696" bestFit="1" customWidth="1"/>
    <col min="1037" max="1037" width="13.42578125" style="696" bestFit="1" customWidth="1"/>
    <col min="1038" max="1038" width="15" style="696" bestFit="1" customWidth="1"/>
    <col min="1039" max="1039" width="13.42578125" style="696" bestFit="1" customWidth="1"/>
    <col min="1040" max="1040" width="11.7109375" style="696" bestFit="1" customWidth="1"/>
    <col min="1041" max="1041" width="16.140625" style="696" customWidth="1"/>
    <col min="1042" max="1280" width="11.42578125" style="696"/>
    <col min="1281" max="1281" width="19.42578125" style="696" customWidth="1"/>
    <col min="1282" max="1282" width="11.42578125" style="696"/>
    <col min="1283" max="1283" width="101.85546875" style="696" bestFit="1" customWidth="1"/>
    <col min="1284" max="1284" width="75" style="696" bestFit="1" customWidth="1"/>
    <col min="1285" max="1285" width="11.42578125" style="696"/>
    <col min="1286" max="1286" width="15" style="696" bestFit="1" customWidth="1"/>
    <col min="1287" max="1287" width="21.7109375" style="696" bestFit="1" customWidth="1"/>
    <col min="1288" max="1288" width="18.7109375" style="696" bestFit="1" customWidth="1"/>
    <col min="1289" max="1289" width="13.42578125" style="696" bestFit="1" customWidth="1"/>
    <col min="1290" max="1290" width="15" style="696" bestFit="1" customWidth="1"/>
    <col min="1291" max="1291" width="13.42578125" style="696" bestFit="1" customWidth="1"/>
    <col min="1292" max="1292" width="22" style="696" bestFit="1" customWidth="1"/>
    <col min="1293" max="1293" width="13.42578125" style="696" bestFit="1" customWidth="1"/>
    <col min="1294" max="1294" width="15" style="696" bestFit="1" customWidth="1"/>
    <col min="1295" max="1295" width="13.42578125" style="696" bestFit="1" customWidth="1"/>
    <col min="1296" max="1296" width="11.7109375" style="696" bestFit="1" customWidth="1"/>
    <col min="1297" max="1297" width="16.140625" style="696" customWidth="1"/>
    <col min="1298" max="1536" width="11.42578125" style="696"/>
    <col min="1537" max="1537" width="19.42578125" style="696" customWidth="1"/>
    <col min="1538" max="1538" width="11.42578125" style="696"/>
    <col min="1539" max="1539" width="101.85546875" style="696" bestFit="1" customWidth="1"/>
    <col min="1540" max="1540" width="75" style="696" bestFit="1" customWidth="1"/>
    <col min="1541" max="1541" width="11.42578125" style="696"/>
    <col min="1542" max="1542" width="15" style="696" bestFit="1" customWidth="1"/>
    <col min="1543" max="1543" width="21.7109375" style="696" bestFit="1" customWidth="1"/>
    <col min="1544" max="1544" width="18.7109375" style="696" bestFit="1" customWidth="1"/>
    <col min="1545" max="1545" width="13.42578125" style="696" bestFit="1" customWidth="1"/>
    <col min="1546" max="1546" width="15" style="696" bestFit="1" customWidth="1"/>
    <col min="1547" max="1547" width="13.42578125" style="696" bestFit="1" customWidth="1"/>
    <col min="1548" max="1548" width="22" style="696" bestFit="1" customWidth="1"/>
    <col min="1549" max="1549" width="13.42578125" style="696" bestFit="1" customWidth="1"/>
    <col min="1550" max="1550" width="15" style="696" bestFit="1" customWidth="1"/>
    <col min="1551" max="1551" width="13.42578125" style="696" bestFit="1" customWidth="1"/>
    <col min="1552" max="1552" width="11.7109375" style="696" bestFit="1" customWidth="1"/>
    <col min="1553" max="1553" width="16.140625" style="696" customWidth="1"/>
    <col min="1554" max="1792" width="11.42578125" style="696"/>
    <col min="1793" max="1793" width="19.42578125" style="696" customWidth="1"/>
    <col min="1794" max="1794" width="11.42578125" style="696"/>
    <col min="1795" max="1795" width="101.85546875" style="696" bestFit="1" customWidth="1"/>
    <col min="1796" max="1796" width="75" style="696" bestFit="1" customWidth="1"/>
    <col min="1797" max="1797" width="11.42578125" style="696"/>
    <col min="1798" max="1798" width="15" style="696" bestFit="1" customWidth="1"/>
    <col min="1799" max="1799" width="21.7109375" style="696" bestFit="1" customWidth="1"/>
    <col min="1800" max="1800" width="18.7109375" style="696" bestFit="1" customWidth="1"/>
    <col min="1801" max="1801" width="13.42578125" style="696" bestFit="1" customWidth="1"/>
    <col min="1802" max="1802" width="15" style="696" bestFit="1" customWidth="1"/>
    <col min="1803" max="1803" width="13.42578125" style="696" bestFit="1" customWidth="1"/>
    <col min="1804" max="1804" width="22" style="696" bestFit="1" customWidth="1"/>
    <col min="1805" max="1805" width="13.42578125" style="696" bestFit="1" customWidth="1"/>
    <col min="1806" max="1806" width="15" style="696" bestFit="1" customWidth="1"/>
    <col min="1807" max="1807" width="13.42578125" style="696" bestFit="1" customWidth="1"/>
    <col min="1808" max="1808" width="11.7109375" style="696" bestFit="1" customWidth="1"/>
    <col min="1809" max="1809" width="16.140625" style="696" customWidth="1"/>
    <col min="1810" max="2048" width="11.42578125" style="696"/>
    <col min="2049" max="2049" width="19.42578125" style="696" customWidth="1"/>
    <col min="2050" max="2050" width="11.42578125" style="696"/>
    <col min="2051" max="2051" width="101.85546875" style="696" bestFit="1" customWidth="1"/>
    <col min="2052" max="2052" width="75" style="696" bestFit="1" customWidth="1"/>
    <col min="2053" max="2053" width="11.42578125" style="696"/>
    <col min="2054" max="2054" width="15" style="696" bestFit="1" customWidth="1"/>
    <col min="2055" max="2055" width="21.7109375" style="696" bestFit="1" customWidth="1"/>
    <col min="2056" max="2056" width="18.7109375" style="696" bestFit="1" customWidth="1"/>
    <col min="2057" max="2057" width="13.42578125" style="696" bestFit="1" customWidth="1"/>
    <col min="2058" max="2058" width="15" style="696" bestFit="1" customWidth="1"/>
    <col min="2059" max="2059" width="13.42578125" style="696" bestFit="1" customWidth="1"/>
    <col min="2060" max="2060" width="22" style="696" bestFit="1" customWidth="1"/>
    <col min="2061" max="2061" width="13.42578125" style="696" bestFit="1" customWidth="1"/>
    <col min="2062" max="2062" width="15" style="696" bestFit="1" customWidth="1"/>
    <col min="2063" max="2063" width="13.42578125" style="696" bestFit="1" customWidth="1"/>
    <col min="2064" max="2064" width="11.7109375" style="696" bestFit="1" customWidth="1"/>
    <col min="2065" max="2065" width="16.140625" style="696" customWidth="1"/>
    <col min="2066" max="2304" width="11.42578125" style="696"/>
    <col min="2305" max="2305" width="19.42578125" style="696" customWidth="1"/>
    <col min="2306" max="2306" width="11.42578125" style="696"/>
    <col min="2307" max="2307" width="101.85546875" style="696" bestFit="1" customWidth="1"/>
    <col min="2308" max="2308" width="75" style="696" bestFit="1" customWidth="1"/>
    <col min="2309" max="2309" width="11.42578125" style="696"/>
    <col min="2310" max="2310" width="15" style="696" bestFit="1" customWidth="1"/>
    <col min="2311" max="2311" width="21.7109375" style="696" bestFit="1" customWidth="1"/>
    <col min="2312" max="2312" width="18.7109375" style="696" bestFit="1" customWidth="1"/>
    <col min="2313" max="2313" width="13.42578125" style="696" bestFit="1" customWidth="1"/>
    <col min="2314" max="2314" width="15" style="696" bestFit="1" customWidth="1"/>
    <col min="2315" max="2315" width="13.42578125" style="696" bestFit="1" customWidth="1"/>
    <col min="2316" max="2316" width="22" style="696" bestFit="1" customWidth="1"/>
    <col min="2317" max="2317" width="13.42578125" style="696" bestFit="1" customWidth="1"/>
    <col min="2318" max="2318" width="15" style="696" bestFit="1" customWidth="1"/>
    <col min="2319" max="2319" width="13.42578125" style="696" bestFit="1" customWidth="1"/>
    <col min="2320" max="2320" width="11.7109375" style="696" bestFit="1" customWidth="1"/>
    <col min="2321" max="2321" width="16.140625" style="696" customWidth="1"/>
    <col min="2322" max="2560" width="11.42578125" style="696"/>
    <col min="2561" max="2561" width="19.42578125" style="696" customWidth="1"/>
    <col min="2562" max="2562" width="11.42578125" style="696"/>
    <col min="2563" max="2563" width="101.85546875" style="696" bestFit="1" customWidth="1"/>
    <col min="2564" max="2564" width="75" style="696" bestFit="1" customWidth="1"/>
    <col min="2565" max="2565" width="11.42578125" style="696"/>
    <col min="2566" max="2566" width="15" style="696" bestFit="1" customWidth="1"/>
    <col min="2567" max="2567" width="21.7109375" style="696" bestFit="1" customWidth="1"/>
    <col min="2568" max="2568" width="18.7109375" style="696" bestFit="1" customWidth="1"/>
    <col min="2569" max="2569" width="13.42578125" style="696" bestFit="1" customWidth="1"/>
    <col min="2570" max="2570" width="15" style="696" bestFit="1" customWidth="1"/>
    <col min="2571" max="2571" width="13.42578125" style="696" bestFit="1" customWidth="1"/>
    <col min="2572" max="2572" width="22" style="696" bestFit="1" customWidth="1"/>
    <col min="2573" max="2573" width="13.42578125" style="696" bestFit="1" customWidth="1"/>
    <col min="2574" max="2574" width="15" style="696" bestFit="1" customWidth="1"/>
    <col min="2575" max="2575" width="13.42578125" style="696" bestFit="1" customWidth="1"/>
    <col min="2576" max="2576" width="11.7109375" style="696" bestFit="1" customWidth="1"/>
    <col min="2577" max="2577" width="16.140625" style="696" customWidth="1"/>
    <col min="2578" max="2816" width="11.42578125" style="696"/>
    <col min="2817" max="2817" width="19.42578125" style="696" customWidth="1"/>
    <col min="2818" max="2818" width="11.42578125" style="696"/>
    <col min="2819" max="2819" width="101.85546875" style="696" bestFit="1" customWidth="1"/>
    <col min="2820" max="2820" width="75" style="696" bestFit="1" customWidth="1"/>
    <col min="2821" max="2821" width="11.42578125" style="696"/>
    <col min="2822" max="2822" width="15" style="696" bestFit="1" customWidth="1"/>
    <col min="2823" max="2823" width="21.7109375" style="696" bestFit="1" customWidth="1"/>
    <col min="2824" max="2824" width="18.7109375" style="696" bestFit="1" customWidth="1"/>
    <col min="2825" max="2825" width="13.42578125" style="696" bestFit="1" customWidth="1"/>
    <col min="2826" max="2826" width="15" style="696" bestFit="1" customWidth="1"/>
    <col min="2827" max="2827" width="13.42578125" style="696" bestFit="1" customWidth="1"/>
    <col min="2828" max="2828" width="22" style="696" bestFit="1" customWidth="1"/>
    <col min="2829" max="2829" width="13.42578125" style="696" bestFit="1" customWidth="1"/>
    <col min="2830" max="2830" width="15" style="696" bestFit="1" customWidth="1"/>
    <col min="2831" max="2831" width="13.42578125" style="696" bestFit="1" customWidth="1"/>
    <col min="2832" max="2832" width="11.7109375" style="696" bestFit="1" customWidth="1"/>
    <col min="2833" max="2833" width="16.140625" style="696" customWidth="1"/>
    <col min="2834" max="3072" width="11.42578125" style="696"/>
    <col min="3073" max="3073" width="19.42578125" style="696" customWidth="1"/>
    <col min="3074" max="3074" width="11.42578125" style="696"/>
    <col min="3075" max="3075" width="101.85546875" style="696" bestFit="1" customWidth="1"/>
    <col min="3076" max="3076" width="75" style="696" bestFit="1" customWidth="1"/>
    <col min="3077" max="3077" width="11.42578125" style="696"/>
    <col min="3078" max="3078" width="15" style="696" bestFit="1" customWidth="1"/>
    <col min="3079" max="3079" width="21.7109375" style="696" bestFit="1" customWidth="1"/>
    <col min="3080" max="3080" width="18.7109375" style="696" bestFit="1" customWidth="1"/>
    <col min="3081" max="3081" width="13.42578125" style="696" bestFit="1" customWidth="1"/>
    <col min="3082" max="3082" width="15" style="696" bestFit="1" customWidth="1"/>
    <col min="3083" max="3083" width="13.42578125" style="696" bestFit="1" customWidth="1"/>
    <col min="3084" max="3084" width="22" style="696" bestFit="1" customWidth="1"/>
    <col min="3085" max="3085" width="13.42578125" style="696" bestFit="1" customWidth="1"/>
    <col min="3086" max="3086" width="15" style="696" bestFit="1" customWidth="1"/>
    <col min="3087" max="3087" width="13.42578125" style="696" bestFit="1" customWidth="1"/>
    <col min="3088" max="3088" width="11.7109375" style="696" bestFit="1" customWidth="1"/>
    <col min="3089" max="3089" width="16.140625" style="696" customWidth="1"/>
    <col min="3090" max="3328" width="11.42578125" style="696"/>
    <col min="3329" max="3329" width="19.42578125" style="696" customWidth="1"/>
    <col min="3330" max="3330" width="11.42578125" style="696"/>
    <col min="3331" max="3331" width="101.85546875" style="696" bestFit="1" customWidth="1"/>
    <col min="3332" max="3332" width="75" style="696" bestFit="1" customWidth="1"/>
    <col min="3333" max="3333" width="11.42578125" style="696"/>
    <col min="3334" max="3334" width="15" style="696" bestFit="1" customWidth="1"/>
    <col min="3335" max="3335" width="21.7109375" style="696" bestFit="1" customWidth="1"/>
    <col min="3336" max="3336" width="18.7109375" style="696" bestFit="1" customWidth="1"/>
    <col min="3337" max="3337" width="13.42578125" style="696" bestFit="1" customWidth="1"/>
    <col min="3338" max="3338" width="15" style="696" bestFit="1" customWidth="1"/>
    <col min="3339" max="3339" width="13.42578125" style="696" bestFit="1" customWidth="1"/>
    <col min="3340" max="3340" width="22" style="696" bestFit="1" customWidth="1"/>
    <col min="3341" max="3341" width="13.42578125" style="696" bestFit="1" customWidth="1"/>
    <col min="3342" max="3342" width="15" style="696" bestFit="1" customWidth="1"/>
    <col min="3343" max="3343" width="13.42578125" style="696" bestFit="1" customWidth="1"/>
    <col min="3344" max="3344" width="11.7109375" style="696" bestFit="1" customWidth="1"/>
    <col min="3345" max="3345" width="16.140625" style="696" customWidth="1"/>
    <col min="3346" max="3584" width="11.42578125" style="696"/>
    <col min="3585" max="3585" width="19.42578125" style="696" customWidth="1"/>
    <col min="3586" max="3586" width="11.42578125" style="696"/>
    <col min="3587" max="3587" width="101.85546875" style="696" bestFit="1" customWidth="1"/>
    <col min="3588" max="3588" width="75" style="696" bestFit="1" customWidth="1"/>
    <col min="3589" max="3589" width="11.42578125" style="696"/>
    <col min="3590" max="3590" width="15" style="696" bestFit="1" customWidth="1"/>
    <col min="3591" max="3591" width="21.7109375" style="696" bestFit="1" customWidth="1"/>
    <col min="3592" max="3592" width="18.7109375" style="696" bestFit="1" customWidth="1"/>
    <col min="3593" max="3593" width="13.42578125" style="696" bestFit="1" customWidth="1"/>
    <col min="3594" max="3594" width="15" style="696" bestFit="1" customWidth="1"/>
    <col min="3595" max="3595" width="13.42578125" style="696" bestFit="1" customWidth="1"/>
    <col min="3596" max="3596" width="22" style="696" bestFit="1" customWidth="1"/>
    <col min="3597" max="3597" width="13.42578125" style="696" bestFit="1" customWidth="1"/>
    <col min="3598" max="3598" width="15" style="696" bestFit="1" customWidth="1"/>
    <col min="3599" max="3599" width="13.42578125" style="696" bestFit="1" customWidth="1"/>
    <col min="3600" max="3600" width="11.7109375" style="696" bestFit="1" customWidth="1"/>
    <col min="3601" max="3601" width="16.140625" style="696" customWidth="1"/>
    <col min="3602" max="3840" width="11.42578125" style="696"/>
    <col min="3841" max="3841" width="19.42578125" style="696" customWidth="1"/>
    <col min="3842" max="3842" width="11.42578125" style="696"/>
    <col min="3843" max="3843" width="101.85546875" style="696" bestFit="1" customWidth="1"/>
    <col min="3844" max="3844" width="75" style="696" bestFit="1" customWidth="1"/>
    <col min="3845" max="3845" width="11.42578125" style="696"/>
    <col min="3846" max="3846" width="15" style="696" bestFit="1" customWidth="1"/>
    <col min="3847" max="3847" width="21.7109375" style="696" bestFit="1" customWidth="1"/>
    <col min="3848" max="3848" width="18.7109375" style="696" bestFit="1" customWidth="1"/>
    <col min="3849" max="3849" width="13.42578125" style="696" bestFit="1" customWidth="1"/>
    <col min="3850" max="3850" width="15" style="696" bestFit="1" customWidth="1"/>
    <col min="3851" max="3851" width="13.42578125" style="696" bestFit="1" customWidth="1"/>
    <col min="3852" max="3852" width="22" style="696" bestFit="1" customWidth="1"/>
    <col min="3853" max="3853" width="13.42578125" style="696" bestFit="1" customWidth="1"/>
    <col min="3854" max="3854" width="15" style="696" bestFit="1" customWidth="1"/>
    <col min="3855" max="3855" width="13.42578125" style="696" bestFit="1" customWidth="1"/>
    <col min="3856" max="3856" width="11.7109375" style="696" bestFit="1" customWidth="1"/>
    <col min="3857" max="3857" width="16.140625" style="696" customWidth="1"/>
    <col min="3858" max="4096" width="11.42578125" style="696"/>
    <col min="4097" max="4097" width="19.42578125" style="696" customWidth="1"/>
    <col min="4098" max="4098" width="11.42578125" style="696"/>
    <col min="4099" max="4099" width="101.85546875" style="696" bestFit="1" customWidth="1"/>
    <col min="4100" max="4100" width="75" style="696" bestFit="1" customWidth="1"/>
    <col min="4101" max="4101" width="11.42578125" style="696"/>
    <col min="4102" max="4102" width="15" style="696" bestFit="1" customWidth="1"/>
    <col min="4103" max="4103" width="21.7109375" style="696" bestFit="1" customWidth="1"/>
    <col min="4104" max="4104" width="18.7109375" style="696" bestFit="1" customWidth="1"/>
    <col min="4105" max="4105" width="13.42578125" style="696" bestFit="1" customWidth="1"/>
    <col min="4106" max="4106" width="15" style="696" bestFit="1" customWidth="1"/>
    <col min="4107" max="4107" width="13.42578125" style="696" bestFit="1" customWidth="1"/>
    <col min="4108" max="4108" width="22" style="696" bestFit="1" customWidth="1"/>
    <col min="4109" max="4109" width="13.42578125" style="696" bestFit="1" customWidth="1"/>
    <col min="4110" max="4110" width="15" style="696" bestFit="1" customWidth="1"/>
    <col min="4111" max="4111" width="13.42578125" style="696" bestFit="1" customWidth="1"/>
    <col min="4112" max="4112" width="11.7109375" style="696" bestFit="1" customWidth="1"/>
    <col min="4113" max="4113" width="16.140625" style="696" customWidth="1"/>
    <col min="4114" max="4352" width="11.42578125" style="696"/>
    <col min="4353" max="4353" width="19.42578125" style="696" customWidth="1"/>
    <col min="4354" max="4354" width="11.42578125" style="696"/>
    <col min="4355" max="4355" width="101.85546875" style="696" bestFit="1" customWidth="1"/>
    <col min="4356" max="4356" width="75" style="696" bestFit="1" customWidth="1"/>
    <col min="4357" max="4357" width="11.42578125" style="696"/>
    <col min="4358" max="4358" width="15" style="696" bestFit="1" customWidth="1"/>
    <col min="4359" max="4359" width="21.7109375" style="696" bestFit="1" customWidth="1"/>
    <col min="4360" max="4360" width="18.7109375" style="696" bestFit="1" customWidth="1"/>
    <col min="4361" max="4361" width="13.42578125" style="696" bestFit="1" customWidth="1"/>
    <col min="4362" max="4362" width="15" style="696" bestFit="1" customWidth="1"/>
    <col min="4363" max="4363" width="13.42578125" style="696" bestFit="1" customWidth="1"/>
    <col min="4364" max="4364" width="22" style="696" bestFit="1" customWidth="1"/>
    <col min="4365" max="4365" width="13.42578125" style="696" bestFit="1" customWidth="1"/>
    <col min="4366" max="4366" width="15" style="696" bestFit="1" customWidth="1"/>
    <col min="4367" max="4367" width="13.42578125" style="696" bestFit="1" customWidth="1"/>
    <col min="4368" max="4368" width="11.7109375" style="696" bestFit="1" customWidth="1"/>
    <col min="4369" max="4369" width="16.140625" style="696" customWidth="1"/>
    <col min="4370" max="4608" width="11.42578125" style="696"/>
    <col min="4609" max="4609" width="19.42578125" style="696" customWidth="1"/>
    <col min="4610" max="4610" width="11.42578125" style="696"/>
    <col min="4611" max="4611" width="101.85546875" style="696" bestFit="1" customWidth="1"/>
    <col min="4612" max="4612" width="75" style="696" bestFit="1" customWidth="1"/>
    <col min="4613" max="4613" width="11.42578125" style="696"/>
    <col min="4614" max="4614" width="15" style="696" bestFit="1" customWidth="1"/>
    <col min="4615" max="4615" width="21.7109375" style="696" bestFit="1" customWidth="1"/>
    <col min="4616" max="4616" width="18.7109375" style="696" bestFit="1" customWidth="1"/>
    <col min="4617" max="4617" width="13.42578125" style="696" bestFit="1" customWidth="1"/>
    <col min="4618" max="4618" width="15" style="696" bestFit="1" customWidth="1"/>
    <col min="4619" max="4619" width="13.42578125" style="696" bestFit="1" customWidth="1"/>
    <col min="4620" max="4620" width="22" style="696" bestFit="1" customWidth="1"/>
    <col min="4621" max="4621" width="13.42578125" style="696" bestFit="1" customWidth="1"/>
    <col min="4622" max="4622" width="15" style="696" bestFit="1" customWidth="1"/>
    <col min="4623" max="4623" width="13.42578125" style="696" bestFit="1" customWidth="1"/>
    <col min="4624" max="4624" width="11.7109375" style="696" bestFit="1" customWidth="1"/>
    <col min="4625" max="4625" width="16.140625" style="696" customWidth="1"/>
    <col min="4626" max="4864" width="11.42578125" style="696"/>
    <col min="4865" max="4865" width="19.42578125" style="696" customWidth="1"/>
    <col min="4866" max="4866" width="11.42578125" style="696"/>
    <col min="4867" max="4867" width="101.85546875" style="696" bestFit="1" customWidth="1"/>
    <col min="4868" max="4868" width="75" style="696" bestFit="1" customWidth="1"/>
    <col min="4869" max="4869" width="11.42578125" style="696"/>
    <col min="4870" max="4870" width="15" style="696" bestFit="1" customWidth="1"/>
    <col min="4871" max="4871" width="21.7109375" style="696" bestFit="1" customWidth="1"/>
    <col min="4872" max="4872" width="18.7109375" style="696" bestFit="1" customWidth="1"/>
    <col min="4873" max="4873" width="13.42578125" style="696" bestFit="1" customWidth="1"/>
    <col min="4874" max="4874" width="15" style="696" bestFit="1" customWidth="1"/>
    <col min="4875" max="4875" width="13.42578125" style="696" bestFit="1" customWidth="1"/>
    <col min="4876" max="4876" width="22" style="696" bestFit="1" customWidth="1"/>
    <col min="4877" max="4877" width="13.42578125" style="696" bestFit="1" customWidth="1"/>
    <col min="4878" max="4878" width="15" style="696" bestFit="1" customWidth="1"/>
    <col min="4879" max="4879" width="13.42578125" style="696" bestFit="1" customWidth="1"/>
    <col min="4880" max="4880" width="11.7109375" style="696" bestFit="1" customWidth="1"/>
    <col min="4881" max="4881" width="16.140625" style="696" customWidth="1"/>
    <col min="4882" max="5120" width="11.42578125" style="696"/>
    <col min="5121" max="5121" width="19.42578125" style="696" customWidth="1"/>
    <col min="5122" max="5122" width="11.42578125" style="696"/>
    <col min="5123" max="5123" width="101.85546875" style="696" bestFit="1" customWidth="1"/>
    <col min="5124" max="5124" width="75" style="696" bestFit="1" customWidth="1"/>
    <col min="5125" max="5125" width="11.42578125" style="696"/>
    <col min="5126" max="5126" width="15" style="696" bestFit="1" customWidth="1"/>
    <col min="5127" max="5127" width="21.7109375" style="696" bestFit="1" customWidth="1"/>
    <col min="5128" max="5128" width="18.7109375" style="696" bestFit="1" customWidth="1"/>
    <col min="5129" max="5129" width="13.42578125" style="696" bestFit="1" customWidth="1"/>
    <col min="5130" max="5130" width="15" style="696" bestFit="1" customWidth="1"/>
    <col min="5131" max="5131" width="13.42578125" style="696" bestFit="1" customWidth="1"/>
    <col min="5132" max="5132" width="22" style="696" bestFit="1" customWidth="1"/>
    <col min="5133" max="5133" width="13.42578125" style="696" bestFit="1" customWidth="1"/>
    <col min="5134" max="5134" width="15" style="696" bestFit="1" customWidth="1"/>
    <col min="5135" max="5135" width="13.42578125" style="696" bestFit="1" customWidth="1"/>
    <col min="5136" max="5136" width="11.7109375" style="696" bestFit="1" customWidth="1"/>
    <col min="5137" max="5137" width="16.140625" style="696" customWidth="1"/>
    <col min="5138" max="5376" width="11.42578125" style="696"/>
    <col min="5377" max="5377" width="19.42578125" style="696" customWidth="1"/>
    <col min="5378" max="5378" width="11.42578125" style="696"/>
    <col min="5379" max="5379" width="101.85546875" style="696" bestFit="1" customWidth="1"/>
    <col min="5380" max="5380" width="75" style="696" bestFit="1" customWidth="1"/>
    <col min="5381" max="5381" width="11.42578125" style="696"/>
    <col min="5382" max="5382" width="15" style="696" bestFit="1" customWidth="1"/>
    <col min="5383" max="5383" width="21.7109375" style="696" bestFit="1" customWidth="1"/>
    <col min="5384" max="5384" width="18.7109375" style="696" bestFit="1" customWidth="1"/>
    <col min="5385" max="5385" width="13.42578125" style="696" bestFit="1" customWidth="1"/>
    <col min="5386" max="5386" width="15" style="696" bestFit="1" customWidth="1"/>
    <col min="5387" max="5387" width="13.42578125" style="696" bestFit="1" customWidth="1"/>
    <col min="5388" max="5388" width="22" style="696" bestFit="1" customWidth="1"/>
    <col min="5389" max="5389" width="13.42578125" style="696" bestFit="1" customWidth="1"/>
    <col min="5390" max="5390" width="15" style="696" bestFit="1" customWidth="1"/>
    <col min="5391" max="5391" width="13.42578125" style="696" bestFit="1" customWidth="1"/>
    <col min="5392" max="5392" width="11.7109375" style="696" bestFit="1" customWidth="1"/>
    <col min="5393" max="5393" width="16.140625" style="696" customWidth="1"/>
    <col min="5394" max="5632" width="11.42578125" style="696"/>
    <col min="5633" max="5633" width="19.42578125" style="696" customWidth="1"/>
    <col min="5634" max="5634" width="11.42578125" style="696"/>
    <col min="5635" max="5635" width="101.85546875" style="696" bestFit="1" customWidth="1"/>
    <col min="5636" max="5636" width="75" style="696" bestFit="1" customWidth="1"/>
    <col min="5637" max="5637" width="11.42578125" style="696"/>
    <col min="5638" max="5638" width="15" style="696" bestFit="1" customWidth="1"/>
    <col min="5639" max="5639" width="21.7109375" style="696" bestFit="1" customWidth="1"/>
    <col min="5640" max="5640" width="18.7109375" style="696" bestFit="1" customWidth="1"/>
    <col min="5641" max="5641" width="13.42578125" style="696" bestFit="1" customWidth="1"/>
    <col min="5642" max="5642" width="15" style="696" bestFit="1" customWidth="1"/>
    <col min="5643" max="5643" width="13.42578125" style="696" bestFit="1" customWidth="1"/>
    <col min="5644" max="5644" width="22" style="696" bestFit="1" customWidth="1"/>
    <col min="5645" max="5645" width="13.42578125" style="696" bestFit="1" customWidth="1"/>
    <col min="5646" max="5646" width="15" style="696" bestFit="1" customWidth="1"/>
    <col min="5647" max="5647" width="13.42578125" style="696" bestFit="1" customWidth="1"/>
    <col min="5648" max="5648" width="11.7109375" style="696" bestFit="1" customWidth="1"/>
    <col min="5649" max="5649" width="16.140625" style="696" customWidth="1"/>
    <col min="5650" max="5888" width="11.42578125" style="696"/>
    <col min="5889" max="5889" width="19.42578125" style="696" customWidth="1"/>
    <col min="5890" max="5890" width="11.42578125" style="696"/>
    <col min="5891" max="5891" width="101.85546875" style="696" bestFit="1" customWidth="1"/>
    <col min="5892" max="5892" width="75" style="696" bestFit="1" customWidth="1"/>
    <col min="5893" max="5893" width="11.42578125" style="696"/>
    <col min="5894" max="5894" width="15" style="696" bestFit="1" customWidth="1"/>
    <col min="5895" max="5895" width="21.7109375" style="696" bestFit="1" customWidth="1"/>
    <col min="5896" max="5896" width="18.7109375" style="696" bestFit="1" customWidth="1"/>
    <col min="5897" max="5897" width="13.42578125" style="696" bestFit="1" customWidth="1"/>
    <col min="5898" max="5898" width="15" style="696" bestFit="1" customWidth="1"/>
    <col min="5899" max="5899" width="13.42578125" style="696" bestFit="1" customWidth="1"/>
    <col min="5900" max="5900" width="22" style="696" bestFit="1" customWidth="1"/>
    <col min="5901" max="5901" width="13.42578125" style="696" bestFit="1" customWidth="1"/>
    <col min="5902" max="5902" width="15" style="696" bestFit="1" customWidth="1"/>
    <col min="5903" max="5903" width="13.42578125" style="696" bestFit="1" customWidth="1"/>
    <col min="5904" max="5904" width="11.7109375" style="696" bestFit="1" customWidth="1"/>
    <col min="5905" max="5905" width="16.140625" style="696" customWidth="1"/>
    <col min="5906" max="6144" width="11.42578125" style="696"/>
    <col min="6145" max="6145" width="19.42578125" style="696" customWidth="1"/>
    <col min="6146" max="6146" width="11.42578125" style="696"/>
    <col min="6147" max="6147" width="101.85546875" style="696" bestFit="1" customWidth="1"/>
    <col min="6148" max="6148" width="75" style="696" bestFit="1" customWidth="1"/>
    <col min="6149" max="6149" width="11.42578125" style="696"/>
    <col min="6150" max="6150" width="15" style="696" bestFit="1" customWidth="1"/>
    <col min="6151" max="6151" width="21.7109375" style="696" bestFit="1" customWidth="1"/>
    <col min="6152" max="6152" width="18.7109375" style="696" bestFit="1" customWidth="1"/>
    <col min="6153" max="6153" width="13.42578125" style="696" bestFit="1" customWidth="1"/>
    <col min="6154" max="6154" width="15" style="696" bestFit="1" customWidth="1"/>
    <col min="6155" max="6155" width="13.42578125" style="696" bestFit="1" customWidth="1"/>
    <col min="6156" max="6156" width="22" style="696" bestFit="1" customWidth="1"/>
    <col min="6157" max="6157" width="13.42578125" style="696" bestFit="1" customWidth="1"/>
    <col min="6158" max="6158" width="15" style="696" bestFit="1" customWidth="1"/>
    <col min="6159" max="6159" width="13.42578125" style="696" bestFit="1" customWidth="1"/>
    <col min="6160" max="6160" width="11.7109375" style="696" bestFit="1" customWidth="1"/>
    <col min="6161" max="6161" width="16.140625" style="696" customWidth="1"/>
    <col min="6162" max="6400" width="11.42578125" style="696"/>
    <col min="6401" max="6401" width="19.42578125" style="696" customWidth="1"/>
    <col min="6402" max="6402" width="11.42578125" style="696"/>
    <col min="6403" max="6403" width="101.85546875" style="696" bestFit="1" customWidth="1"/>
    <col min="6404" max="6404" width="75" style="696" bestFit="1" customWidth="1"/>
    <col min="6405" max="6405" width="11.42578125" style="696"/>
    <col min="6406" max="6406" width="15" style="696" bestFit="1" customWidth="1"/>
    <col min="6407" max="6407" width="21.7109375" style="696" bestFit="1" customWidth="1"/>
    <col min="6408" max="6408" width="18.7109375" style="696" bestFit="1" customWidth="1"/>
    <col min="6409" max="6409" width="13.42578125" style="696" bestFit="1" customWidth="1"/>
    <col min="6410" max="6410" width="15" style="696" bestFit="1" customWidth="1"/>
    <col min="6411" max="6411" width="13.42578125" style="696" bestFit="1" customWidth="1"/>
    <col min="6412" max="6412" width="22" style="696" bestFit="1" customWidth="1"/>
    <col min="6413" max="6413" width="13.42578125" style="696" bestFit="1" customWidth="1"/>
    <col min="6414" max="6414" width="15" style="696" bestFit="1" customWidth="1"/>
    <col min="6415" max="6415" width="13.42578125" style="696" bestFit="1" customWidth="1"/>
    <col min="6416" max="6416" width="11.7109375" style="696" bestFit="1" customWidth="1"/>
    <col min="6417" max="6417" width="16.140625" style="696" customWidth="1"/>
    <col min="6418" max="6656" width="11.42578125" style="696"/>
    <col min="6657" max="6657" width="19.42578125" style="696" customWidth="1"/>
    <col min="6658" max="6658" width="11.42578125" style="696"/>
    <col min="6659" max="6659" width="101.85546875" style="696" bestFit="1" customWidth="1"/>
    <col min="6660" max="6660" width="75" style="696" bestFit="1" customWidth="1"/>
    <col min="6661" max="6661" width="11.42578125" style="696"/>
    <col min="6662" max="6662" width="15" style="696" bestFit="1" customWidth="1"/>
    <col min="6663" max="6663" width="21.7109375" style="696" bestFit="1" customWidth="1"/>
    <col min="6664" max="6664" width="18.7109375" style="696" bestFit="1" customWidth="1"/>
    <col min="6665" max="6665" width="13.42578125" style="696" bestFit="1" customWidth="1"/>
    <col min="6666" max="6666" width="15" style="696" bestFit="1" customWidth="1"/>
    <col min="6667" max="6667" width="13.42578125" style="696" bestFit="1" customWidth="1"/>
    <col min="6668" max="6668" width="22" style="696" bestFit="1" customWidth="1"/>
    <col min="6669" max="6669" width="13.42578125" style="696" bestFit="1" customWidth="1"/>
    <col min="6670" max="6670" width="15" style="696" bestFit="1" customWidth="1"/>
    <col min="6671" max="6671" width="13.42578125" style="696" bestFit="1" customWidth="1"/>
    <col min="6672" max="6672" width="11.7109375" style="696" bestFit="1" customWidth="1"/>
    <col min="6673" max="6673" width="16.140625" style="696" customWidth="1"/>
    <col min="6674" max="6912" width="11.42578125" style="696"/>
    <col min="6913" max="6913" width="19.42578125" style="696" customWidth="1"/>
    <col min="6914" max="6914" width="11.42578125" style="696"/>
    <col min="6915" max="6915" width="101.85546875" style="696" bestFit="1" customWidth="1"/>
    <col min="6916" max="6916" width="75" style="696" bestFit="1" customWidth="1"/>
    <col min="6917" max="6917" width="11.42578125" style="696"/>
    <col min="6918" max="6918" width="15" style="696" bestFit="1" customWidth="1"/>
    <col min="6919" max="6919" width="21.7109375" style="696" bestFit="1" customWidth="1"/>
    <col min="6920" max="6920" width="18.7109375" style="696" bestFit="1" customWidth="1"/>
    <col min="6921" max="6921" width="13.42578125" style="696" bestFit="1" customWidth="1"/>
    <col min="6922" max="6922" width="15" style="696" bestFit="1" customWidth="1"/>
    <col min="6923" max="6923" width="13.42578125" style="696" bestFit="1" customWidth="1"/>
    <col min="6924" max="6924" width="22" style="696" bestFit="1" customWidth="1"/>
    <col min="6925" max="6925" width="13.42578125" style="696" bestFit="1" customWidth="1"/>
    <col min="6926" max="6926" width="15" style="696" bestFit="1" customWidth="1"/>
    <col min="6927" max="6927" width="13.42578125" style="696" bestFit="1" customWidth="1"/>
    <col min="6928" max="6928" width="11.7109375" style="696" bestFit="1" customWidth="1"/>
    <col min="6929" max="6929" width="16.140625" style="696" customWidth="1"/>
    <col min="6930" max="7168" width="11.42578125" style="696"/>
    <col min="7169" max="7169" width="19.42578125" style="696" customWidth="1"/>
    <col min="7170" max="7170" width="11.42578125" style="696"/>
    <col min="7171" max="7171" width="101.85546875" style="696" bestFit="1" customWidth="1"/>
    <col min="7172" max="7172" width="75" style="696" bestFit="1" customWidth="1"/>
    <col min="7173" max="7173" width="11.42578125" style="696"/>
    <col min="7174" max="7174" width="15" style="696" bestFit="1" customWidth="1"/>
    <col min="7175" max="7175" width="21.7109375" style="696" bestFit="1" customWidth="1"/>
    <col min="7176" max="7176" width="18.7109375" style="696" bestFit="1" customWidth="1"/>
    <col min="7177" max="7177" width="13.42578125" style="696" bestFit="1" customWidth="1"/>
    <col min="7178" max="7178" width="15" style="696" bestFit="1" customWidth="1"/>
    <col min="7179" max="7179" width="13.42578125" style="696" bestFit="1" customWidth="1"/>
    <col min="7180" max="7180" width="22" style="696" bestFit="1" customWidth="1"/>
    <col min="7181" max="7181" width="13.42578125" style="696" bestFit="1" customWidth="1"/>
    <col min="7182" max="7182" width="15" style="696" bestFit="1" customWidth="1"/>
    <col min="7183" max="7183" width="13.42578125" style="696" bestFit="1" customWidth="1"/>
    <col min="7184" max="7184" width="11.7109375" style="696" bestFit="1" customWidth="1"/>
    <col min="7185" max="7185" width="16.140625" style="696" customWidth="1"/>
    <col min="7186" max="7424" width="11.42578125" style="696"/>
    <col min="7425" max="7425" width="19.42578125" style="696" customWidth="1"/>
    <col min="7426" max="7426" width="11.42578125" style="696"/>
    <col min="7427" max="7427" width="101.85546875" style="696" bestFit="1" customWidth="1"/>
    <col min="7428" max="7428" width="75" style="696" bestFit="1" customWidth="1"/>
    <col min="7429" max="7429" width="11.42578125" style="696"/>
    <col min="7430" max="7430" width="15" style="696" bestFit="1" customWidth="1"/>
    <col min="7431" max="7431" width="21.7109375" style="696" bestFit="1" customWidth="1"/>
    <col min="7432" max="7432" width="18.7109375" style="696" bestFit="1" customWidth="1"/>
    <col min="7433" max="7433" width="13.42578125" style="696" bestFit="1" customWidth="1"/>
    <col min="7434" max="7434" width="15" style="696" bestFit="1" customWidth="1"/>
    <col min="7435" max="7435" width="13.42578125" style="696" bestFit="1" customWidth="1"/>
    <col min="7436" max="7436" width="22" style="696" bestFit="1" customWidth="1"/>
    <col min="7437" max="7437" width="13.42578125" style="696" bestFit="1" customWidth="1"/>
    <col min="7438" max="7438" width="15" style="696" bestFit="1" customWidth="1"/>
    <col min="7439" max="7439" width="13.42578125" style="696" bestFit="1" customWidth="1"/>
    <col min="7440" max="7440" width="11.7109375" style="696" bestFit="1" customWidth="1"/>
    <col min="7441" max="7441" width="16.140625" style="696" customWidth="1"/>
    <col min="7442" max="7680" width="11.42578125" style="696"/>
    <col min="7681" max="7681" width="19.42578125" style="696" customWidth="1"/>
    <col min="7682" max="7682" width="11.42578125" style="696"/>
    <col min="7683" max="7683" width="101.85546875" style="696" bestFit="1" customWidth="1"/>
    <col min="7684" max="7684" width="75" style="696" bestFit="1" customWidth="1"/>
    <col min="7685" max="7685" width="11.42578125" style="696"/>
    <col min="7686" max="7686" width="15" style="696" bestFit="1" customWidth="1"/>
    <col min="7687" max="7687" width="21.7109375" style="696" bestFit="1" customWidth="1"/>
    <col min="7688" max="7688" width="18.7109375" style="696" bestFit="1" customWidth="1"/>
    <col min="7689" max="7689" width="13.42578125" style="696" bestFit="1" customWidth="1"/>
    <col min="7690" max="7690" width="15" style="696" bestFit="1" customWidth="1"/>
    <col min="7691" max="7691" width="13.42578125" style="696" bestFit="1" customWidth="1"/>
    <col min="7692" max="7692" width="22" style="696" bestFit="1" customWidth="1"/>
    <col min="7693" max="7693" width="13.42578125" style="696" bestFit="1" customWidth="1"/>
    <col min="7694" max="7694" width="15" style="696" bestFit="1" customWidth="1"/>
    <col min="7695" max="7695" width="13.42578125" style="696" bestFit="1" customWidth="1"/>
    <col min="7696" max="7696" width="11.7109375" style="696" bestFit="1" customWidth="1"/>
    <col min="7697" max="7697" width="16.140625" style="696" customWidth="1"/>
    <col min="7698" max="7936" width="11.42578125" style="696"/>
    <col min="7937" max="7937" width="19.42578125" style="696" customWidth="1"/>
    <col min="7938" max="7938" width="11.42578125" style="696"/>
    <col min="7939" max="7939" width="101.85546875" style="696" bestFit="1" customWidth="1"/>
    <col min="7940" max="7940" width="75" style="696" bestFit="1" customWidth="1"/>
    <col min="7941" max="7941" width="11.42578125" style="696"/>
    <col min="7942" max="7942" width="15" style="696" bestFit="1" customWidth="1"/>
    <col min="7943" max="7943" width="21.7109375" style="696" bestFit="1" customWidth="1"/>
    <col min="7944" max="7944" width="18.7109375" style="696" bestFit="1" customWidth="1"/>
    <col min="7945" max="7945" width="13.42578125" style="696" bestFit="1" customWidth="1"/>
    <col min="7946" max="7946" width="15" style="696" bestFit="1" customWidth="1"/>
    <col min="7947" max="7947" width="13.42578125" style="696" bestFit="1" customWidth="1"/>
    <col min="7948" max="7948" width="22" style="696" bestFit="1" customWidth="1"/>
    <col min="7949" max="7949" width="13.42578125" style="696" bestFit="1" customWidth="1"/>
    <col min="7950" max="7950" width="15" style="696" bestFit="1" customWidth="1"/>
    <col min="7951" max="7951" width="13.42578125" style="696" bestFit="1" customWidth="1"/>
    <col min="7952" max="7952" width="11.7109375" style="696" bestFit="1" customWidth="1"/>
    <col min="7953" max="7953" width="16.140625" style="696" customWidth="1"/>
    <col min="7954" max="8192" width="11.42578125" style="696"/>
    <col min="8193" max="8193" width="19.42578125" style="696" customWidth="1"/>
    <col min="8194" max="8194" width="11.42578125" style="696"/>
    <col min="8195" max="8195" width="101.85546875" style="696" bestFit="1" customWidth="1"/>
    <col min="8196" max="8196" width="75" style="696" bestFit="1" customWidth="1"/>
    <col min="8197" max="8197" width="11.42578125" style="696"/>
    <col min="8198" max="8198" width="15" style="696" bestFit="1" customWidth="1"/>
    <col min="8199" max="8199" width="21.7109375" style="696" bestFit="1" customWidth="1"/>
    <col min="8200" max="8200" width="18.7109375" style="696" bestFit="1" customWidth="1"/>
    <col min="8201" max="8201" width="13.42578125" style="696" bestFit="1" customWidth="1"/>
    <col min="8202" max="8202" width="15" style="696" bestFit="1" customWidth="1"/>
    <col min="8203" max="8203" width="13.42578125" style="696" bestFit="1" customWidth="1"/>
    <col min="8204" max="8204" width="22" style="696" bestFit="1" customWidth="1"/>
    <col min="8205" max="8205" width="13.42578125" style="696" bestFit="1" customWidth="1"/>
    <col min="8206" max="8206" width="15" style="696" bestFit="1" customWidth="1"/>
    <col min="8207" max="8207" width="13.42578125" style="696" bestFit="1" customWidth="1"/>
    <col min="8208" max="8208" width="11.7109375" style="696" bestFit="1" customWidth="1"/>
    <col min="8209" max="8209" width="16.140625" style="696" customWidth="1"/>
    <col min="8210" max="8448" width="11.42578125" style="696"/>
    <col min="8449" max="8449" width="19.42578125" style="696" customWidth="1"/>
    <col min="8450" max="8450" width="11.42578125" style="696"/>
    <col min="8451" max="8451" width="101.85546875" style="696" bestFit="1" customWidth="1"/>
    <col min="8452" max="8452" width="75" style="696" bestFit="1" customWidth="1"/>
    <col min="8453" max="8453" width="11.42578125" style="696"/>
    <col min="8454" max="8454" width="15" style="696" bestFit="1" customWidth="1"/>
    <col min="8455" max="8455" width="21.7109375" style="696" bestFit="1" customWidth="1"/>
    <col min="8456" max="8456" width="18.7109375" style="696" bestFit="1" customWidth="1"/>
    <col min="8457" max="8457" width="13.42578125" style="696" bestFit="1" customWidth="1"/>
    <col min="8458" max="8458" width="15" style="696" bestFit="1" customWidth="1"/>
    <col min="8459" max="8459" width="13.42578125" style="696" bestFit="1" customWidth="1"/>
    <col min="8460" max="8460" width="22" style="696" bestFit="1" customWidth="1"/>
    <col min="8461" max="8461" width="13.42578125" style="696" bestFit="1" customWidth="1"/>
    <col min="8462" max="8462" width="15" style="696" bestFit="1" customWidth="1"/>
    <col min="8463" max="8463" width="13.42578125" style="696" bestFit="1" customWidth="1"/>
    <col min="8464" max="8464" width="11.7109375" style="696" bestFit="1" customWidth="1"/>
    <col min="8465" max="8465" width="16.140625" style="696" customWidth="1"/>
    <col min="8466" max="8704" width="11.42578125" style="696"/>
    <col min="8705" max="8705" width="19.42578125" style="696" customWidth="1"/>
    <col min="8706" max="8706" width="11.42578125" style="696"/>
    <col min="8707" max="8707" width="101.85546875" style="696" bestFit="1" customWidth="1"/>
    <col min="8708" max="8708" width="75" style="696" bestFit="1" customWidth="1"/>
    <col min="8709" max="8709" width="11.42578125" style="696"/>
    <col min="8710" max="8710" width="15" style="696" bestFit="1" customWidth="1"/>
    <col min="8711" max="8711" width="21.7109375" style="696" bestFit="1" customWidth="1"/>
    <col min="8712" max="8712" width="18.7109375" style="696" bestFit="1" customWidth="1"/>
    <col min="8713" max="8713" width="13.42578125" style="696" bestFit="1" customWidth="1"/>
    <col min="8714" max="8714" width="15" style="696" bestFit="1" customWidth="1"/>
    <col min="8715" max="8715" width="13.42578125" style="696" bestFit="1" customWidth="1"/>
    <col min="8716" max="8716" width="22" style="696" bestFit="1" customWidth="1"/>
    <col min="8717" max="8717" width="13.42578125" style="696" bestFit="1" customWidth="1"/>
    <col min="8718" max="8718" width="15" style="696" bestFit="1" customWidth="1"/>
    <col min="8719" max="8719" width="13.42578125" style="696" bestFit="1" customWidth="1"/>
    <col min="8720" max="8720" width="11.7109375" style="696" bestFit="1" customWidth="1"/>
    <col min="8721" max="8721" width="16.140625" style="696" customWidth="1"/>
    <col min="8722" max="8960" width="11.42578125" style="696"/>
    <col min="8961" max="8961" width="19.42578125" style="696" customWidth="1"/>
    <col min="8962" max="8962" width="11.42578125" style="696"/>
    <col min="8963" max="8963" width="101.85546875" style="696" bestFit="1" customWidth="1"/>
    <col min="8964" max="8964" width="75" style="696" bestFit="1" customWidth="1"/>
    <col min="8965" max="8965" width="11.42578125" style="696"/>
    <col min="8966" max="8966" width="15" style="696" bestFit="1" customWidth="1"/>
    <col min="8967" max="8967" width="21.7109375" style="696" bestFit="1" customWidth="1"/>
    <col min="8968" max="8968" width="18.7109375" style="696" bestFit="1" customWidth="1"/>
    <col min="8969" max="8969" width="13.42578125" style="696" bestFit="1" customWidth="1"/>
    <col min="8970" max="8970" width="15" style="696" bestFit="1" customWidth="1"/>
    <col min="8971" max="8971" width="13.42578125" style="696" bestFit="1" customWidth="1"/>
    <col min="8972" max="8972" width="22" style="696" bestFit="1" customWidth="1"/>
    <col min="8973" max="8973" width="13.42578125" style="696" bestFit="1" customWidth="1"/>
    <col min="8974" max="8974" width="15" style="696" bestFit="1" customWidth="1"/>
    <col min="8975" max="8975" width="13.42578125" style="696" bestFit="1" customWidth="1"/>
    <col min="8976" max="8976" width="11.7109375" style="696" bestFit="1" customWidth="1"/>
    <col min="8977" max="8977" width="16.140625" style="696" customWidth="1"/>
    <col min="8978" max="9216" width="11.42578125" style="696"/>
    <col min="9217" max="9217" width="19.42578125" style="696" customWidth="1"/>
    <col min="9218" max="9218" width="11.42578125" style="696"/>
    <col min="9219" max="9219" width="101.85546875" style="696" bestFit="1" customWidth="1"/>
    <col min="9220" max="9220" width="75" style="696" bestFit="1" customWidth="1"/>
    <col min="9221" max="9221" width="11.42578125" style="696"/>
    <col min="9222" max="9222" width="15" style="696" bestFit="1" customWidth="1"/>
    <col min="9223" max="9223" width="21.7109375" style="696" bestFit="1" customWidth="1"/>
    <col min="9224" max="9224" width="18.7109375" style="696" bestFit="1" customWidth="1"/>
    <col min="9225" max="9225" width="13.42578125" style="696" bestFit="1" customWidth="1"/>
    <col min="9226" max="9226" width="15" style="696" bestFit="1" customWidth="1"/>
    <col min="9227" max="9227" width="13.42578125" style="696" bestFit="1" customWidth="1"/>
    <col min="9228" max="9228" width="22" style="696" bestFit="1" customWidth="1"/>
    <col min="9229" max="9229" width="13.42578125" style="696" bestFit="1" customWidth="1"/>
    <col min="9230" max="9230" width="15" style="696" bestFit="1" customWidth="1"/>
    <col min="9231" max="9231" width="13.42578125" style="696" bestFit="1" customWidth="1"/>
    <col min="9232" max="9232" width="11.7109375" style="696" bestFit="1" customWidth="1"/>
    <col min="9233" max="9233" width="16.140625" style="696" customWidth="1"/>
    <col min="9234" max="9472" width="11.42578125" style="696"/>
    <col min="9473" max="9473" width="19.42578125" style="696" customWidth="1"/>
    <col min="9474" max="9474" width="11.42578125" style="696"/>
    <col min="9475" max="9475" width="101.85546875" style="696" bestFit="1" customWidth="1"/>
    <col min="9476" max="9476" width="75" style="696" bestFit="1" customWidth="1"/>
    <col min="9477" max="9477" width="11.42578125" style="696"/>
    <col min="9478" max="9478" width="15" style="696" bestFit="1" customWidth="1"/>
    <col min="9479" max="9479" width="21.7109375" style="696" bestFit="1" customWidth="1"/>
    <col min="9480" max="9480" width="18.7109375" style="696" bestFit="1" customWidth="1"/>
    <col min="9481" max="9481" width="13.42578125" style="696" bestFit="1" customWidth="1"/>
    <col min="9482" max="9482" width="15" style="696" bestFit="1" customWidth="1"/>
    <col min="9483" max="9483" width="13.42578125" style="696" bestFit="1" customWidth="1"/>
    <col min="9484" max="9484" width="22" style="696" bestFit="1" customWidth="1"/>
    <col min="9485" max="9485" width="13.42578125" style="696" bestFit="1" customWidth="1"/>
    <col min="9486" max="9486" width="15" style="696" bestFit="1" customWidth="1"/>
    <col min="9487" max="9487" width="13.42578125" style="696" bestFit="1" customWidth="1"/>
    <col min="9488" max="9488" width="11.7109375" style="696" bestFit="1" customWidth="1"/>
    <col min="9489" max="9489" width="16.140625" style="696" customWidth="1"/>
    <col min="9490" max="9728" width="11.42578125" style="696"/>
    <col min="9729" max="9729" width="19.42578125" style="696" customWidth="1"/>
    <col min="9730" max="9730" width="11.42578125" style="696"/>
    <col min="9731" max="9731" width="101.85546875" style="696" bestFit="1" customWidth="1"/>
    <col min="9732" max="9732" width="75" style="696" bestFit="1" customWidth="1"/>
    <col min="9733" max="9733" width="11.42578125" style="696"/>
    <col min="9734" max="9734" width="15" style="696" bestFit="1" customWidth="1"/>
    <col min="9735" max="9735" width="21.7109375" style="696" bestFit="1" customWidth="1"/>
    <col min="9736" max="9736" width="18.7109375" style="696" bestFit="1" customWidth="1"/>
    <col min="9737" max="9737" width="13.42578125" style="696" bestFit="1" customWidth="1"/>
    <col min="9738" max="9738" width="15" style="696" bestFit="1" customWidth="1"/>
    <col min="9739" max="9739" width="13.42578125" style="696" bestFit="1" customWidth="1"/>
    <col min="9740" max="9740" width="22" style="696" bestFit="1" customWidth="1"/>
    <col min="9741" max="9741" width="13.42578125" style="696" bestFit="1" customWidth="1"/>
    <col min="9742" max="9742" width="15" style="696" bestFit="1" customWidth="1"/>
    <col min="9743" max="9743" width="13.42578125" style="696" bestFit="1" customWidth="1"/>
    <col min="9744" max="9744" width="11.7109375" style="696" bestFit="1" customWidth="1"/>
    <col min="9745" max="9745" width="16.140625" style="696" customWidth="1"/>
    <col min="9746" max="9984" width="11.42578125" style="696"/>
    <col min="9985" max="9985" width="19.42578125" style="696" customWidth="1"/>
    <col min="9986" max="9986" width="11.42578125" style="696"/>
    <col min="9987" max="9987" width="101.85546875" style="696" bestFit="1" customWidth="1"/>
    <col min="9988" max="9988" width="75" style="696" bestFit="1" customWidth="1"/>
    <col min="9989" max="9989" width="11.42578125" style="696"/>
    <col min="9990" max="9990" width="15" style="696" bestFit="1" customWidth="1"/>
    <col min="9991" max="9991" width="21.7109375" style="696" bestFit="1" customWidth="1"/>
    <col min="9992" max="9992" width="18.7109375" style="696" bestFit="1" customWidth="1"/>
    <col min="9993" max="9993" width="13.42578125" style="696" bestFit="1" customWidth="1"/>
    <col min="9994" max="9994" width="15" style="696" bestFit="1" customWidth="1"/>
    <col min="9995" max="9995" width="13.42578125" style="696" bestFit="1" customWidth="1"/>
    <col min="9996" max="9996" width="22" style="696" bestFit="1" customWidth="1"/>
    <col min="9997" max="9997" width="13.42578125" style="696" bestFit="1" customWidth="1"/>
    <col min="9998" max="9998" width="15" style="696" bestFit="1" customWidth="1"/>
    <col min="9999" max="9999" width="13.42578125" style="696" bestFit="1" customWidth="1"/>
    <col min="10000" max="10000" width="11.7109375" style="696" bestFit="1" customWidth="1"/>
    <col min="10001" max="10001" width="16.140625" style="696" customWidth="1"/>
    <col min="10002" max="10240" width="11.42578125" style="696"/>
    <col min="10241" max="10241" width="19.42578125" style="696" customWidth="1"/>
    <col min="10242" max="10242" width="11.42578125" style="696"/>
    <col min="10243" max="10243" width="101.85546875" style="696" bestFit="1" customWidth="1"/>
    <col min="10244" max="10244" width="75" style="696" bestFit="1" customWidth="1"/>
    <col min="10245" max="10245" width="11.42578125" style="696"/>
    <col min="10246" max="10246" width="15" style="696" bestFit="1" customWidth="1"/>
    <col min="10247" max="10247" width="21.7109375" style="696" bestFit="1" customWidth="1"/>
    <col min="10248" max="10248" width="18.7109375" style="696" bestFit="1" customWidth="1"/>
    <col min="10249" max="10249" width="13.42578125" style="696" bestFit="1" customWidth="1"/>
    <col min="10250" max="10250" width="15" style="696" bestFit="1" customWidth="1"/>
    <col min="10251" max="10251" width="13.42578125" style="696" bestFit="1" customWidth="1"/>
    <col min="10252" max="10252" width="22" style="696" bestFit="1" customWidth="1"/>
    <col min="10253" max="10253" width="13.42578125" style="696" bestFit="1" customWidth="1"/>
    <col min="10254" max="10254" width="15" style="696" bestFit="1" customWidth="1"/>
    <col min="10255" max="10255" width="13.42578125" style="696" bestFit="1" customWidth="1"/>
    <col min="10256" max="10256" width="11.7109375" style="696" bestFit="1" customWidth="1"/>
    <col min="10257" max="10257" width="16.140625" style="696" customWidth="1"/>
    <col min="10258" max="10496" width="11.42578125" style="696"/>
    <col min="10497" max="10497" width="19.42578125" style="696" customWidth="1"/>
    <col min="10498" max="10498" width="11.42578125" style="696"/>
    <col min="10499" max="10499" width="101.85546875" style="696" bestFit="1" customWidth="1"/>
    <col min="10500" max="10500" width="75" style="696" bestFit="1" customWidth="1"/>
    <col min="10501" max="10501" width="11.42578125" style="696"/>
    <col min="10502" max="10502" width="15" style="696" bestFit="1" customWidth="1"/>
    <col min="10503" max="10503" width="21.7109375" style="696" bestFit="1" customWidth="1"/>
    <col min="10504" max="10504" width="18.7109375" style="696" bestFit="1" customWidth="1"/>
    <col min="10505" max="10505" width="13.42578125" style="696" bestFit="1" customWidth="1"/>
    <col min="10506" max="10506" width="15" style="696" bestFit="1" customWidth="1"/>
    <col min="10507" max="10507" width="13.42578125" style="696" bestFit="1" customWidth="1"/>
    <col min="10508" max="10508" width="22" style="696" bestFit="1" customWidth="1"/>
    <col min="10509" max="10509" width="13.42578125" style="696" bestFit="1" customWidth="1"/>
    <col min="10510" max="10510" width="15" style="696" bestFit="1" customWidth="1"/>
    <col min="10511" max="10511" width="13.42578125" style="696" bestFit="1" customWidth="1"/>
    <col min="10512" max="10512" width="11.7109375" style="696" bestFit="1" customWidth="1"/>
    <col min="10513" max="10513" width="16.140625" style="696" customWidth="1"/>
    <col min="10514" max="10752" width="11.42578125" style="696"/>
    <col min="10753" max="10753" width="19.42578125" style="696" customWidth="1"/>
    <col min="10754" max="10754" width="11.42578125" style="696"/>
    <col min="10755" max="10755" width="101.85546875" style="696" bestFit="1" customWidth="1"/>
    <col min="10756" max="10756" width="75" style="696" bestFit="1" customWidth="1"/>
    <col min="10757" max="10757" width="11.42578125" style="696"/>
    <col min="10758" max="10758" width="15" style="696" bestFit="1" customWidth="1"/>
    <col min="10759" max="10759" width="21.7109375" style="696" bestFit="1" customWidth="1"/>
    <col min="10760" max="10760" width="18.7109375" style="696" bestFit="1" customWidth="1"/>
    <col min="10761" max="10761" width="13.42578125" style="696" bestFit="1" customWidth="1"/>
    <col min="10762" max="10762" width="15" style="696" bestFit="1" customWidth="1"/>
    <col min="10763" max="10763" width="13.42578125" style="696" bestFit="1" customWidth="1"/>
    <col min="10764" max="10764" width="22" style="696" bestFit="1" customWidth="1"/>
    <col min="10765" max="10765" width="13.42578125" style="696" bestFit="1" customWidth="1"/>
    <col min="10766" max="10766" width="15" style="696" bestFit="1" customWidth="1"/>
    <col min="10767" max="10767" width="13.42578125" style="696" bestFit="1" customWidth="1"/>
    <col min="10768" max="10768" width="11.7109375" style="696" bestFit="1" customWidth="1"/>
    <col min="10769" max="10769" width="16.140625" style="696" customWidth="1"/>
    <col min="10770" max="11008" width="11.42578125" style="696"/>
    <col min="11009" max="11009" width="19.42578125" style="696" customWidth="1"/>
    <col min="11010" max="11010" width="11.42578125" style="696"/>
    <col min="11011" max="11011" width="101.85546875" style="696" bestFit="1" customWidth="1"/>
    <col min="11012" max="11012" width="75" style="696" bestFit="1" customWidth="1"/>
    <col min="11013" max="11013" width="11.42578125" style="696"/>
    <col min="11014" max="11014" width="15" style="696" bestFit="1" customWidth="1"/>
    <col min="11015" max="11015" width="21.7109375" style="696" bestFit="1" customWidth="1"/>
    <col min="11016" max="11016" width="18.7109375" style="696" bestFit="1" customWidth="1"/>
    <col min="11017" max="11017" width="13.42578125" style="696" bestFit="1" customWidth="1"/>
    <col min="11018" max="11018" width="15" style="696" bestFit="1" customWidth="1"/>
    <col min="11019" max="11019" width="13.42578125" style="696" bestFit="1" customWidth="1"/>
    <col min="11020" max="11020" width="22" style="696" bestFit="1" customWidth="1"/>
    <col min="11021" max="11021" width="13.42578125" style="696" bestFit="1" customWidth="1"/>
    <col min="11022" max="11022" width="15" style="696" bestFit="1" customWidth="1"/>
    <col min="11023" max="11023" width="13.42578125" style="696" bestFit="1" customWidth="1"/>
    <col min="11024" max="11024" width="11.7109375" style="696" bestFit="1" customWidth="1"/>
    <col min="11025" max="11025" width="16.140625" style="696" customWidth="1"/>
    <col min="11026" max="11264" width="11.42578125" style="696"/>
    <col min="11265" max="11265" width="19.42578125" style="696" customWidth="1"/>
    <col min="11266" max="11266" width="11.42578125" style="696"/>
    <col min="11267" max="11267" width="101.85546875" style="696" bestFit="1" customWidth="1"/>
    <col min="11268" max="11268" width="75" style="696" bestFit="1" customWidth="1"/>
    <col min="11269" max="11269" width="11.42578125" style="696"/>
    <col min="11270" max="11270" width="15" style="696" bestFit="1" customWidth="1"/>
    <col min="11271" max="11271" width="21.7109375" style="696" bestFit="1" customWidth="1"/>
    <col min="11272" max="11272" width="18.7109375" style="696" bestFit="1" customWidth="1"/>
    <col min="11273" max="11273" width="13.42578125" style="696" bestFit="1" customWidth="1"/>
    <col min="11274" max="11274" width="15" style="696" bestFit="1" customWidth="1"/>
    <col min="11275" max="11275" width="13.42578125" style="696" bestFit="1" customWidth="1"/>
    <col min="11276" max="11276" width="22" style="696" bestFit="1" customWidth="1"/>
    <col min="11277" max="11277" width="13.42578125" style="696" bestFit="1" customWidth="1"/>
    <col min="11278" max="11278" width="15" style="696" bestFit="1" customWidth="1"/>
    <col min="11279" max="11279" width="13.42578125" style="696" bestFit="1" customWidth="1"/>
    <col min="11280" max="11280" width="11.7109375" style="696" bestFit="1" customWidth="1"/>
    <col min="11281" max="11281" width="16.140625" style="696" customWidth="1"/>
    <col min="11282" max="11520" width="11.42578125" style="696"/>
    <col min="11521" max="11521" width="19.42578125" style="696" customWidth="1"/>
    <col min="11522" max="11522" width="11.42578125" style="696"/>
    <col min="11523" max="11523" width="101.85546875" style="696" bestFit="1" customWidth="1"/>
    <col min="11524" max="11524" width="75" style="696" bestFit="1" customWidth="1"/>
    <col min="11525" max="11525" width="11.42578125" style="696"/>
    <col min="11526" max="11526" width="15" style="696" bestFit="1" customWidth="1"/>
    <col min="11527" max="11527" width="21.7109375" style="696" bestFit="1" customWidth="1"/>
    <col min="11528" max="11528" width="18.7109375" style="696" bestFit="1" customWidth="1"/>
    <col min="11529" max="11529" width="13.42578125" style="696" bestFit="1" customWidth="1"/>
    <col min="11530" max="11530" width="15" style="696" bestFit="1" customWidth="1"/>
    <col min="11531" max="11531" width="13.42578125" style="696" bestFit="1" customWidth="1"/>
    <col min="11532" max="11532" width="22" style="696" bestFit="1" customWidth="1"/>
    <col min="11533" max="11533" width="13.42578125" style="696" bestFit="1" customWidth="1"/>
    <col min="11534" max="11534" width="15" style="696" bestFit="1" customWidth="1"/>
    <col min="11535" max="11535" width="13.42578125" style="696" bestFit="1" customWidth="1"/>
    <col min="11536" max="11536" width="11.7109375" style="696" bestFit="1" customWidth="1"/>
    <col min="11537" max="11537" width="16.140625" style="696" customWidth="1"/>
    <col min="11538" max="11776" width="11.42578125" style="696"/>
    <col min="11777" max="11777" width="19.42578125" style="696" customWidth="1"/>
    <col min="11778" max="11778" width="11.42578125" style="696"/>
    <col min="11779" max="11779" width="101.85546875" style="696" bestFit="1" customWidth="1"/>
    <col min="11780" max="11780" width="75" style="696" bestFit="1" customWidth="1"/>
    <col min="11781" max="11781" width="11.42578125" style="696"/>
    <col min="11782" max="11782" width="15" style="696" bestFit="1" customWidth="1"/>
    <col min="11783" max="11783" width="21.7109375" style="696" bestFit="1" customWidth="1"/>
    <col min="11784" max="11784" width="18.7109375" style="696" bestFit="1" customWidth="1"/>
    <col min="11785" max="11785" width="13.42578125" style="696" bestFit="1" customWidth="1"/>
    <col min="11786" max="11786" width="15" style="696" bestFit="1" customWidth="1"/>
    <col min="11787" max="11787" width="13.42578125" style="696" bestFit="1" customWidth="1"/>
    <col min="11788" max="11788" width="22" style="696" bestFit="1" customWidth="1"/>
    <col min="11789" max="11789" width="13.42578125" style="696" bestFit="1" customWidth="1"/>
    <col min="11790" max="11790" width="15" style="696" bestFit="1" customWidth="1"/>
    <col min="11791" max="11791" width="13.42578125" style="696" bestFit="1" customWidth="1"/>
    <col min="11792" max="11792" width="11.7109375" style="696" bestFit="1" customWidth="1"/>
    <col min="11793" max="11793" width="16.140625" style="696" customWidth="1"/>
    <col min="11794" max="12032" width="11.42578125" style="696"/>
    <col min="12033" max="12033" width="19.42578125" style="696" customWidth="1"/>
    <col min="12034" max="12034" width="11.42578125" style="696"/>
    <col min="12035" max="12035" width="101.85546875" style="696" bestFit="1" customWidth="1"/>
    <col min="12036" max="12036" width="75" style="696" bestFit="1" customWidth="1"/>
    <col min="12037" max="12037" width="11.42578125" style="696"/>
    <col min="12038" max="12038" width="15" style="696" bestFit="1" customWidth="1"/>
    <col min="12039" max="12039" width="21.7109375" style="696" bestFit="1" customWidth="1"/>
    <col min="12040" max="12040" width="18.7109375" style="696" bestFit="1" customWidth="1"/>
    <col min="12041" max="12041" width="13.42578125" style="696" bestFit="1" customWidth="1"/>
    <col min="12042" max="12042" width="15" style="696" bestFit="1" customWidth="1"/>
    <col min="12043" max="12043" width="13.42578125" style="696" bestFit="1" customWidth="1"/>
    <col min="12044" max="12044" width="22" style="696" bestFit="1" customWidth="1"/>
    <col min="12045" max="12045" width="13.42578125" style="696" bestFit="1" customWidth="1"/>
    <col min="12046" max="12046" width="15" style="696" bestFit="1" customWidth="1"/>
    <col min="12047" max="12047" width="13.42578125" style="696" bestFit="1" customWidth="1"/>
    <col min="12048" max="12048" width="11.7109375" style="696" bestFit="1" customWidth="1"/>
    <col min="12049" max="12049" width="16.140625" style="696" customWidth="1"/>
    <col min="12050" max="12288" width="11.42578125" style="696"/>
    <col min="12289" max="12289" width="19.42578125" style="696" customWidth="1"/>
    <col min="12290" max="12290" width="11.42578125" style="696"/>
    <col min="12291" max="12291" width="101.85546875" style="696" bestFit="1" customWidth="1"/>
    <col min="12292" max="12292" width="75" style="696" bestFit="1" customWidth="1"/>
    <col min="12293" max="12293" width="11.42578125" style="696"/>
    <col min="12294" max="12294" width="15" style="696" bestFit="1" customWidth="1"/>
    <col min="12295" max="12295" width="21.7109375" style="696" bestFit="1" customWidth="1"/>
    <col min="12296" max="12296" width="18.7109375" style="696" bestFit="1" customWidth="1"/>
    <col min="12297" max="12297" width="13.42578125" style="696" bestFit="1" customWidth="1"/>
    <col min="12298" max="12298" width="15" style="696" bestFit="1" customWidth="1"/>
    <col min="12299" max="12299" width="13.42578125" style="696" bestFit="1" customWidth="1"/>
    <col min="12300" max="12300" width="22" style="696" bestFit="1" customWidth="1"/>
    <col min="12301" max="12301" width="13.42578125" style="696" bestFit="1" customWidth="1"/>
    <col min="12302" max="12302" width="15" style="696" bestFit="1" customWidth="1"/>
    <col min="12303" max="12303" width="13.42578125" style="696" bestFit="1" customWidth="1"/>
    <col min="12304" max="12304" width="11.7109375" style="696" bestFit="1" customWidth="1"/>
    <col min="12305" max="12305" width="16.140625" style="696" customWidth="1"/>
    <col min="12306" max="12544" width="11.42578125" style="696"/>
    <col min="12545" max="12545" width="19.42578125" style="696" customWidth="1"/>
    <col min="12546" max="12546" width="11.42578125" style="696"/>
    <col min="12547" max="12547" width="101.85546875" style="696" bestFit="1" customWidth="1"/>
    <col min="12548" max="12548" width="75" style="696" bestFit="1" customWidth="1"/>
    <col min="12549" max="12549" width="11.42578125" style="696"/>
    <col min="12550" max="12550" width="15" style="696" bestFit="1" customWidth="1"/>
    <col min="12551" max="12551" width="21.7109375" style="696" bestFit="1" customWidth="1"/>
    <col min="12552" max="12552" width="18.7109375" style="696" bestFit="1" customWidth="1"/>
    <col min="12553" max="12553" width="13.42578125" style="696" bestFit="1" customWidth="1"/>
    <col min="12554" max="12554" width="15" style="696" bestFit="1" customWidth="1"/>
    <col min="12555" max="12555" width="13.42578125" style="696" bestFit="1" customWidth="1"/>
    <col min="12556" max="12556" width="22" style="696" bestFit="1" customWidth="1"/>
    <col min="12557" max="12557" width="13.42578125" style="696" bestFit="1" customWidth="1"/>
    <col min="12558" max="12558" width="15" style="696" bestFit="1" customWidth="1"/>
    <col min="12559" max="12559" width="13.42578125" style="696" bestFit="1" customWidth="1"/>
    <col min="12560" max="12560" width="11.7109375" style="696" bestFit="1" customWidth="1"/>
    <col min="12561" max="12561" width="16.140625" style="696" customWidth="1"/>
    <col min="12562" max="12800" width="11.42578125" style="696"/>
    <col min="12801" max="12801" width="19.42578125" style="696" customWidth="1"/>
    <col min="12802" max="12802" width="11.42578125" style="696"/>
    <col min="12803" max="12803" width="101.85546875" style="696" bestFit="1" customWidth="1"/>
    <col min="12804" max="12804" width="75" style="696" bestFit="1" customWidth="1"/>
    <col min="12805" max="12805" width="11.42578125" style="696"/>
    <col min="12806" max="12806" width="15" style="696" bestFit="1" customWidth="1"/>
    <col min="12807" max="12807" width="21.7109375" style="696" bestFit="1" customWidth="1"/>
    <col min="12808" max="12808" width="18.7109375" style="696" bestFit="1" customWidth="1"/>
    <col min="12809" max="12809" width="13.42578125" style="696" bestFit="1" customWidth="1"/>
    <col min="12810" max="12810" width="15" style="696" bestFit="1" customWidth="1"/>
    <col min="12811" max="12811" width="13.42578125" style="696" bestFit="1" customWidth="1"/>
    <col min="12812" max="12812" width="22" style="696" bestFit="1" customWidth="1"/>
    <col min="12813" max="12813" width="13.42578125" style="696" bestFit="1" customWidth="1"/>
    <col min="12814" max="12814" width="15" style="696" bestFit="1" customWidth="1"/>
    <col min="12815" max="12815" width="13.42578125" style="696" bestFit="1" customWidth="1"/>
    <col min="12816" max="12816" width="11.7109375" style="696" bestFit="1" customWidth="1"/>
    <col min="12817" max="12817" width="16.140625" style="696" customWidth="1"/>
    <col min="12818" max="13056" width="11.42578125" style="696"/>
    <col min="13057" max="13057" width="19.42578125" style="696" customWidth="1"/>
    <col min="13058" max="13058" width="11.42578125" style="696"/>
    <col min="13059" max="13059" width="101.85546875" style="696" bestFit="1" customWidth="1"/>
    <col min="13060" max="13060" width="75" style="696" bestFit="1" customWidth="1"/>
    <col min="13061" max="13061" width="11.42578125" style="696"/>
    <col min="13062" max="13062" width="15" style="696" bestFit="1" customWidth="1"/>
    <col min="13063" max="13063" width="21.7109375" style="696" bestFit="1" customWidth="1"/>
    <col min="13064" max="13064" width="18.7109375" style="696" bestFit="1" customWidth="1"/>
    <col min="13065" max="13065" width="13.42578125" style="696" bestFit="1" customWidth="1"/>
    <col min="13066" max="13066" width="15" style="696" bestFit="1" customWidth="1"/>
    <col min="13067" max="13067" width="13.42578125" style="696" bestFit="1" customWidth="1"/>
    <col min="13068" max="13068" width="22" style="696" bestFit="1" customWidth="1"/>
    <col min="13069" max="13069" width="13.42578125" style="696" bestFit="1" customWidth="1"/>
    <col min="13070" max="13070" width="15" style="696" bestFit="1" customWidth="1"/>
    <col min="13071" max="13071" width="13.42578125" style="696" bestFit="1" customWidth="1"/>
    <col min="13072" max="13072" width="11.7109375" style="696" bestFit="1" customWidth="1"/>
    <col min="13073" max="13073" width="16.140625" style="696" customWidth="1"/>
    <col min="13074" max="13312" width="11.42578125" style="696"/>
    <col min="13313" max="13313" width="19.42578125" style="696" customWidth="1"/>
    <col min="13314" max="13314" width="11.42578125" style="696"/>
    <col min="13315" max="13315" width="101.85546875" style="696" bestFit="1" customWidth="1"/>
    <col min="13316" max="13316" width="75" style="696" bestFit="1" customWidth="1"/>
    <col min="13317" max="13317" width="11.42578125" style="696"/>
    <col min="13318" max="13318" width="15" style="696" bestFit="1" customWidth="1"/>
    <col min="13319" max="13319" width="21.7109375" style="696" bestFit="1" customWidth="1"/>
    <col min="13320" max="13320" width="18.7109375" style="696" bestFit="1" customWidth="1"/>
    <col min="13321" max="13321" width="13.42578125" style="696" bestFit="1" customWidth="1"/>
    <col min="13322" max="13322" width="15" style="696" bestFit="1" customWidth="1"/>
    <col min="13323" max="13323" width="13.42578125" style="696" bestFit="1" customWidth="1"/>
    <col min="13324" max="13324" width="22" style="696" bestFit="1" customWidth="1"/>
    <col min="13325" max="13325" width="13.42578125" style="696" bestFit="1" customWidth="1"/>
    <col min="13326" max="13326" width="15" style="696" bestFit="1" customWidth="1"/>
    <col min="13327" max="13327" width="13.42578125" style="696" bestFit="1" customWidth="1"/>
    <col min="13328" max="13328" width="11.7109375" style="696" bestFit="1" customWidth="1"/>
    <col min="13329" max="13329" width="16.140625" style="696" customWidth="1"/>
    <col min="13330" max="13568" width="11.42578125" style="696"/>
    <col min="13569" max="13569" width="19.42578125" style="696" customWidth="1"/>
    <col min="13570" max="13570" width="11.42578125" style="696"/>
    <col min="13571" max="13571" width="101.85546875" style="696" bestFit="1" customWidth="1"/>
    <col min="13572" max="13572" width="75" style="696" bestFit="1" customWidth="1"/>
    <col min="13573" max="13573" width="11.42578125" style="696"/>
    <col min="13574" max="13574" width="15" style="696" bestFit="1" customWidth="1"/>
    <col min="13575" max="13575" width="21.7109375" style="696" bestFit="1" customWidth="1"/>
    <col min="13576" max="13576" width="18.7109375" style="696" bestFit="1" customWidth="1"/>
    <col min="13577" max="13577" width="13.42578125" style="696" bestFit="1" customWidth="1"/>
    <col min="13578" max="13578" width="15" style="696" bestFit="1" customWidth="1"/>
    <col min="13579" max="13579" width="13.42578125" style="696" bestFit="1" customWidth="1"/>
    <col min="13580" max="13580" width="22" style="696" bestFit="1" customWidth="1"/>
    <col min="13581" max="13581" width="13.42578125" style="696" bestFit="1" customWidth="1"/>
    <col min="13582" max="13582" width="15" style="696" bestFit="1" customWidth="1"/>
    <col min="13583" max="13583" width="13.42578125" style="696" bestFit="1" customWidth="1"/>
    <col min="13584" max="13584" width="11.7109375" style="696" bestFit="1" customWidth="1"/>
    <col min="13585" max="13585" width="16.140625" style="696" customWidth="1"/>
    <col min="13586" max="13824" width="11.42578125" style="696"/>
    <col min="13825" max="13825" width="19.42578125" style="696" customWidth="1"/>
    <col min="13826" max="13826" width="11.42578125" style="696"/>
    <col min="13827" max="13827" width="101.85546875" style="696" bestFit="1" customWidth="1"/>
    <col min="13828" max="13828" width="75" style="696" bestFit="1" customWidth="1"/>
    <col min="13829" max="13829" width="11.42578125" style="696"/>
    <col min="13830" max="13830" width="15" style="696" bestFit="1" customWidth="1"/>
    <col min="13831" max="13831" width="21.7109375" style="696" bestFit="1" customWidth="1"/>
    <col min="13832" max="13832" width="18.7109375" style="696" bestFit="1" customWidth="1"/>
    <col min="13833" max="13833" width="13.42578125" style="696" bestFit="1" customWidth="1"/>
    <col min="13834" max="13834" width="15" style="696" bestFit="1" customWidth="1"/>
    <col min="13835" max="13835" width="13.42578125" style="696" bestFit="1" customWidth="1"/>
    <col min="13836" max="13836" width="22" style="696" bestFit="1" customWidth="1"/>
    <col min="13837" max="13837" width="13.42578125" style="696" bestFit="1" customWidth="1"/>
    <col min="13838" max="13838" width="15" style="696" bestFit="1" customWidth="1"/>
    <col min="13839" max="13839" width="13.42578125" style="696" bestFit="1" customWidth="1"/>
    <col min="13840" max="13840" width="11.7109375" style="696" bestFit="1" customWidth="1"/>
    <col min="13841" max="13841" width="16.140625" style="696" customWidth="1"/>
    <col min="13842" max="14080" width="11.42578125" style="696"/>
    <col min="14081" max="14081" width="19.42578125" style="696" customWidth="1"/>
    <col min="14082" max="14082" width="11.42578125" style="696"/>
    <col min="14083" max="14083" width="101.85546875" style="696" bestFit="1" customWidth="1"/>
    <col min="14084" max="14084" width="75" style="696" bestFit="1" customWidth="1"/>
    <col min="14085" max="14085" width="11.42578125" style="696"/>
    <col min="14086" max="14086" width="15" style="696" bestFit="1" customWidth="1"/>
    <col min="14087" max="14087" width="21.7109375" style="696" bestFit="1" customWidth="1"/>
    <col min="14088" max="14088" width="18.7109375" style="696" bestFit="1" customWidth="1"/>
    <col min="14089" max="14089" width="13.42578125" style="696" bestFit="1" customWidth="1"/>
    <col min="14090" max="14090" width="15" style="696" bestFit="1" customWidth="1"/>
    <col min="14091" max="14091" width="13.42578125" style="696" bestFit="1" customWidth="1"/>
    <col min="14092" max="14092" width="22" style="696" bestFit="1" customWidth="1"/>
    <col min="14093" max="14093" width="13.42578125" style="696" bestFit="1" customWidth="1"/>
    <col min="14094" max="14094" width="15" style="696" bestFit="1" customWidth="1"/>
    <col min="14095" max="14095" width="13.42578125" style="696" bestFit="1" customWidth="1"/>
    <col min="14096" max="14096" width="11.7109375" style="696" bestFit="1" customWidth="1"/>
    <col min="14097" max="14097" width="16.140625" style="696" customWidth="1"/>
    <col min="14098" max="14336" width="11.42578125" style="696"/>
    <col min="14337" max="14337" width="19.42578125" style="696" customWidth="1"/>
    <col min="14338" max="14338" width="11.42578125" style="696"/>
    <col min="14339" max="14339" width="101.85546875" style="696" bestFit="1" customWidth="1"/>
    <col min="14340" max="14340" width="75" style="696" bestFit="1" customWidth="1"/>
    <col min="14341" max="14341" width="11.42578125" style="696"/>
    <col min="14342" max="14342" width="15" style="696" bestFit="1" customWidth="1"/>
    <col min="14343" max="14343" width="21.7109375" style="696" bestFit="1" customWidth="1"/>
    <col min="14344" max="14344" width="18.7109375" style="696" bestFit="1" customWidth="1"/>
    <col min="14345" max="14345" width="13.42578125" style="696" bestFit="1" customWidth="1"/>
    <col min="14346" max="14346" width="15" style="696" bestFit="1" customWidth="1"/>
    <col min="14347" max="14347" width="13.42578125" style="696" bestFit="1" customWidth="1"/>
    <col min="14348" max="14348" width="22" style="696" bestFit="1" customWidth="1"/>
    <col min="14349" max="14349" width="13.42578125" style="696" bestFit="1" customWidth="1"/>
    <col min="14350" max="14350" width="15" style="696" bestFit="1" customWidth="1"/>
    <col min="14351" max="14351" width="13.42578125" style="696" bestFit="1" customWidth="1"/>
    <col min="14352" max="14352" width="11.7109375" style="696" bestFit="1" customWidth="1"/>
    <col min="14353" max="14353" width="16.140625" style="696" customWidth="1"/>
    <col min="14354" max="14592" width="11.42578125" style="696"/>
    <col min="14593" max="14593" width="19.42578125" style="696" customWidth="1"/>
    <col min="14594" max="14594" width="11.42578125" style="696"/>
    <col min="14595" max="14595" width="101.85546875" style="696" bestFit="1" customWidth="1"/>
    <col min="14596" max="14596" width="75" style="696" bestFit="1" customWidth="1"/>
    <col min="14597" max="14597" width="11.42578125" style="696"/>
    <col min="14598" max="14598" width="15" style="696" bestFit="1" customWidth="1"/>
    <col min="14599" max="14599" width="21.7109375" style="696" bestFit="1" customWidth="1"/>
    <col min="14600" max="14600" width="18.7109375" style="696" bestFit="1" customWidth="1"/>
    <col min="14601" max="14601" width="13.42578125" style="696" bestFit="1" customWidth="1"/>
    <col min="14602" max="14602" width="15" style="696" bestFit="1" customWidth="1"/>
    <col min="14603" max="14603" width="13.42578125" style="696" bestFit="1" customWidth="1"/>
    <col min="14604" max="14604" width="22" style="696" bestFit="1" customWidth="1"/>
    <col min="14605" max="14605" width="13.42578125" style="696" bestFit="1" customWidth="1"/>
    <col min="14606" max="14606" width="15" style="696" bestFit="1" customWidth="1"/>
    <col min="14607" max="14607" width="13.42578125" style="696" bestFit="1" customWidth="1"/>
    <col min="14608" max="14608" width="11.7109375" style="696" bestFit="1" customWidth="1"/>
    <col min="14609" max="14609" width="16.140625" style="696" customWidth="1"/>
    <col min="14610" max="14848" width="11.42578125" style="696"/>
    <col min="14849" max="14849" width="19.42578125" style="696" customWidth="1"/>
    <col min="14850" max="14850" width="11.42578125" style="696"/>
    <col min="14851" max="14851" width="101.85546875" style="696" bestFit="1" customWidth="1"/>
    <col min="14852" max="14852" width="75" style="696" bestFit="1" customWidth="1"/>
    <col min="14853" max="14853" width="11.42578125" style="696"/>
    <col min="14854" max="14854" width="15" style="696" bestFit="1" customWidth="1"/>
    <col min="14855" max="14855" width="21.7109375" style="696" bestFit="1" customWidth="1"/>
    <col min="14856" max="14856" width="18.7109375" style="696" bestFit="1" customWidth="1"/>
    <col min="14857" max="14857" width="13.42578125" style="696" bestFit="1" customWidth="1"/>
    <col min="14858" max="14858" width="15" style="696" bestFit="1" customWidth="1"/>
    <col min="14859" max="14859" width="13.42578125" style="696" bestFit="1" customWidth="1"/>
    <col min="14860" max="14860" width="22" style="696" bestFit="1" customWidth="1"/>
    <col min="14861" max="14861" width="13.42578125" style="696" bestFit="1" customWidth="1"/>
    <col min="14862" max="14862" width="15" style="696" bestFit="1" customWidth="1"/>
    <col min="14863" max="14863" width="13.42578125" style="696" bestFit="1" customWidth="1"/>
    <col min="14864" max="14864" width="11.7109375" style="696" bestFit="1" customWidth="1"/>
    <col min="14865" max="14865" width="16.140625" style="696" customWidth="1"/>
    <col min="14866" max="15104" width="11.42578125" style="696"/>
    <col min="15105" max="15105" width="19.42578125" style="696" customWidth="1"/>
    <col min="15106" max="15106" width="11.42578125" style="696"/>
    <col min="15107" max="15107" width="101.85546875" style="696" bestFit="1" customWidth="1"/>
    <col min="15108" max="15108" width="75" style="696" bestFit="1" customWidth="1"/>
    <col min="15109" max="15109" width="11.42578125" style="696"/>
    <col min="15110" max="15110" width="15" style="696" bestFit="1" customWidth="1"/>
    <col min="15111" max="15111" width="21.7109375" style="696" bestFit="1" customWidth="1"/>
    <col min="15112" max="15112" width="18.7109375" style="696" bestFit="1" customWidth="1"/>
    <col min="15113" max="15113" width="13.42578125" style="696" bestFit="1" customWidth="1"/>
    <col min="15114" max="15114" width="15" style="696" bestFit="1" customWidth="1"/>
    <col min="15115" max="15115" width="13.42578125" style="696" bestFit="1" customWidth="1"/>
    <col min="15116" max="15116" width="22" style="696" bestFit="1" customWidth="1"/>
    <col min="15117" max="15117" width="13.42578125" style="696" bestFit="1" customWidth="1"/>
    <col min="15118" max="15118" width="15" style="696" bestFit="1" customWidth="1"/>
    <col min="15119" max="15119" width="13.42578125" style="696" bestFit="1" customWidth="1"/>
    <col min="15120" max="15120" width="11.7109375" style="696" bestFit="1" customWidth="1"/>
    <col min="15121" max="15121" width="16.140625" style="696" customWidth="1"/>
    <col min="15122" max="15360" width="11.42578125" style="696"/>
    <col min="15361" max="15361" width="19.42578125" style="696" customWidth="1"/>
    <col min="15362" max="15362" width="11.42578125" style="696"/>
    <col min="15363" max="15363" width="101.85546875" style="696" bestFit="1" customWidth="1"/>
    <col min="15364" max="15364" width="75" style="696" bestFit="1" customWidth="1"/>
    <col min="15365" max="15365" width="11.42578125" style="696"/>
    <col min="15366" max="15366" width="15" style="696" bestFit="1" customWidth="1"/>
    <col min="15367" max="15367" width="21.7109375" style="696" bestFit="1" customWidth="1"/>
    <col min="15368" max="15368" width="18.7109375" style="696" bestFit="1" customWidth="1"/>
    <col min="15369" max="15369" width="13.42578125" style="696" bestFit="1" customWidth="1"/>
    <col min="15370" max="15370" width="15" style="696" bestFit="1" customWidth="1"/>
    <col min="15371" max="15371" width="13.42578125" style="696" bestFit="1" customWidth="1"/>
    <col min="15372" max="15372" width="22" style="696" bestFit="1" customWidth="1"/>
    <col min="15373" max="15373" width="13.42578125" style="696" bestFit="1" customWidth="1"/>
    <col min="15374" max="15374" width="15" style="696" bestFit="1" customWidth="1"/>
    <col min="15375" max="15375" width="13.42578125" style="696" bestFit="1" customWidth="1"/>
    <col min="15376" max="15376" width="11.7109375" style="696" bestFit="1" customWidth="1"/>
    <col min="15377" max="15377" width="16.140625" style="696" customWidth="1"/>
    <col min="15378" max="15616" width="11.42578125" style="696"/>
    <col min="15617" max="15617" width="19.42578125" style="696" customWidth="1"/>
    <col min="15618" max="15618" width="11.42578125" style="696"/>
    <col min="15619" max="15619" width="101.85546875" style="696" bestFit="1" customWidth="1"/>
    <col min="15620" max="15620" width="75" style="696" bestFit="1" customWidth="1"/>
    <col min="15621" max="15621" width="11.42578125" style="696"/>
    <col min="15622" max="15622" width="15" style="696" bestFit="1" customWidth="1"/>
    <col min="15623" max="15623" width="21.7109375" style="696" bestFit="1" customWidth="1"/>
    <col min="15624" max="15624" width="18.7109375" style="696" bestFit="1" customWidth="1"/>
    <col min="15625" max="15625" width="13.42578125" style="696" bestFit="1" customWidth="1"/>
    <col min="15626" max="15626" width="15" style="696" bestFit="1" customWidth="1"/>
    <col min="15627" max="15627" width="13.42578125" style="696" bestFit="1" customWidth="1"/>
    <col min="15628" max="15628" width="22" style="696" bestFit="1" customWidth="1"/>
    <col min="15629" max="15629" width="13.42578125" style="696" bestFit="1" customWidth="1"/>
    <col min="15630" max="15630" width="15" style="696" bestFit="1" customWidth="1"/>
    <col min="15631" max="15631" width="13.42578125" style="696" bestFit="1" customWidth="1"/>
    <col min="15632" max="15632" width="11.7109375" style="696" bestFit="1" customWidth="1"/>
    <col min="15633" max="15633" width="16.140625" style="696" customWidth="1"/>
    <col min="15634" max="15872" width="11.42578125" style="696"/>
    <col min="15873" max="15873" width="19.42578125" style="696" customWidth="1"/>
    <col min="15874" max="15874" width="11.42578125" style="696"/>
    <col min="15875" max="15875" width="101.85546875" style="696" bestFit="1" customWidth="1"/>
    <col min="15876" max="15876" width="75" style="696" bestFit="1" customWidth="1"/>
    <col min="15877" max="15877" width="11.42578125" style="696"/>
    <col min="15878" max="15878" width="15" style="696" bestFit="1" customWidth="1"/>
    <col min="15879" max="15879" width="21.7109375" style="696" bestFit="1" customWidth="1"/>
    <col min="15880" max="15880" width="18.7109375" style="696" bestFit="1" customWidth="1"/>
    <col min="15881" max="15881" width="13.42578125" style="696" bestFit="1" customWidth="1"/>
    <col min="15882" max="15882" width="15" style="696" bestFit="1" customWidth="1"/>
    <col min="15883" max="15883" width="13.42578125" style="696" bestFit="1" customWidth="1"/>
    <col min="15884" max="15884" width="22" style="696" bestFit="1" customWidth="1"/>
    <col min="15885" max="15885" width="13.42578125" style="696" bestFit="1" customWidth="1"/>
    <col min="15886" max="15886" width="15" style="696" bestFit="1" customWidth="1"/>
    <col min="15887" max="15887" width="13.42578125" style="696" bestFit="1" customWidth="1"/>
    <col min="15888" max="15888" width="11.7109375" style="696" bestFit="1" customWidth="1"/>
    <col min="15889" max="15889" width="16.140625" style="696" customWidth="1"/>
    <col min="15890" max="16128" width="11.42578125" style="696"/>
    <col min="16129" max="16129" width="19.42578125" style="696" customWidth="1"/>
    <col min="16130" max="16130" width="11.42578125" style="696"/>
    <col min="16131" max="16131" width="101.85546875" style="696" bestFit="1" customWidth="1"/>
    <col min="16132" max="16132" width="75" style="696" bestFit="1" customWidth="1"/>
    <col min="16133" max="16133" width="11.42578125" style="696"/>
    <col min="16134" max="16134" width="15" style="696" bestFit="1" customWidth="1"/>
    <col min="16135" max="16135" width="21.7109375" style="696" bestFit="1" customWidth="1"/>
    <col min="16136" max="16136" width="18.7109375" style="696" bestFit="1" customWidth="1"/>
    <col min="16137" max="16137" width="13.42578125" style="696" bestFit="1" customWidth="1"/>
    <col min="16138" max="16138" width="15" style="696" bestFit="1" customWidth="1"/>
    <col min="16139" max="16139" width="13.42578125" style="696" bestFit="1" customWidth="1"/>
    <col min="16140" max="16140" width="22" style="696" bestFit="1" customWidth="1"/>
    <col min="16141" max="16141" width="13.42578125" style="696" bestFit="1" customWidth="1"/>
    <col min="16142" max="16142" width="15" style="696" bestFit="1" customWidth="1"/>
    <col min="16143" max="16143" width="13.42578125" style="696" bestFit="1" customWidth="1"/>
    <col min="16144" max="16144" width="11.7109375" style="696" bestFit="1" customWidth="1"/>
    <col min="16145" max="16145" width="16.140625" style="696" customWidth="1"/>
    <col min="16146" max="16384" width="11.42578125" style="696"/>
  </cols>
  <sheetData>
    <row r="1" spans="1:17" ht="3.75" customHeight="1" x14ac:dyDescent="0.25">
      <c r="A1" s="734"/>
      <c r="B1" s="735"/>
      <c r="C1" s="694"/>
      <c r="D1" s="694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</row>
    <row r="2" spans="1:17" ht="15.75" x14ac:dyDescent="0.25">
      <c r="A2" s="1206" t="s">
        <v>729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</row>
    <row r="3" spans="1:17" ht="16.5" thickBot="1" x14ac:dyDescent="0.3">
      <c r="A3" s="1206" t="s">
        <v>1630</v>
      </c>
      <c r="B3" s="1206"/>
      <c r="C3" s="1206"/>
      <c r="D3" s="1206"/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</row>
    <row r="4" spans="1:17" ht="15.75" customHeight="1" thickTop="1" x14ac:dyDescent="0.25">
      <c r="A4" s="1207" t="s">
        <v>730</v>
      </c>
      <c r="B4" s="1210" t="s">
        <v>731</v>
      </c>
      <c r="C4" s="1210"/>
      <c r="D4" s="1210"/>
      <c r="E4" s="1211"/>
      <c r="F4" s="697"/>
      <c r="G4" s="698"/>
      <c r="H4" s="1214" t="s">
        <v>1133</v>
      </c>
      <c r="I4" s="1215"/>
      <c r="J4" s="1215"/>
      <c r="K4" s="1216"/>
      <c r="L4" s="1214" t="s">
        <v>1134</v>
      </c>
      <c r="M4" s="1215"/>
      <c r="N4" s="1215"/>
      <c r="O4" s="1216"/>
      <c r="P4" s="1217" t="s">
        <v>734</v>
      </c>
      <c r="Q4" s="1210" t="s">
        <v>735</v>
      </c>
    </row>
    <row r="5" spans="1:17" x14ac:dyDescent="0.25">
      <c r="A5" s="1208"/>
      <c r="B5" s="1177"/>
      <c r="C5" s="1177"/>
      <c r="D5" s="1177"/>
      <c r="E5" s="1212"/>
      <c r="F5" s="1179" t="s">
        <v>706</v>
      </c>
      <c r="G5" s="1180"/>
      <c r="H5" s="1179" t="s">
        <v>736</v>
      </c>
      <c r="I5" s="1181"/>
      <c r="J5" s="1181" t="s">
        <v>737</v>
      </c>
      <c r="K5" s="1180"/>
      <c r="L5" s="1179" t="s">
        <v>736</v>
      </c>
      <c r="M5" s="1181"/>
      <c r="N5" s="1181" t="s">
        <v>737</v>
      </c>
      <c r="O5" s="1180"/>
      <c r="P5" s="1183"/>
      <c r="Q5" s="1177"/>
    </row>
    <row r="6" spans="1:17" x14ac:dyDescent="0.25">
      <c r="A6" s="1208"/>
      <c r="B6" s="1177"/>
      <c r="C6" s="1177"/>
      <c r="D6" s="1177"/>
      <c r="E6" s="1212"/>
      <c r="F6" s="1179" t="s">
        <v>738</v>
      </c>
      <c r="G6" s="1180"/>
      <c r="H6" s="1179" t="s">
        <v>738</v>
      </c>
      <c r="I6" s="1181"/>
      <c r="J6" s="1181" t="s">
        <v>738</v>
      </c>
      <c r="K6" s="1180"/>
      <c r="L6" s="1179" t="s">
        <v>738</v>
      </c>
      <c r="M6" s="1181"/>
      <c r="N6" s="1181" t="s">
        <v>738</v>
      </c>
      <c r="O6" s="1180"/>
      <c r="P6" s="1183"/>
      <c r="Q6" s="1177"/>
    </row>
    <row r="7" spans="1:17" x14ac:dyDescent="0.25">
      <c r="A7" s="1209"/>
      <c r="B7" s="1178"/>
      <c r="C7" s="1178"/>
      <c r="D7" s="1178"/>
      <c r="E7" s="1213"/>
      <c r="F7" s="699" t="s">
        <v>739</v>
      </c>
      <c r="G7" s="700" t="s">
        <v>730</v>
      </c>
      <c r="H7" s="699" t="s">
        <v>739</v>
      </c>
      <c r="I7" s="701" t="s">
        <v>730</v>
      </c>
      <c r="J7" s="701" t="s">
        <v>739</v>
      </c>
      <c r="K7" s="700" t="s">
        <v>730</v>
      </c>
      <c r="L7" s="699" t="s">
        <v>739</v>
      </c>
      <c r="M7" s="701" t="s">
        <v>730</v>
      </c>
      <c r="N7" s="701" t="s">
        <v>739</v>
      </c>
      <c r="O7" s="700" t="s">
        <v>730</v>
      </c>
      <c r="P7" s="1199"/>
      <c r="Q7" s="1178"/>
    </row>
    <row r="8" spans="1:17" x14ac:dyDescent="0.25">
      <c r="A8" s="702" t="s">
        <v>1686</v>
      </c>
      <c r="B8" s="703" t="s">
        <v>1687</v>
      </c>
      <c r="C8" s="703" t="s">
        <v>1175</v>
      </c>
      <c r="D8" s="703"/>
      <c r="E8" s="703"/>
      <c r="F8" s="704" t="s">
        <v>740</v>
      </c>
      <c r="G8" s="704" t="s">
        <v>740</v>
      </c>
      <c r="H8" s="704" t="s">
        <v>741</v>
      </c>
      <c r="I8" s="704" t="s">
        <v>1688</v>
      </c>
      <c r="J8" s="704" t="s">
        <v>740</v>
      </c>
      <c r="K8" s="704" t="s">
        <v>740</v>
      </c>
      <c r="L8" s="704" t="s">
        <v>741</v>
      </c>
      <c r="M8" s="704" t="s">
        <v>1688</v>
      </c>
      <c r="N8" s="704" t="s">
        <v>740</v>
      </c>
      <c r="O8" s="704" t="s">
        <v>740</v>
      </c>
      <c r="P8" s="704" t="s">
        <v>744</v>
      </c>
      <c r="Q8" s="705">
        <v>43098</v>
      </c>
    </row>
    <row r="9" spans="1:17" x14ac:dyDescent="0.25">
      <c r="A9" s="702" t="s">
        <v>1686</v>
      </c>
      <c r="B9" s="703" t="s">
        <v>1687</v>
      </c>
      <c r="C9" s="703" t="s">
        <v>177</v>
      </c>
      <c r="D9" s="703"/>
      <c r="E9" s="703"/>
      <c r="F9" s="704" t="s">
        <v>740</v>
      </c>
      <c r="G9" s="704" t="s">
        <v>740</v>
      </c>
      <c r="H9" s="704" t="s">
        <v>741</v>
      </c>
      <c r="I9" s="704" t="s">
        <v>1688</v>
      </c>
      <c r="J9" s="704" t="s">
        <v>740</v>
      </c>
      <c r="K9" s="704" t="s">
        <v>740</v>
      </c>
      <c r="L9" s="704" t="s">
        <v>741</v>
      </c>
      <c r="M9" s="704" t="s">
        <v>1688</v>
      </c>
      <c r="N9" s="704" t="s">
        <v>740</v>
      </c>
      <c r="O9" s="704" t="s">
        <v>740</v>
      </c>
      <c r="P9" s="704" t="s">
        <v>744</v>
      </c>
      <c r="Q9" s="705">
        <v>43098</v>
      </c>
    </row>
    <row r="10" spans="1:17" x14ac:dyDescent="0.25">
      <c r="A10" s="702" t="s">
        <v>1686</v>
      </c>
      <c r="B10" s="703" t="s">
        <v>1936</v>
      </c>
      <c r="C10" s="703" t="s">
        <v>751</v>
      </c>
      <c r="D10" s="703"/>
      <c r="E10" s="703"/>
      <c r="F10" s="704" t="s">
        <v>740</v>
      </c>
      <c r="G10" s="704" t="s">
        <v>740</v>
      </c>
      <c r="H10" s="704" t="s">
        <v>741</v>
      </c>
      <c r="I10" s="704" t="s">
        <v>1688</v>
      </c>
      <c r="J10" s="704" t="s">
        <v>740</v>
      </c>
      <c r="K10" s="704" t="s">
        <v>740</v>
      </c>
      <c r="L10" s="704" t="s">
        <v>741</v>
      </c>
      <c r="M10" s="704" t="s">
        <v>1688</v>
      </c>
      <c r="N10" s="704" t="s">
        <v>740</v>
      </c>
      <c r="O10" s="704" t="s">
        <v>740</v>
      </c>
      <c r="P10" s="704" t="s">
        <v>744</v>
      </c>
      <c r="Q10" s="705">
        <v>43098</v>
      </c>
    </row>
    <row r="11" spans="1:17" x14ac:dyDescent="0.25">
      <c r="A11" s="702" t="s">
        <v>1686</v>
      </c>
      <c r="B11" s="703" t="s">
        <v>1687</v>
      </c>
      <c r="C11" s="703" t="s">
        <v>1689</v>
      </c>
      <c r="D11" s="703"/>
      <c r="E11" s="703"/>
      <c r="F11" s="704" t="s">
        <v>749</v>
      </c>
      <c r="G11" s="704" t="s">
        <v>756</v>
      </c>
      <c r="H11" s="704" t="s">
        <v>741</v>
      </c>
      <c r="I11" s="704" t="s">
        <v>1688</v>
      </c>
      <c r="J11" s="704" t="s">
        <v>749</v>
      </c>
      <c r="K11" s="704" t="s">
        <v>756</v>
      </c>
      <c r="L11" s="704" t="s">
        <v>741</v>
      </c>
      <c r="M11" s="704" t="s">
        <v>1688</v>
      </c>
      <c r="N11" s="704" t="s">
        <v>749</v>
      </c>
      <c r="O11" s="704" t="s">
        <v>756</v>
      </c>
      <c r="P11" s="704" t="s">
        <v>754</v>
      </c>
      <c r="Q11" s="705">
        <v>43098</v>
      </c>
    </row>
    <row r="12" spans="1:17" x14ac:dyDescent="0.25">
      <c r="A12" s="702" t="s">
        <v>1686</v>
      </c>
      <c r="B12" s="703" t="s">
        <v>1687</v>
      </c>
      <c r="C12" s="703" t="s">
        <v>1625</v>
      </c>
      <c r="D12" s="703"/>
      <c r="E12" s="703"/>
      <c r="F12" s="704" t="s">
        <v>746</v>
      </c>
      <c r="G12" s="704" t="s">
        <v>755</v>
      </c>
      <c r="H12" s="704" t="s">
        <v>741</v>
      </c>
      <c r="I12" s="704" t="s">
        <v>1688</v>
      </c>
      <c r="J12" s="704" t="s">
        <v>746</v>
      </c>
      <c r="K12" s="704" t="s">
        <v>755</v>
      </c>
      <c r="L12" s="704" t="s">
        <v>741</v>
      </c>
      <c r="M12" s="704" t="s">
        <v>1688</v>
      </c>
      <c r="N12" s="704" t="s">
        <v>746</v>
      </c>
      <c r="O12" s="704" t="s">
        <v>755</v>
      </c>
      <c r="P12" s="704" t="s">
        <v>744</v>
      </c>
      <c r="Q12" s="705">
        <v>43098</v>
      </c>
    </row>
    <row r="13" spans="1:17" x14ac:dyDescent="0.25">
      <c r="A13" s="702" t="s">
        <v>1686</v>
      </c>
      <c r="B13" s="703" t="s">
        <v>1687</v>
      </c>
      <c r="C13" s="703" t="s">
        <v>1</v>
      </c>
      <c r="D13" s="703"/>
      <c r="E13" s="703"/>
      <c r="F13" s="704" t="s">
        <v>746</v>
      </c>
      <c r="G13" s="704" t="s">
        <v>755</v>
      </c>
      <c r="H13" s="704" t="s">
        <v>741</v>
      </c>
      <c r="I13" s="704" t="s">
        <v>1688</v>
      </c>
      <c r="J13" s="704" t="s">
        <v>746</v>
      </c>
      <c r="K13" s="704" t="s">
        <v>755</v>
      </c>
      <c r="L13" s="704" t="s">
        <v>741</v>
      </c>
      <c r="M13" s="704" t="s">
        <v>1688</v>
      </c>
      <c r="N13" s="704" t="s">
        <v>746</v>
      </c>
      <c r="O13" s="704" t="s">
        <v>755</v>
      </c>
      <c r="P13" s="704" t="s">
        <v>752</v>
      </c>
      <c r="Q13" s="705">
        <v>43098</v>
      </c>
    </row>
    <row r="14" spans="1:17" x14ac:dyDescent="0.25">
      <c r="A14" s="702" t="s">
        <v>1686</v>
      </c>
      <c r="B14" s="703" t="s">
        <v>1687</v>
      </c>
      <c r="C14" s="703" t="s">
        <v>178</v>
      </c>
      <c r="D14" s="703"/>
      <c r="E14" s="703"/>
      <c r="F14" s="704" t="s">
        <v>743</v>
      </c>
      <c r="G14" s="704" t="s">
        <v>753</v>
      </c>
      <c r="H14" s="704" t="s">
        <v>741</v>
      </c>
      <c r="I14" s="704" t="s">
        <v>1688</v>
      </c>
      <c r="J14" s="704" t="s">
        <v>743</v>
      </c>
      <c r="K14" s="704" t="s">
        <v>753</v>
      </c>
      <c r="L14" s="704" t="s">
        <v>741</v>
      </c>
      <c r="M14" s="704" t="s">
        <v>1688</v>
      </c>
      <c r="N14" s="704" t="s">
        <v>743</v>
      </c>
      <c r="O14" s="704" t="s">
        <v>753</v>
      </c>
      <c r="P14" s="704" t="s">
        <v>752</v>
      </c>
      <c r="Q14" s="705">
        <v>43098</v>
      </c>
    </row>
    <row r="15" spans="1:17" x14ac:dyDescent="0.25">
      <c r="A15" s="702" t="s">
        <v>1686</v>
      </c>
      <c r="B15" s="703" t="s">
        <v>1687</v>
      </c>
      <c r="C15" s="703" t="s">
        <v>707</v>
      </c>
      <c r="D15" s="703"/>
      <c r="E15" s="703"/>
      <c r="F15" s="704" t="s">
        <v>748</v>
      </c>
      <c r="G15" s="704" t="s">
        <v>768</v>
      </c>
      <c r="H15" s="704" t="s">
        <v>741</v>
      </c>
      <c r="I15" s="704" t="s">
        <v>1688</v>
      </c>
      <c r="J15" s="704" t="s">
        <v>748</v>
      </c>
      <c r="K15" s="704" t="s">
        <v>768</v>
      </c>
      <c r="L15" s="704" t="s">
        <v>741</v>
      </c>
      <c r="M15" s="704" t="s">
        <v>1688</v>
      </c>
      <c r="N15" s="704" t="s">
        <v>748</v>
      </c>
      <c r="O15" s="704" t="s">
        <v>768</v>
      </c>
      <c r="P15" s="704" t="s">
        <v>752</v>
      </c>
      <c r="Q15" s="705">
        <v>43098</v>
      </c>
    </row>
    <row r="16" spans="1:17" x14ac:dyDescent="0.25">
      <c r="A16" s="702" t="s">
        <v>1686</v>
      </c>
      <c r="B16" s="703" t="s">
        <v>1687</v>
      </c>
      <c r="C16" s="703" t="s">
        <v>179</v>
      </c>
      <c r="D16" s="703"/>
      <c r="E16" s="703"/>
      <c r="F16" s="704" t="s">
        <v>746</v>
      </c>
      <c r="G16" s="704" t="s">
        <v>755</v>
      </c>
      <c r="H16" s="704" t="s">
        <v>741</v>
      </c>
      <c r="I16" s="704" t="s">
        <v>1688</v>
      </c>
      <c r="J16" s="704" t="s">
        <v>746</v>
      </c>
      <c r="K16" s="704" t="s">
        <v>755</v>
      </c>
      <c r="L16" s="704" t="s">
        <v>741</v>
      </c>
      <c r="M16" s="704" t="s">
        <v>1688</v>
      </c>
      <c r="N16" s="704" t="s">
        <v>746</v>
      </c>
      <c r="O16" s="704" t="s">
        <v>755</v>
      </c>
      <c r="P16" s="704" t="s">
        <v>752</v>
      </c>
      <c r="Q16" s="705">
        <v>43098</v>
      </c>
    </row>
    <row r="17" spans="1:17" x14ac:dyDescent="0.25">
      <c r="A17" s="702" t="s">
        <v>1686</v>
      </c>
      <c r="B17" s="703" t="s">
        <v>1687</v>
      </c>
      <c r="C17" s="703" t="s">
        <v>10</v>
      </c>
      <c r="D17" s="703"/>
      <c r="E17" s="703"/>
      <c r="F17" s="704" t="s">
        <v>740</v>
      </c>
      <c r="G17" s="704" t="s">
        <v>740</v>
      </c>
      <c r="H17" s="704" t="s">
        <v>741</v>
      </c>
      <c r="I17" s="704" t="s">
        <v>1688</v>
      </c>
      <c r="J17" s="704" t="s">
        <v>740</v>
      </c>
      <c r="K17" s="704" t="s">
        <v>740</v>
      </c>
      <c r="L17" s="704" t="s">
        <v>741</v>
      </c>
      <c r="M17" s="704" t="s">
        <v>1688</v>
      </c>
      <c r="N17" s="704" t="s">
        <v>740</v>
      </c>
      <c r="O17" s="704" t="s">
        <v>740</v>
      </c>
      <c r="P17" s="704" t="s">
        <v>744</v>
      </c>
      <c r="Q17" s="705">
        <v>43098</v>
      </c>
    </row>
    <row r="18" spans="1:17" x14ac:dyDescent="0.25">
      <c r="A18" s="702" t="s">
        <v>1686</v>
      </c>
      <c r="B18" s="703" t="s">
        <v>1687</v>
      </c>
      <c r="C18" s="703" t="s">
        <v>3</v>
      </c>
      <c r="D18" s="703"/>
      <c r="E18" s="703"/>
      <c r="F18" s="704" t="s">
        <v>740</v>
      </c>
      <c r="G18" s="704" t="s">
        <v>740</v>
      </c>
      <c r="H18" s="704" t="s">
        <v>741</v>
      </c>
      <c r="I18" s="704" t="s">
        <v>1688</v>
      </c>
      <c r="J18" s="704" t="s">
        <v>740</v>
      </c>
      <c r="K18" s="704" t="s">
        <v>740</v>
      </c>
      <c r="L18" s="704" t="s">
        <v>741</v>
      </c>
      <c r="M18" s="704" t="s">
        <v>1688</v>
      </c>
      <c r="N18" s="704" t="s">
        <v>740</v>
      </c>
      <c r="O18" s="704" t="s">
        <v>740</v>
      </c>
      <c r="P18" s="704" t="s">
        <v>744</v>
      </c>
      <c r="Q18" s="705">
        <v>43098</v>
      </c>
    </row>
    <row r="19" spans="1:17" x14ac:dyDescent="0.25">
      <c r="A19" s="702" t="s">
        <v>1686</v>
      </c>
      <c r="B19" s="703" t="s">
        <v>1687</v>
      </c>
      <c r="C19" s="703" t="s">
        <v>95</v>
      </c>
      <c r="D19" s="703"/>
      <c r="E19" s="703"/>
      <c r="F19" s="704" t="s">
        <v>743</v>
      </c>
      <c r="G19" s="704" t="s">
        <v>753</v>
      </c>
      <c r="H19" s="704" t="s">
        <v>741</v>
      </c>
      <c r="I19" s="704" t="s">
        <v>1688</v>
      </c>
      <c r="J19" s="704" t="s">
        <v>743</v>
      </c>
      <c r="K19" s="704" t="s">
        <v>753</v>
      </c>
      <c r="L19" s="704" t="s">
        <v>741</v>
      </c>
      <c r="M19" s="704" t="s">
        <v>1688</v>
      </c>
      <c r="N19" s="704" t="s">
        <v>743</v>
      </c>
      <c r="O19" s="704" t="s">
        <v>753</v>
      </c>
      <c r="P19" s="704" t="s">
        <v>744</v>
      </c>
      <c r="Q19" s="705">
        <v>43098</v>
      </c>
    </row>
    <row r="20" spans="1:17" x14ac:dyDescent="0.25">
      <c r="A20" s="702" t="s">
        <v>1686</v>
      </c>
      <c r="B20" s="703" t="s">
        <v>1687</v>
      </c>
      <c r="C20" s="703" t="s">
        <v>180</v>
      </c>
      <c r="D20" s="703"/>
      <c r="E20" s="703"/>
      <c r="F20" s="704" t="s">
        <v>749</v>
      </c>
      <c r="G20" s="704" t="s">
        <v>756</v>
      </c>
      <c r="H20" s="704" t="s">
        <v>741</v>
      </c>
      <c r="I20" s="704" t="s">
        <v>1688</v>
      </c>
      <c r="J20" s="704" t="s">
        <v>749</v>
      </c>
      <c r="K20" s="704" t="s">
        <v>756</v>
      </c>
      <c r="L20" s="704" t="s">
        <v>741</v>
      </c>
      <c r="M20" s="704" t="s">
        <v>1688</v>
      </c>
      <c r="N20" s="704" t="s">
        <v>749</v>
      </c>
      <c r="O20" s="704" t="s">
        <v>756</v>
      </c>
      <c r="P20" s="704" t="s">
        <v>744</v>
      </c>
      <c r="Q20" s="705">
        <v>43098</v>
      </c>
    </row>
    <row r="21" spans="1:17" x14ac:dyDescent="0.25">
      <c r="A21" s="702" t="s">
        <v>1686</v>
      </c>
      <c r="B21" s="703" t="s">
        <v>1690</v>
      </c>
      <c r="C21" s="703" t="s">
        <v>1626</v>
      </c>
      <c r="D21" s="703"/>
      <c r="E21" s="703"/>
      <c r="F21" s="704" t="s">
        <v>761</v>
      </c>
      <c r="G21" s="704" t="s">
        <v>1026</v>
      </c>
      <c r="H21" s="704" t="s">
        <v>762</v>
      </c>
      <c r="I21" s="704" t="s">
        <v>1691</v>
      </c>
      <c r="J21" s="704" t="s">
        <v>761</v>
      </c>
      <c r="K21" s="704" t="s">
        <v>1026</v>
      </c>
      <c r="L21" s="704" t="s">
        <v>762</v>
      </c>
      <c r="M21" s="704" t="s">
        <v>1691</v>
      </c>
      <c r="N21" s="704" t="s">
        <v>761</v>
      </c>
      <c r="O21" s="704" t="s">
        <v>1026</v>
      </c>
      <c r="P21" s="704" t="s">
        <v>744</v>
      </c>
      <c r="Q21" s="705">
        <v>43098</v>
      </c>
    </row>
    <row r="22" spans="1:17" x14ac:dyDescent="0.25">
      <c r="A22" s="702" t="s">
        <v>1686</v>
      </c>
      <c r="B22" s="703" t="s">
        <v>1690</v>
      </c>
      <c r="C22" s="703" t="s">
        <v>1489</v>
      </c>
      <c r="D22" s="703"/>
      <c r="E22" s="703"/>
      <c r="F22" s="704" t="s">
        <v>748</v>
      </c>
      <c r="G22" s="704" t="s">
        <v>768</v>
      </c>
      <c r="H22" s="704" t="s">
        <v>741</v>
      </c>
      <c r="I22" s="704" t="s">
        <v>1688</v>
      </c>
      <c r="J22" s="704" t="s">
        <v>748</v>
      </c>
      <c r="K22" s="704" t="s">
        <v>768</v>
      </c>
      <c r="L22" s="704" t="s">
        <v>741</v>
      </c>
      <c r="M22" s="704" t="s">
        <v>1688</v>
      </c>
      <c r="N22" s="704" t="s">
        <v>748</v>
      </c>
      <c r="O22" s="704" t="s">
        <v>768</v>
      </c>
      <c r="P22" s="704" t="s">
        <v>744</v>
      </c>
      <c r="Q22" s="705">
        <v>43098</v>
      </c>
    </row>
    <row r="23" spans="1:17" x14ac:dyDescent="0.25">
      <c r="A23" s="702" t="s">
        <v>1686</v>
      </c>
      <c r="B23" s="703" t="s">
        <v>1687</v>
      </c>
      <c r="C23" s="703" t="s">
        <v>12</v>
      </c>
      <c r="D23" s="703"/>
      <c r="E23" s="703"/>
      <c r="F23" s="704" t="s">
        <v>746</v>
      </c>
      <c r="G23" s="704" t="s">
        <v>755</v>
      </c>
      <c r="H23" s="704" t="s">
        <v>741</v>
      </c>
      <c r="I23" s="704" t="s">
        <v>1688</v>
      </c>
      <c r="J23" s="704" t="s">
        <v>746</v>
      </c>
      <c r="K23" s="704" t="s">
        <v>755</v>
      </c>
      <c r="L23" s="704" t="s">
        <v>741</v>
      </c>
      <c r="M23" s="704" t="s">
        <v>1688</v>
      </c>
      <c r="N23" s="704" t="s">
        <v>746</v>
      </c>
      <c r="O23" s="704" t="s">
        <v>755</v>
      </c>
      <c r="P23" s="704" t="s">
        <v>744</v>
      </c>
      <c r="Q23" s="705">
        <v>43098</v>
      </c>
    </row>
    <row r="24" spans="1:17" x14ac:dyDescent="0.25">
      <c r="A24" s="702" t="s">
        <v>1686</v>
      </c>
      <c r="B24" s="703" t="s">
        <v>1687</v>
      </c>
      <c r="C24" s="703" t="s">
        <v>98</v>
      </c>
      <c r="D24" s="703"/>
      <c r="E24" s="703"/>
      <c r="F24" s="704" t="s">
        <v>740</v>
      </c>
      <c r="G24" s="704" t="s">
        <v>740</v>
      </c>
      <c r="H24" s="704" t="s">
        <v>741</v>
      </c>
      <c r="I24" s="704" t="s">
        <v>1688</v>
      </c>
      <c r="J24" s="704" t="s">
        <v>740</v>
      </c>
      <c r="K24" s="704" t="s">
        <v>740</v>
      </c>
      <c r="L24" s="704" t="s">
        <v>741</v>
      </c>
      <c r="M24" s="704" t="s">
        <v>1688</v>
      </c>
      <c r="N24" s="704" t="s">
        <v>740</v>
      </c>
      <c r="O24" s="704" t="s">
        <v>740</v>
      </c>
      <c r="P24" s="704" t="s">
        <v>744</v>
      </c>
      <c r="Q24" s="705">
        <v>43098</v>
      </c>
    </row>
    <row r="25" spans="1:17" x14ac:dyDescent="0.25">
      <c r="A25" s="702" t="s">
        <v>1692</v>
      </c>
      <c r="B25" s="703" t="s">
        <v>1687</v>
      </c>
      <c r="C25" s="703" t="s">
        <v>707</v>
      </c>
      <c r="D25" s="703"/>
      <c r="E25" s="703"/>
      <c r="F25" s="704" t="s">
        <v>749</v>
      </c>
      <c r="G25" s="704" t="s">
        <v>749</v>
      </c>
      <c r="H25" s="704" t="s">
        <v>741</v>
      </c>
      <c r="I25" s="704" t="s">
        <v>741</v>
      </c>
      <c r="J25" s="704" t="s">
        <v>749</v>
      </c>
      <c r="K25" s="704" t="s">
        <v>749</v>
      </c>
      <c r="L25" s="704" t="s">
        <v>741</v>
      </c>
      <c r="M25" s="704" t="s">
        <v>741</v>
      </c>
      <c r="N25" s="704" t="s">
        <v>749</v>
      </c>
      <c r="O25" s="704" t="s">
        <v>749</v>
      </c>
      <c r="P25" s="704" t="s">
        <v>744</v>
      </c>
      <c r="Q25" s="705">
        <v>43099</v>
      </c>
    </row>
    <row r="26" spans="1:17" x14ac:dyDescent="0.25">
      <c r="A26" s="702" t="s">
        <v>1692</v>
      </c>
      <c r="B26" s="703" t="s">
        <v>1687</v>
      </c>
      <c r="C26" s="703" t="s">
        <v>180</v>
      </c>
      <c r="D26" s="703"/>
      <c r="E26" s="703"/>
      <c r="F26" s="704" t="s">
        <v>749</v>
      </c>
      <c r="G26" s="704" t="s">
        <v>749</v>
      </c>
      <c r="H26" s="704" t="s">
        <v>741</v>
      </c>
      <c r="I26" s="704" t="s">
        <v>741</v>
      </c>
      <c r="J26" s="704" t="s">
        <v>749</v>
      </c>
      <c r="K26" s="704" t="s">
        <v>749</v>
      </c>
      <c r="L26" s="704" t="s">
        <v>741</v>
      </c>
      <c r="M26" s="704" t="s">
        <v>741</v>
      </c>
      <c r="N26" s="704" t="s">
        <v>749</v>
      </c>
      <c r="O26" s="704" t="s">
        <v>749</v>
      </c>
      <c r="P26" s="704" t="s">
        <v>744</v>
      </c>
      <c r="Q26" s="705">
        <v>43099</v>
      </c>
    </row>
    <row r="27" spans="1:17" x14ac:dyDescent="0.25">
      <c r="A27" s="702" t="s">
        <v>1692</v>
      </c>
      <c r="B27" s="703" t="s">
        <v>1690</v>
      </c>
      <c r="C27" s="703" t="s">
        <v>1626</v>
      </c>
      <c r="D27" s="703"/>
      <c r="E27" s="703"/>
      <c r="F27" s="704" t="s">
        <v>761</v>
      </c>
      <c r="G27" s="704" t="s">
        <v>761</v>
      </c>
      <c r="H27" s="704" t="s">
        <v>762</v>
      </c>
      <c r="I27" s="704" t="s">
        <v>762</v>
      </c>
      <c r="J27" s="704" t="s">
        <v>761</v>
      </c>
      <c r="K27" s="704" t="s">
        <v>761</v>
      </c>
      <c r="L27" s="704" t="s">
        <v>762</v>
      </c>
      <c r="M27" s="704" t="s">
        <v>762</v>
      </c>
      <c r="N27" s="704" t="s">
        <v>761</v>
      </c>
      <c r="O27" s="704" t="s">
        <v>761</v>
      </c>
      <c r="P27" s="704" t="s">
        <v>752</v>
      </c>
      <c r="Q27" s="705">
        <v>43099</v>
      </c>
    </row>
    <row r="28" spans="1:17" x14ac:dyDescent="0.25">
      <c r="A28" s="702" t="s">
        <v>1692</v>
      </c>
      <c r="B28" s="703" t="s">
        <v>1690</v>
      </c>
      <c r="C28" s="703" t="s">
        <v>1489</v>
      </c>
      <c r="D28" s="703"/>
      <c r="E28" s="703"/>
      <c r="F28" s="704" t="s">
        <v>749</v>
      </c>
      <c r="G28" s="704" t="s">
        <v>749</v>
      </c>
      <c r="H28" s="704" t="s">
        <v>741</v>
      </c>
      <c r="I28" s="704" t="s">
        <v>741</v>
      </c>
      <c r="J28" s="704" t="s">
        <v>749</v>
      </c>
      <c r="K28" s="704" t="s">
        <v>749</v>
      </c>
      <c r="L28" s="704" t="s">
        <v>741</v>
      </c>
      <c r="M28" s="704" t="s">
        <v>741</v>
      </c>
      <c r="N28" s="704" t="s">
        <v>749</v>
      </c>
      <c r="O28" s="704" t="s">
        <v>749</v>
      </c>
      <c r="P28" s="704" t="s">
        <v>744</v>
      </c>
      <c r="Q28" s="705">
        <v>43099</v>
      </c>
    </row>
    <row r="29" spans="1:17" x14ac:dyDescent="0.25">
      <c r="A29" s="702" t="s">
        <v>1693</v>
      </c>
      <c r="B29" s="703" t="s">
        <v>1687</v>
      </c>
      <c r="C29" s="703" t="s">
        <v>1175</v>
      </c>
      <c r="D29" s="703"/>
      <c r="E29" s="703"/>
      <c r="F29" s="704" t="s">
        <v>740</v>
      </c>
      <c r="G29" s="704" t="s">
        <v>745</v>
      </c>
      <c r="H29" s="704" t="s">
        <v>741</v>
      </c>
      <c r="I29" s="704" t="s">
        <v>742</v>
      </c>
      <c r="J29" s="704" t="s">
        <v>740</v>
      </c>
      <c r="K29" s="704" t="s">
        <v>1694</v>
      </c>
      <c r="L29" s="704" t="s">
        <v>741</v>
      </c>
      <c r="M29" s="704" t="s">
        <v>742</v>
      </c>
      <c r="N29" s="704" t="s">
        <v>749</v>
      </c>
      <c r="O29" s="704" t="s">
        <v>1695</v>
      </c>
      <c r="P29" s="704" t="s">
        <v>744</v>
      </c>
      <c r="Q29" s="705">
        <v>43098</v>
      </c>
    </row>
    <row r="30" spans="1:17" x14ac:dyDescent="0.25">
      <c r="A30" s="702" t="s">
        <v>1693</v>
      </c>
      <c r="B30" s="703" t="s">
        <v>1687</v>
      </c>
      <c r="C30" s="703" t="s">
        <v>177</v>
      </c>
      <c r="D30" s="703"/>
      <c r="E30" s="703"/>
      <c r="F30" s="704" t="s">
        <v>740</v>
      </c>
      <c r="G30" s="704" t="s">
        <v>745</v>
      </c>
      <c r="H30" s="704" t="s">
        <v>741</v>
      </c>
      <c r="I30" s="704" t="s">
        <v>742</v>
      </c>
      <c r="J30" s="704" t="s">
        <v>740</v>
      </c>
      <c r="K30" s="704" t="s">
        <v>1694</v>
      </c>
      <c r="L30" s="704" t="s">
        <v>741</v>
      </c>
      <c r="M30" s="704" t="s">
        <v>742</v>
      </c>
      <c r="N30" s="704" t="s">
        <v>749</v>
      </c>
      <c r="O30" s="704" t="s">
        <v>1695</v>
      </c>
      <c r="P30" s="704" t="s">
        <v>744</v>
      </c>
      <c r="Q30" s="705">
        <v>43098</v>
      </c>
    </row>
    <row r="31" spans="1:17" x14ac:dyDescent="0.25">
      <c r="A31" s="702" t="s">
        <v>1693</v>
      </c>
      <c r="B31" s="703" t="s">
        <v>1936</v>
      </c>
      <c r="C31" s="703" t="s">
        <v>751</v>
      </c>
      <c r="D31" s="703"/>
      <c r="E31" s="703"/>
      <c r="F31" s="704" t="s">
        <v>740</v>
      </c>
      <c r="G31" s="704" t="s">
        <v>745</v>
      </c>
      <c r="H31" s="704" t="s">
        <v>741</v>
      </c>
      <c r="I31" s="704" t="s">
        <v>742</v>
      </c>
      <c r="J31" s="704" t="s">
        <v>740</v>
      </c>
      <c r="K31" s="704" t="s">
        <v>1694</v>
      </c>
      <c r="L31" s="704" t="s">
        <v>741</v>
      </c>
      <c r="M31" s="704" t="s">
        <v>742</v>
      </c>
      <c r="N31" s="704" t="s">
        <v>749</v>
      </c>
      <c r="O31" s="704" t="s">
        <v>1695</v>
      </c>
      <c r="P31" s="704" t="s">
        <v>744</v>
      </c>
      <c r="Q31" s="705">
        <v>43096</v>
      </c>
    </row>
    <row r="32" spans="1:17" x14ac:dyDescent="0.25">
      <c r="A32" s="702" t="s">
        <v>1693</v>
      </c>
      <c r="B32" s="703" t="s">
        <v>1936</v>
      </c>
      <c r="C32" s="703" t="s">
        <v>751</v>
      </c>
      <c r="D32" s="703"/>
      <c r="E32" s="703"/>
      <c r="F32" s="704" t="s">
        <v>740</v>
      </c>
      <c r="G32" s="704" t="s">
        <v>745</v>
      </c>
      <c r="H32" s="704" t="s">
        <v>741</v>
      </c>
      <c r="I32" s="704" t="s">
        <v>742</v>
      </c>
      <c r="J32" s="704" t="s">
        <v>740</v>
      </c>
      <c r="K32" s="704" t="s">
        <v>1694</v>
      </c>
      <c r="L32" s="704" t="s">
        <v>741</v>
      </c>
      <c r="M32" s="704" t="s">
        <v>742</v>
      </c>
      <c r="N32" s="704" t="s">
        <v>749</v>
      </c>
      <c r="O32" s="704" t="s">
        <v>1695</v>
      </c>
      <c r="P32" s="704" t="s">
        <v>744</v>
      </c>
      <c r="Q32" s="705">
        <v>43098</v>
      </c>
    </row>
    <row r="33" spans="1:17" x14ac:dyDescent="0.25">
      <c r="A33" s="702" t="s">
        <v>1693</v>
      </c>
      <c r="B33" s="703" t="s">
        <v>1687</v>
      </c>
      <c r="C33" s="703" t="s">
        <v>1689</v>
      </c>
      <c r="D33" s="703"/>
      <c r="E33" s="703"/>
      <c r="F33" s="704" t="s">
        <v>757</v>
      </c>
      <c r="G33" s="704" t="s">
        <v>1228</v>
      </c>
      <c r="H33" s="704" t="s">
        <v>762</v>
      </c>
      <c r="I33" s="704" t="s">
        <v>1229</v>
      </c>
      <c r="J33" s="704" t="s">
        <v>757</v>
      </c>
      <c r="K33" s="704" t="s">
        <v>1696</v>
      </c>
      <c r="L33" s="704" t="s">
        <v>762</v>
      </c>
      <c r="M33" s="704" t="s">
        <v>1229</v>
      </c>
      <c r="N33" s="704" t="s">
        <v>757</v>
      </c>
      <c r="O33" s="704" t="s">
        <v>1696</v>
      </c>
      <c r="P33" s="704" t="s">
        <v>744</v>
      </c>
      <c r="Q33" s="705">
        <v>43076</v>
      </c>
    </row>
    <row r="34" spans="1:17" x14ac:dyDescent="0.25">
      <c r="A34" s="702" t="s">
        <v>1693</v>
      </c>
      <c r="B34" s="703" t="s">
        <v>1687</v>
      </c>
      <c r="C34" s="703" t="s">
        <v>1689</v>
      </c>
      <c r="D34" s="703"/>
      <c r="E34" s="703"/>
      <c r="F34" s="704" t="s">
        <v>757</v>
      </c>
      <c r="G34" s="704" t="s">
        <v>1228</v>
      </c>
      <c r="H34" s="704" t="s">
        <v>762</v>
      </c>
      <c r="I34" s="704" t="s">
        <v>1229</v>
      </c>
      <c r="J34" s="704" t="s">
        <v>757</v>
      </c>
      <c r="K34" s="704" t="s">
        <v>1696</v>
      </c>
      <c r="L34" s="704" t="s">
        <v>762</v>
      </c>
      <c r="M34" s="704" t="s">
        <v>1229</v>
      </c>
      <c r="N34" s="704" t="s">
        <v>757</v>
      </c>
      <c r="O34" s="704" t="s">
        <v>1696</v>
      </c>
      <c r="P34" s="704" t="s">
        <v>744</v>
      </c>
      <c r="Q34" s="705">
        <v>43098</v>
      </c>
    </row>
    <row r="35" spans="1:17" x14ac:dyDescent="0.25">
      <c r="A35" s="702" t="s">
        <v>1693</v>
      </c>
      <c r="B35" s="703" t="s">
        <v>1687</v>
      </c>
      <c r="C35" s="703" t="s">
        <v>1625</v>
      </c>
      <c r="D35" s="703"/>
      <c r="E35" s="703"/>
      <c r="F35" s="704" t="s">
        <v>740</v>
      </c>
      <c r="G35" s="704" t="s">
        <v>745</v>
      </c>
      <c r="H35" s="704" t="s">
        <v>741</v>
      </c>
      <c r="I35" s="704" t="s">
        <v>742</v>
      </c>
      <c r="J35" s="704" t="s">
        <v>740</v>
      </c>
      <c r="K35" s="704" t="s">
        <v>1694</v>
      </c>
      <c r="L35" s="704" t="s">
        <v>741</v>
      </c>
      <c r="M35" s="704" t="s">
        <v>742</v>
      </c>
      <c r="N35" s="704" t="s">
        <v>749</v>
      </c>
      <c r="O35" s="704" t="s">
        <v>1695</v>
      </c>
      <c r="P35" s="704" t="s">
        <v>744</v>
      </c>
      <c r="Q35" s="705">
        <v>43098</v>
      </c>
    </row>
    <row r="36" spans="1:17" x14ac:dyDescent="0.25">
      <c r="A36" s="702" t="s">
        <v>1693</v>
      </c>
      <c r="B36" s="703" t="s">
        <v>1687</v>
      </c>
      <c r="C36" s="703" t="s">
        <v>1</v>
      </c>
      <c r="D36" s="703"/>
      <c r="E36" s="703"/>
      <c r="F36" s="704" t="s">
        <v>746</v>
      </c>
      <c r="G36" s="704" t="s">
        <v>747</v>
      </c>
      <c r="H36" s="704" t="s">
        <v>741</v>
      </c>
      <c r="I36" s="704" t="s">
        <v>742</v>
      </c>
      <c r="J36" s="704" t="s">
        <v>746</v>
      </c>
      <c r="K36" s="704" t="s">
        <v>1697</v>
      </c>
      <c r="L36" s="704" t="s">
        <v>741</v>
      </c>
      <c r="M36" s="704" t="s">
        <v>742</v>
      </c>
      <c r="N36" s="704" t="s">
        <v>749</v>
      </c>
      <c r="O36" s="704" t="s">
        <v>1695</v>
      </c>
      <c r="P36" s="704" t="s">
        <v>744</v>
      </c>
      <c r="Q36" s="705">
        <v>43098</v>
      </c>
    </row>
    <row r="37" spans="1:17" x14ac:dyDescent="0.25">
      <c r="A37" s="702" t="s">
        <v>1693</v>
      </c>
      <c r="B37" s="703" t="s">
        <v>1687</v>
      </c>
      <c r="C37" s="703" t="s">
        <v>178</v>
      </c>
      <c r="D37" s="703"/>
      <c r="E37" s="703"/>
      <c r="F37" s="704" t="s">
        <v>748</v>
      </c>
      <c r="G37" s="704" t="s">
        <v>1698</v>
      </c>
      <c r="H37" s="704" t="s">
        <v>741</v>
      </c>
      <c r="I37" s="704" t="s">
        <v>742</v>
      </c>
      <c r="J37" s="704" t="s">
        <v>748</v>
      </c>
      <c r="K37" s="704" t="s">
        <v>1699</v>
      </c>
      <c r="L37" s="704" t="s">
        <v>741</v>
      </c>
      <c r="M37" s="704" t="s">
        <v>742</v>
      </c>
      <c r="N37" s="704" t="s">
        <v>748</v>
      </c>
      <c r="O37" s="704" t="s">
        <v>1699</v>
      </c>
      <c r="P37" s="704" t="s">
        <v>744</v>
      </c>
      <c r="Q37" s="705">
        <v>43098</v>
      </c>
    </row>
    <row r="38" spans="1:17" x14ac:dyDescent="0.25">
      <c r="A38" s="702" t="s">
        <v>1693</v>
      </c>
      <c r="B38" s="703" t="s">
        <v>1687</v>
      </c>
      <c r="C38" s="703" t="s">
        <v>179</v>
      </c>
      <c r="D38" s="703"/>
      <c r="E38" s="703"/>
      <c r="F38" s="704" t="s">
        <v>746</v>
      </c>
      <c r="G38" s="704" t="s">
        <v>747</v>
      </c>
      <c r="H38" s="704" t="s">
        <v>741</v>
      </c>
      <c r="I38" s="704" t="s">
        <v>742</v>
      </c>
      <c r="J38" s="704" t="s">
        <v>746</v>
      </c>
      <c r="K38" s="704" t="s">
        <v>1697</v>
      </c>
      <c r="L38" s="704" t="s">
        <v>741</v>
      </c>
      <c r="M38" s="704" t="s">
        <v>742</v>
      </c>
      <c r="N38" s="704" t="s">
        <v>749</v>
      </c>
      <c r="O38" s="704" t="s">
        <v>1695</v>
      </c>
      <c r="P38" s="704" t="s">
        <v>744</v>
      </c>
      <c r="Q38" s="705">
        <v>43098</v>
      </c>
    </row>
    <row r="39" spans="1:17" x14ac:dyDescent="0.25">
      <c r="A39" s="702" t="s">
        <v>1693</v>
      </c>
      <c r="B39" s="703" t="s">
        <v>1687</v>
      </c>
      <c r="C39" s="703" t="s">
        <v>10</v>
      </c>
      <c r="D39" s="703"/>
      <c r="E39" s="703"/>
      <c r="F39" s="704" t="s">
        <v>740</v>
      </c>
      <c r="G39" s="704" t="s">
        <v>745</v>
      </c>
      <c r="H39" s="704" t="s">
        <v>741</v>
      </c>
      <c r="I39" s="704" t="s">
        <v>742</v>
      </c>
      <c r="J39" s="704" t="s">
        <v>740</v>
      </c>
      <c r="K39" s="704" t="s">
        <v>1694</v>
      </c>
      <c r="L39" s="704" t="s">
        <v>741</v>
      </c>
      <c r="M39" s="704" t="s">
        <v>742</v>
      </c>
      <c r="N39" s="704" t="s">
        <v>749</v>
      </c>
      <c r="O39" s="704" t="s">
        <v>1695</v>
      </c>
      <c r="P39" s="704" t="s">
        <v>744</v>
      </c>
      <c r="Q39" s="705">
        <v>43098</v>
      </c>
    </row>
    <row r="40" spans="1:17" x14ac:dyDescent="0.25">
      <c r="A40" s="702" t="s">
        <v>1693</v>
      </c>
      <c r="B40" s="703" t="s">
        <v>1687</v>
      </c>
      <c r="C40" s="703" t="s">
        <v>3</v>
      </c>
      <c r="D40" s="703"/>
      <c r="E40" s="703"/>
      <c r="F40" s="704" t="s">
        <v>740</v>
      </c>
      <c r="G40" s="704" t="s">
        <v>745</v>
      </c>
      <c r="H40" s="704" t="s">
        <v>741</v>
      </c>
      <c r="I40" s="704" t="s">
        <v>742</v>
      </c>
      <c r="J40" s="704" t="s">
        <v>740</v>
      </c>
      <c r="K40" s="704" t="s">
        <v>1694</v>
      </c>
      <c r="L40" s="704" t="s">
        <v>741</v>
      </c>
      <c r="M40" s="704" t="s">
        <v>742</v>
      </c>
      <c r="N40" s="704" t="s">
        <v>749</v>
      </c>
      <c r="O40" s="704" t="s">
        <v>1695</v>
      </c>
      <c r="P40" s="704" t="s">
        <v>744</v>
      </c>
      <c r="Q40" s="705">
        <v>43098</v>
      </c>
    </row>
    <row r="41" spans="1:17" x14ac:dyDescent="0.25">
      <c r="A41" s="702" t="s">
        <v>1693</v>
      </c>
      <c r="B41" s="703" t="s">
        <v>1687</v>
      </c>
      <c r="C41" s="703" t="s">
        <v>95</v>
      </c>
      <c r="D41" s="703"/>
      <c r="E41" s="703"/>
      <c r="F41" s="704" t="s">
        <v>743</v>
      </c>
      <c r="G41" s="704" t="s">
        <v>769</v>
      </c>
      <c r="H41" s="704" t="s">
        <v>741</v>
      </c>
      <c r="I41" s="704" t="s">
        <v>742</v>
      </c>
      <c r="J41" s="704" t="s">
        <v>743</v>
      </c>
      <c r="K41" s="704" t="s">
        <v>1700</v>
      </c>
      <c r="L41" s="704" t="s">
        <v>741</v>
      </c>
      <c r="M41" s="704" t="s">
        <v>742</v>
      </c>
      <c r="N41" s="704" t="s">
        <v>749</v>
      </c>
      <c r="O41" s="704" t="s">
        <v>1695</v>
      </c>
      <c r="P41" s="704" t="s">
        <v>744</v>
      </c>
      <c r="Q41" s="705">
        <v>43098</v>
      </c>
    </row>
    <row r="42" spans="1:17" x14ac:dyDescent="0.25">
      <c r="A42" s="702" t="s">
        <v>1693</v>
      </c>
      <c r="B42" s="703" t="s">
        <v>1687</v>
      </c>
      <c r="C42" s="703" t="s">
        <v>12</v>
      </c>
      <c r="D42" s="703"/>
      <c r="E42" s="703"/>
      <c r="F42" s="704" t="s">
        <v>746</v>
      </c>
      <c r="G42" s="704" t="s">
        <v>747</v>
      </c>
      <c r="H42" s="704" t="s">
        <v>741</v>
      </c>
      <c r="I42" s="704" t="s">
        <v>742</v>
      </c>
      <c r="J42" s="704" t="s">
        <v>746</v>
      </c>
      <c r="K42" s="704" t="s">
        <v>1697</v>
      </c>
      <c r="L42" s="704" t="s">
        <v>741</v>
      </c>
      <c r="M42" s="704" t="s">
        <v>742</v>
      </c>
      <c r="N42" s="704" t="s">
        <v>749</v>
      </c>
      <c r="O42" s="704" t="s">
        <v>1695</v>
      </c>
      <c r="P42" s="704" t="s">
        <v>744</v>
      </c>
      <c r="Q42" s="705">
        <v>43098</v>
      </c>
    </row>
    <row r="43" spans="1:17" x14ac:dyDescent="0.25">
      <c r="A43" s="702" t="s">
        <v>1693</v>
      </c>
      <c r="B43" s="703" t="s">
        <v>1687</v>
      </c>
      <c r="C43" s="703" t="s">
        <v>98</v>
      </c>
      <c r="D43" s="703"/>
      <c r="E43" s="703"/>
      <c r="F43" s="704" t="s">
        <v>740</v>
      </c>
      <c r="G43" s="704" t="s">
        <v>745</v>
      </c>
      <c r="H43" s="704" t="s">
        <v>741</v>
      </c>
      <c r="I43" s="704" t="s">
        <v>742</v>
      </c>
      <c r="J43" s="704" t="s">
        <v>740</v>
      </c>
      <c r="K43" s="704" t="s">
        <v>1694</v>
      </c>
      <c r="L43" s="704" t="s">
        <v>741</v>
      </c>
      <c r="M43" s="704" t="s">
        <v>742</v>
      </c>
      <c r="N43" s="704" t="s">
        <v>749</v>
      </c>
      <c r="O43" s="704" t="s">
        <v>1695</v>
      </c>
      <c r="P43" s="704" t="s">
        <v>744</v>
      </c>
      <c r="Q43" s="705">
        <v>43098</v>
      </c>
    </row>
    <row r="44" spans="1:17" ht="15" hidden="1" customHeight="1" x14ac:dyDescent="0.25">
      <c r="A44" s="702"/>
      <c r="B44" s="703"/>
      <c r="C44" s="703"/>
      <c r="D44" s="703"/>
      <c r="E44" s="703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4"/>
      <c r="Q44" s="705"/>
    </row>
    <row r="45" spans="1:17" ht="15" hidden="1" customHeight="1" x14ac:dyDescent="0.25">
      <c r="A45" s="702"/>
      <c r="B45" s="703"/>
      <c r="C45" s="703"/>
      <c r="D45" s="703"/>
      <c r="E45" s="703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705"/>
    </row>
    <row r="46" spans="1:17" ht="15" hidden="1" customHeight="1" x14ac:dyDescent="0.25">
      <c r="A46" s="702"/>
      <c r="B46" s="703"/>
      <c r="C46" s="703"/>
      <c r="D46" s="703"/>
      <c r="E46" s="703"/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4"/>
      <c r="Q46" s="705"/>
    </row>
    <row r="47" spans="1:17" ht="15" hidden="1" customHeight="1" x14ac:dyDescent="0.25">
      <c r="A47" s="702"/>
      <c r="B47" s="703"/>
      <c r="C47" s="703"/>
      <c r="D47" s="703"/>
      <c r="E47" s="703"/>
      <c r="F47" s="704"/>
      <c r="G47" s="704"/>
      <c r="H47" s="704"/>
      <c r="I47" s="704"/>
      <c r="J47" s="704"/>
      <c r="K47" s="704"/>
      <c r="L47" s="704"/>
      <c r="M47" s="704"/>
      <c r="N47" s="704"/>
      <c r="O47" s="704"/>
      <c r="P47" s="704"/>
      <c r="Q47" s="705"/>
    </row>
    <row r="48" spans="1:17" ht="15" hidden="1" customHeight="1" x14ac:dyDescent="0.25">
      <c r="A48" s="702"/>
      <c r="B48" s="703"/>
      <c r="C48" s="703"/>
      <c r="D48" s="703"/>
      <c r="E48" s="703"/>
      <c r="F48" s="704"/>
      <c r="G48" s="704"/>
      <c r="H48" s="704"/>
      <c r="I48" s="704"/>
      <c r="J48" s="704"/>
      <c r="K48" s="704"/>
      <c r="L48" s="704"/>
      <c r="M48" s="704"/>
      <c r="N48" s="704"/>
      <c r="O48" s="704"/>
      <c r="P48" s="704"/>
      <c r="Q48" s="705"/>
    </row>
    <row r="49" spans="1:17" ht="15" hidden="1" customHeight="1" x14ac:dyDescent="0.25">
      <c r="A49" s="702"/>
      <c r="B49" s="703"/>
      <c r="C49" s="703"/>
      <c r="D49" s="703"/>
      <c r="E49" s="703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4"/>
      <c r="Q49" s="705"/>
    </row>
    <row r="50" spans="1:17" ht="15" hidden="1" customHeight="1" x14ac:dyDescent="0.25">
      <c r="A50" s="702"/>
      <c r="B50" s="703"/>
      <c r="C50" s="703"/>
      <c r="D50" s="703"/>
      <c r="E50" s="703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</row>
    <row r="51" spans="1:17" ht="15" hidden="1" customHeight="1" x14ac:dyDescent="0.25">
      <c r="A51" s="702"/>
      <c r="B51" s="703"/>
      <c r="C51" s="703"/>
      <c r="D51" s="703"/>
      <c r="E51" s="703"/>
      <c r="F51" s="704"/>
      <c r="G51" s="704"/>
      <c r="H51" s="704"/>
      <c r="I51" s="704"/>
      <c r="J51" s="704"/>
      <c r="K51" s="704"/>
      <c r="L51" s="704"/>
      <c r="M51" s="704"/>
      <c r="N51" s="704"/>
      <c r="O51" s="704"/>
      <c r="P51" s="704"/>
      <c r="Q51" s="705"/>
    </row>
    <row r="52" spans="1:17" ht="15" hidden="1" customHeight="1" x14ac:dyDescent="0.25">
      <c r="A52" s="702"/>
      <c r="B52" s="703"/>
      <c r="C52" s="703"/>
      <c r="D52" s="703"/>
      <c r="E52" s="703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</row>
    <row r="53" spans="1:17" ht="15" hidden="1" customHeight="1" x14ac:dyDescent="0.25">
      <c r="A53" s="702"/>
      <c r="B53" s="703"/>
      <c r="C53" s="703"/>
      <c r="D53" s="703"/>
      <c r="E53" s="703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705"/>
    </row>
    <row r="54" spans="1:17" ht="15" hidden="1" customHeight="1" x14ac:dyDescent="0.25">
      <c r="A54" s="702"/>
      <c r="B54" s="703"/>
      <c r="C54" s="703"/>
      <c r="D54" s="703"/>
      <c r="E54" s="703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</row>
    <row r="55" spans="1:17" ht="15" hidden="1" customHeight="1" x14ac:dyDescent="0.25">
      <c r="A55" s="702"/>
      <c r="B55" s="703"/>
      <c r="C55" s="703"/>
      <c r="D55" s="703"/>
      <c r="E55" s="703"/>
      <c r="F55" s="704"/>
      <c r="G55" s="704"/>
      <c r="H55" s="704"/>
      <c r="I55" s="704"/>
      <c r="J55" s="704"/>
      <c r="K55" s="704"/>
      <c r="L55" s="704"/>
      <c r="M55" s="704"/>
      <c r="N55" s="704"/>
      <c r="O55" s="704"/>
      <c r="P55" s="704"/>
      <c r="Q55" s="705"/>
    </row>
    <row r="56" spans="1:17" ht="15" hidden="1" customHeight="1" x14ac:dyDescent="0.25">
      <c r="A56" s="702"/>
      <c r="B56" s="703"/>
      <c r="C56" s="703"/>
      <c r="D56" s="703"/>
      <c r="E56" s="703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</row>
    <row r="57" spans="1:17" ht="15" hidden="1" customHeight="1" x14ac:dyDescent="0.25">
      <c r="A57" s="702"/>
      <c r="B57" s="703"/>
      <c r="C57" s="703"/>
      <c r="D57" s="703"/>
      <c r="E57" s="703"/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5"/>
    </row>
    <row r="58" spans="1:17" ht="15" hidden="1" customHeight="1" x14ac:dyDescent="0.25">
      <c r="A58" s="702"/>
      <c r="B58" s="703"/>
      <c r="C58" s="703"/>
      <c r="D58" s="703"/>
      <c r="E58" s="703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5"/>
    </row>
    <row r="59" spans="1:17" ht="15" hidden="1" customHeight="1" x14ac:dyDescent="0.25">
      <c r="A59" s="702"/>
      <c r="B59" s="703"/>
      <c r="C59" s="703"/>
      <c r="D59" s="703"/>
      <c r="E59" s="703"/>
      <c r="F59" s="704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5"/>
    </row>
    <row r="60" spans="1:17" ht="15" hidden="1" customHeight="1" x14ac:dyDescent="0.25">
      <c r="A60" s="702"/>
      <c r="B60" s="703"/>
      <c r="C60" s="703"/>
      <c r="D60" s="703"/>
      <c r="E60" s="703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5"/>
    </row>
    <row r="61" spans="1:17" ht="15" hidden="1" customHeight="1" x14ac:dyDescent="0.25">
      <c r="A61" s="702"/>
      <c r="B61" s="703"/>
      <c r="C61" s="703"/>
      <c r="D61" s="703"/>
      <c r="E61" s="703"/>
      <c r="F61" s="704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705"/>
    </row>
    <row r="62" spans="1:17" ht="15" hidden="1" customHeight="1" x14ac:dyDescent="0.25">
      <c r="A62" s="702"/>
      <c r="B62" s="703"/>
      <c r="C62" s="703"/>
      <c r="D62" s="703"/>
      <c r="E62" s="703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</row>
    <row r="63" spans="1:17" ht="15" customHeight="1" x14ac:dyDescent="0.25">
      <c r="A63" s="1152" t="s">
        <v>730</v>
      </c>
      <c r="B63" s="1168" t="s">
        <v>758</v>
      </c>
      <c r="C63" s="1168"/>
      <c r="D63" s="1168"/>
      <c r="E63" s="1200"/>
      <c r="F63" s="706"/>
      <c r="G63" s="707"/>
      <c r="H63" s="1204" t="s">
        <v>732</v>
      </c>
      <c r="I63" s="1171"/>
      <c r="J63" s="1171"/>
      <c r="K63" s="1205"/>
      <c r="L63" s="1204" t="s">
        <v>733</v>
      </c>
      <c r="M63" s="1171"/>
      <c r="N63" s="1171"/>
      <c r="O63" s="1205"/>
      <c r="P63" s="1182" t="s">
        <v>734</v>
      </c>
      <c r="Q63" s="1176" t="s">
        <v>735</v>
      </c>
    </row>
    <row r="64" spans="1:17" x14ac:dyDescent="0.25">
      <c r="A64" s="1152"/>
      <c r="B64" s="1169"/>
      <c r="C64" s="1169"/>
      <c r="D64" s="1169"/>
      <c r="E64" s="1201"/>
      <c r="F64" s="1179" t="s">
        <v>706</v>
      </c>
      <c r="G64" s="1180"/>
      <c r="H64" s="1179" t="s">
        <v>736</v>
      </c>
      <c r="I64" s="1181"/>
      <c r="J64" s="1181" t="s">
        <v>737</v>
      </c>
      <c r="K64" s="1180"/>
      <c r="L64" s="1179" t="s">
        <v>736</v>
      </c>
      <c r="M64" s="1181"/>
      <c r="N64" s="1181" t="s">
        <v>737</v>
      </c>
      <c r="O64" s="1180"/>
      <c r="P64" s="1183"/>
      <c r="Q64" s="1177"/>
    </row>
    <row r="65" spans="1:17" ht="15.75" customHeight="1" x14ac:dyDescent="0.25">
      <c r="A65" s="1152"/>
      <c r="B65" s="1169"/>
      <c r="C65" s="1169"/>
      <c r="D65" s="1169"/>
      <c r="E65" s="1201"/>
      <c r="F65" s="1179" t="s">
        <v>738</v>
      </c>
      <c r="G65" s="1180"/>
      <c r="H65" s="1179" t="s">
        <v>738</v>
      </c>
      <c r="I65" s="1181"/>
      <c r="J65" s="1181" t="s">
        <v>738</v>
      </c>
      <c r="K65" s="1180"/>
      <c r="L65" s="1179" t="s">
        <v>738</v>
      </c>
      <c r="M65" s="1181"/>
      <c r="N65" s="1181" t="s">
        <v>738</v>
      </c>
      <c r="O65" s="1180"/>
      <c r="P65" s="1183"/>
      <c r="Q65" s="1177"/>
    </row>
    <row r="66" spans="1:17" x14ac:dyDescent="0.25">
      <c r="A66" s="1152"/>
      <c r="B66" s="1202"/>
      <c r="C66" s="1202"/>
      <c r="D66" s="1202"/>
      <c r="E66" s="1203"/>
      <c r="F66" s="699" t="s">
        <v>739</v>
      </c>
      <c r="G66" s="700" t="s">
        <v>730</v>
      </c>
      <c r="H66" s="699" t="s">
        <v>739</v>
      </c>
      <c r="I66" s="701" t="s">
        <v>730</v>
      </c>
      <c r="J66" s="701" t="s">
        <v>739</v>
      </c>
      <c r="K66" s="700" t="s">
        <v>730</v>
      </c>
      <c r="L66" s="699" t="s">
        <v>739</v>
      </c>
      <c r="M66" s="701" t="s">
        <v>730</v>
      </c>
      <c r="N66" s="701" t="s">
        <v>739</v>
      </c>
      <c r="O66" s="700" t="s">
        <v>730</v>
      </c>
      <c r="P66" s="1199"/>
      <c r="Q66" s="1178"/>
    </row>
    <row r="67" spans="1:17" x14ac:dyDescent="0.25">
      <c r="A67" s="736" t="s">
        <v>1686</v>
      </c>
      <c r="B67" s="703" t="s">
        <v>758</v>
      </c>
      <c r="C67" s="703" t="s">
        <v>1701</v>
      </c>
      <c r="D67" s="703"/>
      <c r="E67" s="703"/>
      <c r="F67" s="704" t="s">
        <v>761</v>
      </c>
      <c r="G67" s="704" t="s">
        <v>1026</v>
      </c>
      <c r="H67" s="704" t="s">
        <v>762</v>
      </c>
      <c r="I67" s="704" t="s">
        <v>1691</v>
      </c>
      <c r="J67" s="704" t="s">
        <v>761</v>
      </c>
      <c r="K67" s="704" t="s">
        <v>1026</v>
      </c>
      <c r="L67" s="704" t="s">
        <v>762</v>
      </c>
      <c r="M67" s="704" t="s">
        <v>1691</v>
      </c>
      <c r="N67" s="704" t="s">
        <v>761</v>
      </c>
      <c r="O67" s="704" t="s">
        <v>1026</v>
      </c>
      <c r="P67" s="704" t="s">
        <v>752</v>
      </c>
      <c r="Q67" s="705">
        <v>43098</v>
      </c>
    </row>
    <row r="68" spans="1:17" x14ac:dyDescent="0.25">
      <c r="A68" s="736" t="s">
        <v>1686</v>
      </c>
      <c r="B68" s="703" t="s">
        <v>758</v>
      </c>
      <c r="C68" s="703" t="s">
        <v>1702</v>
      </c>
      <c r="D68" s="703"/>
      <c r="E68" s="703"/>
      <c r="F68" s="704" t="s">
        <v>759</v>
      </c>
      <c r="G68" s="704" t="s">
        <v>760</v>
      </c>
      <c r="H68" s="704" t="s">
        <v>741</v>
      </c>
      <c r="I68" s="704" t="s">
        <v>1703</v>
      </c>
      <c r="J68" s="704" t="s">
        <v>759</v>
      </c>
      <c r="K68" s="704" t="s">
        <v>760</v>
      </c>
      <c r="L68" s="704" t="s">
        <v>741</v>
      </c>
      <c r="M68" s="704" t="s">
        <v>1703</v>
      </c>
      <c r="N68" s="704" t="s">
        <v>759</v>
      </c>
      <c r="O68" s="704" t="s">
        <v>760</v>
      </c>
      <c r="P68" s="704" t="s">
        <v>752</v>
      </c>
      <c r="Q68" s="705">
        <v>43098</v>
      </c>
    </row>
    <row r="69" spans="1:17" x14ac:dyDescent="0.25">
      <c r="A69" s="736" t="s">
        <v>1686</v>
      </c>
      <c r="B69" s="703" t="s">
        <v>758</v>
      </c>
      <c r="C69" s="703" t="s">
        <v>1704</v>
      </c>
      <c r="D69" s="703"/>
      <c r="E69" s="703"/>
      <c r="F69" s="704" t="s">
        <v>764</v>
      </c>
      <c r="G69" s="704" t="s">
        <v>1298</v>
      </c>
      <c r="H69" s="704" t="s">
        <v>765</v>
      </c>
      <c r="I69" s="704" t="s">
        <v>1560</v>
      </c>
      <c r="J69" s="704" t="s">
        <v>764</v>
      </c>
      <c r="K69" s="704" t="s">
        <v>1298</v>
      </c>
      <c r="L69" s="704" t="s">
        <v>765</v>
      </c>
      <c r="M69" s="704" t="s">
        <v>1560</v>
      </c>
      <c r="N69" s="704" t="s">
        <v>764</v>
      </c>
      <c r="O69" s="704" t="s">
        <v>1298</v>
      </c>
      <c r="P69" s="704" t="s">
        <v>752</v>
      </c>
      <c r="Q69" s="705">
        <v>43098</v>
      </c>
    </row>
    <row r="70" spans="1:17" x14ac:dyDescent="0.25">
      <c r="A70" s="736" t="s">
        <v>1692</v>
      </c>
      <c r="B70" s="703" t="s">
        <v>758</v>
      </c>
      <c r="C70" s="703" t="s">
        <v>1705</v>
      </c>
      <c r="D70" s="703"/>
      <c r="E70" s="703"/>
      <c r="F70" s="704" t="s">
        <v>759</v>
      </c>
      <c r="G70" s="704" t="s">
        <v>759</v>
      </c>
      <c r="H70" s="704" t="s">
        <v>741</v>
      </c>
      <c r="I70" s="704" t="s">
        <v>741</v>
      </c>
      <c r="J70" s="704" t="s">
        <v>759</v>
      </c>
      <c r="K70" s="704" t="s">
        <v>759</v>
      </c>
      <c r="L70" s="704" t="s">
        <v>741</v>
      </c>
      <c r="M70" s="704" t="s">
        <v>741</v>
      </c>
      <c r="N70" s="704" t="s">
        <v>759</v>
      </c>
      <c r="O70" s="704" t="s">
        <v>759</v>
      </c>
      <c r="P70" s="704" t="s">
        <v>744</v>
      </c>
      <c r="Q70" s="705">
        <v>43099</v>
      </c>
    </row>
    <row r="71" spans="1:17" x14ac:dyDescent="0.25">
      <c r="A71" s="736" t="s">
        <v>1692</v>
      </c>
      <c r="B71" s="703" t="s">
        <v>758</v>
      </c>
      <c r="C71" s="703" t="s">
        <v>1706</v>
      </c>
      <c r="D71" s="703"/>
      <c r="E71" s="703"/>
      <c r="F71" s="704" t="s">
        <v>790</v>
      </c>
      <c r="G71" s="704" t="s">
        <v>790</v>
      </c>
      <c r="H71" s="704" t="s">
        <v>765</v>
      </c>
      <c r="I71" s="704" t="s">
        <v>765</v>
      </c>
      <c r="J71" s="704" t="s">
        <v>790</v>
      </c>
      <c r="K71" s="704" t="s">
        <v>790</v>
      </c>
      <c r="L71" s="704" t="s">
        <v>765</v>
      </c>
      <c r="M71" s="704" t="s">
        <v>765</v>
      </c>
      <c r="N71" s="704" t="s">
        <v>790</v>
      </c>
      <c r="O71" s="704" t="s">
        <v>790</v>
      </c>
      <c r="P71" s="704" t="s">
        <v>752</v>
      </c>
      <c r="Q71" s="705">
        <v>43099</v>
      </c>
    </row>
    <row r="72" spans="1:17" x14ac:dyDescent="0.25">
      <c r="A72" s="736" t="s">
        <v>1692</v>
      </c>
      <c r="B72" s="703" t="s">
        <v>758</v>
      </c>
      <c r="C72" s="703" t="s">
        <v>973</v>
      </c>
      <c r="D72" s="703"/>
      <c r="E72" s="703"/>
      <c r="F72" s="704" t="s">
        <v>761</v>
      </c>
      <c r="G72" s="704" t="s">
        <v>761</v>
      </c>
      <c r="H72" s="704" t="s">
        <v>762</v>
      </c>
      <c r="I72" s="704" t="s">
        <v>762</v>
      </c>
      <c r="J72" s="704" t="s">
        <v>761</v>
      </c>
      <c r="K72" s="704" t="s">
        <v>761</v>
      </c>
      <c r="L72" s="704" t="s">
        <v>762</v>
      </c>
      <c r="M72" s="704" t="s">
        <v>762</v>
      </c>
      <c r="N72" s="704" t="s">
        <v>761</v>
      </c>
      <c r="O72" s="704" t="s">
        <v>761</v>
      </c>
      <c r="P72" s="704" t="s">
        <v>744</v>
      </c>
      <c r="Q72" s="705">
        <v>43099</v>
      </c>
    </row>
    <row r="73" spans="1:17" x14ac:dyDescent="0.25">
      <c r="A73" s="736" t="s">
        <v>1692</v>
      </c>
      <c r="B73" s="703" t="s">
        <v>758</v>
      </c>
      <c r="C73" s="703" t="s">
        <v>1707</v>
      </c>
      <c r="D73" s="703"/>
      <c r="E73" s="703"/>
      <c r="F73" s="704" t="s">
        <v>757</v>
      </c>
      <c r="G73" s="704" t="s">
        <v>757</v>
      </c>
      <c r="H73" s="704" t="s">
        <v>741</v>
      </c>
      <c r="I73" s="704" t="s">
        <v>741</v>
      </c>
      <c r="J73" s="704" t="s">
        <v>757</v>
      </c>
      <c r="K73" s="704" t="s">
        <v>757</v>
      </c>
      <c r="L73" s="704" t="s">
        <v>741</v>
      </c>
      <c r="M73" s="704" t="s">
        <v>741</v>
      </c>
      <c r="N73" s="704" t="s">
        <v>757</v>
      </c>
      <c r="O73" s="704" t="s">
        <v>757</v>
      </c>
      <c r="P73" s="704" t="s">
        <v>744</v>
      </c>
      <c r="Q73" s="705">
        <v>43099</v>
      </c>
    </row>
    <row r="74" spans="1:17" x14ac:dyDescent="0.25">
      <c r="A74" s="736" t="s">
        <v>1692</v>
      </c>
      <c r="B74" s="703" t="s">
        <v>758</v>
      </c>
      <c r="C74" s="703" t="s">
        <v>1704</v>
      </c>
      <c r="D74" s="703"/>
      <c r="E74" s="703"/>
      <c r="F74" s="704" t="s">
        <v>764</v>
      </c>
      <c r="G74" s="704" t="s">
        <v>764</v>
      </c>
      <c r="H74" s="704" t="s">
        <v>762</v>
      </c>
      <c r="I74" s="704" t="s">
        <v>762</v>
      </c>
      <c r="J74" s="704" t="s">
        <v>764</v>
      </c>
      <c r="K74" s="704" t="s">
        <v>764</v>
      </c>
      <c r="L74" s="704" t="s">
        <v>762</v>
      </c>
      <c r="M74" s="704" t="s">
        <v>762</v>
      </c>
      <c r="N74" s="704" t="s">
        <v>764</v>
      </c>
      <c r="O74" s="704" t="s">
        <v>764</v>
      </c>
      <c r="P74" s="704" t="s">
        <v>744</v>
      </c>
      <c r="Q74" s="705">
        <v>43099</v>
      </c>
    </row>
    <row r="75" spans="1:17" ht="15" hidden="1" customHeight="1" x14ac:dyDescent="0.25">
      <c r="A75" s="736"/>
      <c r="B75" s="703"/>
      <c r="C75" s="703"/>
      <c r="D75" s="703"/>
      <c r="E75" s="703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5"/>
    </row>
    <row r="76" spans="1:17" ht="15" hidden="1" customHeight="1" x14ac:dyDescent="0.25">
      <c r="A76" s="736"/>
      <c r="B76" s="703"/>
      <c r="C76" s="703"/>
      <c r="D76" s="703"/>
      <c r="E76" s="703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5"/>
    </row>
    <row r="77" spans="1:17" ht="15" hidden="1" customHeight="1" x14ac:dyDescent="0.25">
      <c r="A77" s="736"/>
      <c r="B77" s="703"/>
      <c r="C77" s="703"/>
      <c r="D77" s="703"/>
      <c r="E77" s="703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5"/>
    </row>
    <row r="78" spans="1:17" ht="15" hidden="1" customHeight="1" x14ac:dyDescent="0.25">
      <c r="A78" s="736"/>
      <c r="B78" s="703"/>
      <c r="C78" s="703"/>
      <c r="D78" s="703"/>
      <c r="E78" s="703"/>
      <c r="F78" s="704"/>
      <c r="G78" s="704"/>
      <c r="H78" s="704"/>
      <c r="I78" s="704"/>
      <c r="J78" s="704"/>
      <c r="K78" s="704"/>
      <c r="L78" s="704"/>
      <c r="M78" s="704"/>
      <c r="N78" s="704"/>
      <c r="O78" s="704"/>
      <c r="P78" s="704"/>
      <c r="Q78" s="705"/>
    </row>
    <row r="79" spans="1:17" ht="15" hidden="1" customHeight="1" x14ac:dyDescent="0.25">
      <c r="A79" s="736"/>
      <c r="B79" s="703"/>
      <c r="C79" s="703"/>
      <c r="D79" s="703"/>
      <c r="E79" s="703"/>
      <c r="F79" s="704"/>
      <c r="G79" s="704"/>
      <c r="H79" s="704"/>
      <c r="I79" s="704"/>
      <c r="J79" s="704"/>
      <c r="K79" s="704"/>
      <c r="L79" s="704"/>
      <c r="M79" s="704"/>
      <c r="N79" s="704"/>
      <c r="O79" s="704"/>
      <c r="P79" s="704"/>
      <c r="Q79" s="705"/>
    </row>
    <row r="80" spans="1:17" ht="15" hidden="1" customHeight="1" x14ac:dyDescent="0.25">
      <c r="A80" s="736"/>
      <c r="B80" s="703"/>
      <c r="C80" s="703"/>
      <c r="D80" s="703"/>
      <c r="E80" s="703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5"/>
    </row>
    <row r="81" spans="1:17" ht="15" hidden="1" customHeight="1" x14ac:dyDescent="0.25">
      <c r="A81" s="736"/>
      <c r="B81" s="703"/>
      <c r="C81" s="703"/>
      <c r="D81" s="703"/>
      <c r="E81" s="703"/>
      <c r="F81" s="704"/>
      <c r="G81" s="704"/>
      <c r="H81" s="704"/>
      <c r="I81" s="704"/>
      <c r="J81" s="704"/>
      <c r="K81" s="704"/>
      <c r="L81" s="704"/>
      <c r="M81" s="704"/>
      <c r="N81" s="704"/>
      <c r="O81" s="704"/>
      <c r="P81" s="704"/>
      <c r="Q81" s="705"/>
    </row>
    <row r="82" spans="1:17" ht="15" customHeight="1" x14ac:dyDescent="0.25">
      <c r="A82" s="1152" t="s">
        <v>730</v>
      </c>
      <c r="B82" s="1168" t="s">
        <v>1364</v>
      </c>
      <c r="C82" s="1168" t="s">
        <v>1364</v>
      </c>
      <c r="D82" s="1168"/>
      <c r="E82" s="1200"/>
      <c r="F82" s="706"/>
      <c r="G82" s="707"/>
      <c r="H82" s="1204" t="s">
        <v>732</v>
      </c>
      <c r="I82" s="1171"/>
      <c r="J82" s="1171"/>
      <c r="K82" s="1205"/>
      <c r="L82" s="1204" t="s">
        <v>733</v>
      </c>
      <c r="M82" s="1171"/>
      <c r="N82" s="1171"/>
      <c r="O82" s="1205"/>
      <c r="P82" s="1182" t="s">
        <v>734</v>
      </c>
      <c r="Q82" s="1176" t="s">
        <v>735</v>
      </c>
    </row>
    <row r="83" spans="1:17" x14ac:dyDescent="0.25">
      <c r="A83" s="1152"/>
      <c r="B83" s="1169"/>
      <c r="C83" s="1169"/>
      <c r="D83" s="1169"/>
      <c r="E83" s="1201"/>
      <c r="F83" s="1179" t="s">
        <v>706</v>
      </c>
      <c r="G83" s="1180"/>
      <c r="H83" s="1179" t="s">
        <v>736</v>
      </c>
      <c r="I83" s="1181"/>
      <c r="J83" s="1181" t="s">
        <v>737</v>
      </c>
      <c r="K83" s="1180"/>
      <c r="L83" s="1179" t="s">
        <v>736</v>
      </c>
      <c r="M83" s="1181"/>
      <c r="N83" s="1181" t="s">
        <v>737</v>
      </c>
      <c r="O83" s="1180"/>
      <c r="P83" s="1183"/>
      <c r="Q83" s="1177"/>
    </row>
    <row r="84" spans="1:17" x14ac:dyDescent="0.25">
      <c r="A84" s="1152"/>
      <c r="B84" s="1169"/>
      <c r="C84" s="1169"/>
      <c r="D84" s="1169"/>
      <c r="E84" s="1201"/>
      <c r="F84" s="1179" t="s">
        <v>738</v>
      </c>
      <c r="G84" s="1180"/>
      <c r="H84" s="1179" t="s">
        <v>738</v>
      </c>
      <c r="I84" s="1181"/>
      <c r="J84" s="1181" t="s">
        <v>738</v>
      </c>
      <c r="K84" s="1180"/>
      <c r="L84" s="1179" t="s">
        <v>738</v>
      </c>
      <c r="M84" s="1181"/>
      <c r="N84" s="1181" t="s">
        <v>738</v>
      </c>
      <c r="O84" s="1180"/>
      <c r="P84" s="1183"/>
      <c r="Q84" s="1177"/>
    </row>
    <row r="85" spans="1:17" x14ac:dyDescent="0.25">
      <c r="A85" s="1152"/>
      <c r="B85" s="1202"/>
      <c r="C85" s="1202"/>
      <c r="D85" s="1202"/>
      <c r="E85" s="1203"/>
      <c r="F85" s="699" t="s">
        <v>739</v>
      </c>
      <c r="G85" s="700" t="s">
        <v>730</v>
      </c>
      <c r="H85" s="699" t="s">
        <v>739</v>
      </c>
      <c r="I85" s="701" t="s">
        <v>730</v>
      </c>
      <c r="J85" s="701" t="s">
        <v>739</v>
      </c>
      <c r="K85" s="700" t="s">
        <v>730</v>
      </c>
      <c r="L85" s="699" t="s">
        <v>739</v>
      </c>
      <c r="M85" s="701" t="s">
        <v>730</v>
      </c>
      <c r="N85" s="701" t="s">
        <v>739</v>
      </c>
      <c r="O85" s="700" t="s">
        <v>730</v>
      </c>
      <c r="P85" s="1199"/>
      <c r="Q85" s="1178"/>
    </row>
    <row r="86" spans="1:17" x14ac:dyDescent="0.25">
      <c r="A86" s="736" t="s">
        <v>1686</v>
      </c>
      <c r="B86" s="703" t="s">
        <v>1708</v>
      </c>
      <c r="C86" s="703" t="s">
        <v>1709</v>
      </c>
      <c r="D86" s="703"/>
      <c r="E86" s="703"/>
      <c r="F86" s="704" t="s">
        <v>763</v>
      </c>
      <c r="G86" s="704" t="s">
        <v>531</v>
      </c>
      <c r="H86" s="704" t="s">
        <v>762</v>
      </c>
      <c r="I86" s="704" t="s">
        <v>1691</v>
      </c>
      <c r="J86" s="704" t="s">
        <v>763</v>
      </c>
      <c r="K86" s="704" t="s">
        <v>531</v>
      </c>
      <c r="L86" s="704" t="s">
        <v>762</v>
      </c>
      <c r="M86" s="704" t="s">
        <v>1691</v>
      </c>
      <c r="N86" s="704" t="s">
        <v>763</v>
      </c>
      <c r="O86" s="704" t="s">
        <v>531</v>
      </c>
      <c r="P86" s="704" t="s">
        <v>752</v>
      </c>
      <c r="Q86" s="705">
        <v>43098</v>
      </c>
    </row>
    <row r="87" spans="1:17" x14ac:dyDescent="0.25">
      <c r="A87" s="736" t="s">
        <v>1686</v>
      </c>
      <c r="B87" s="703" t="s">
        <v>1708</v>
      </c>
      <c r="C87" s="703" t="s">
        <v>983</v>
      </c>
      <c r="D87" s="703"/>
      <c r="E87" s="703"/>
      <c r="F87" s="704" t="s">
        <v>759</v>
      </c>
      <c r="G87" s="704" t="s">
        <v>760</v>
      </c>
      <c r="H87" s="704" t="s">
        <v>741</v>
      </c>
      <c r="I87" s="704" t="s">
        <v>1703</v>
      </c>
      <c r="J87" s="704" t="s">
        <v>759</v>
      </c>
      <c r="K87" s="704" t="s">
        <v>760</v>
      </c>
      <c r="L87" s="704" t="s">
        <v>741</v>
      </c>
      <c r="M87" s="704" t="s">
        <v>1703</v>
      </c>
      <c r="N87" s="704" t="s">
        <v>759</v>
      </c>
      <c r="O87" s="704" t="s">
        <v>760</v>
      </c>
      <c r="P87" s="704" t="s">
        <v>752</v>
      </c>
      <c r="Q87" s="705">
        <v>43098</v>
      </c>
    </row>
    <row r="88" spans="1:17" x14ac:dyDescent="0.25">
      <c r="A88" s="736" t="s">
        <v>1686</v>
      </c>
      <c r="B88" s="703" t="s">
        <v>1708</v>
      </c>
      <c r="C88" s="703" t="s">
        <v>1710</v>
      </c>
      <c r="D88" s="703"/>
      <c r="E88" s="703"/>
      <c r="F88" s="704" t="s">
        <v>761</v>
      </c>
      <c r="G88" s="704" t="s">
        <v>1026</v>
      </c>
      <c r="H88" s="704" t="s">
        <v>762</v>
      </c>
      <c r="I88" s="704" t="s">
        <v>1691</v>
      </c>
      <c r="J88" s="704" t="s">
        <v>761</v>
      </c>
      <c r="K88" s="704" t="s">
        <v>1026</v>
      </c>
      <c r="L88" s="704" t="s">
        <v>762</v>
      </c>
      <c r="M88" s="704" t="s">
        <v>1691</v>
      </c>
      <c r="N88" s="704" t="s">
        <v>761</v>
      </c>
      <c r="O88" s="704" t="s">
        <v>1026</v>
      </c>
      <c r="P88" s="704" t="s">
        <v>752</v>
      </c>
      <c r="Q88" s="705">
        <v>43098</v>
      </c>
    </row>
    <row r="89" spans="1:17" x14ac:dyDescent="0.25">
      <c r="A89" s="736" t="s">
        <v>1686</v>
      </c>
      <c r="B89" s="703" t="s">
        <v>1708</v>
      </c>
      <c r="C89" s="703" t="s">
        <v>1711</v>
      </c>
      <c r="D89" s="703"/>
      <c r="E89" s="703"/>
      <c r="F89" s="704" t="s">
        <v>763</v>
      </c>
      <c r="G89" s="704" t="s">
        <v>531</v>
      </c>
      <c r="H89" s="704" t="s">
        <v>762</v>
      </c>
      <c r="I89" s="704" t="s">
        <v>1691</v>
      </c>
      <c r="J89" s="704" t="s">
        <v>763</v>
      </c>
      <c r="K89" s="704" t="s">
        <v>531</v>
      </c>
      <c r="L89" s="704" t="s">
        <v>762</v>
      </c>
      <c r="M89" s="704" t="s">
        <v>1691</v>
      </c>
      <c r="N89" s="704" t="s">
        <v>763</v>
      </c>
      <c r="O89" s="704" t="s">
        <v>531</v>
      </c>
      <c r="P89" s="704" t="s">
        <v>752</v>
      </c>
      <c r="Q89" s="705">
        <v>43098</v>
      </c>
    </row>
    <row r="90" spans="1:17" x14ac:dyDescent="0.25">
      <c r="A90" s="736" t="s">
        <v>1686</v>
      </c>
      <c r="B90" s="703" t="s">
        <v>1708</v>
      </c>
      <c r="C90" s="703" t="s">
        <v>1712</v>
      </c>
      <c r="D90" s="703"/>
      <c r="E90" s="703"/>
      <c r="F90" s="704" t="s">
        <v>763</v>
      </c>
      <c r="G90" s="704" t="s">
        <v>531</v>
      </c>
      <c r="H90" s="704" t="s">
        <v>762</v>
      </c>
      <c r="I90" s="704" t="s">
        <v>1691</v>
      </c>
      <c r="J90" s="704" t="s">
        <v>763</v>
      </c>
      <c r="K90" s="704" t="s">
        <v>531</v>
      </c>
      <c r="L90" s="704" t="s">
        <v>762</v>
      </c>
      <c r="M90" s="704" t="s">
        <v>1691</v>
      </c>
      <c r="N90" s="704" t="s">
        <v>763</v>
      </c>
      <c r="O90" s="704" t="s">
        <v>531</v>
      </c>
      <c r="P90" s="704" t="s">
        <v>744</v>
      </c>
      <c r="Q90" s="705">
        <v>43098</v>
      </c>
    </row>
    <row r="91" spans="1:17" x14ac:dyDescent="0.25">
      <c r="A91" s="736" t="s">
        <v>1686</v>
      </c>
      <c r="B91" s="703" t="s">
        <v>1708</v>
      </c>
      <c r="C91" s="703" t="s">
        <v>1713</v>
      </c>
      <c r="D91" s="703"/>
      <c r="E91" s="703"/>
      <c r="F91" s="704" t="s">
        <v>1535</v>
      </c>
      <c r="G91" s="704" t="s">
        <v>1536</v>
      </c>
      <c r="H91" s="704" t="s">
        <v>1537</v>
      </c>
      <c r="I91" s="704" t="s">
        <v>1714</v>
      </c>
      <c r="J91" s="704" t="s">
        <v>1535</v>
      </c>
      <c r="K91" s="704" t="s">
        <v>1536</v>
      </c>
      <c r="L91" s="704" t="s">
        <v>1537</v>
      </c>
      <c r="M91" s="704" t="s">
        <v>1714</v>
      </c>
      <c r="N91" s="704" t="s">
        <v>1535</v>
      </c>
      <c r="O91" s="704" t="s">
        <v>1536</v>
      </c>
      <c r="P91" s="704" t="s">
        <v>752</v>
      </c>
      <c r="Q91" s="705">
        <v>43098</v>
      </c>
    </row>
    <row r="92" spans="1:17" x14ac:dyDescent="0.25">
      <c r="A92" s="736" t="s">
        <v>1686</v>
      </c>
      <c r="B92" s="703" t="s">
        <v>1715</v>
      </c>
      <c r="C92" s="703" t="s">
        <v>1716</v>
      </c>
      <c r="D92" s="703"/>
      <c r="E92" s="703"/>
      <c r="F92" s="704" t="s">
        <v>761</v>
      </c>
      <c r="G92" s="704" t="s">
        <v>1026</v>
      </c>
      <c r="H92" s="704" t="s">
        <v>762</v>
      </c>
      <c r="I92" s="704" t="s">
        <v>1691</v>
      </c>
      <c r="J92" s="704" t="s">
        <v>761</v>
      </c>
      <c r="K92" s="704" t="s">
        <v>1026</v>
      </c>
      <c r="L92" s="704" t="s">
        <v>762</v>
      </c>
      <c r="M92" s="704" t="s">
        <v>1691</v>
      </c>
      <c r="N92" s="704" t="s">
        <v>761</v>
      </c>
      <c r="O92" s="704" t="s">
        <v>1026</v>
      </c>
      <c r="P92" s="704" t="s">
        <v>752</v>
      </c>
      <c r="Q92" s="705">
        <v>43098</v>
      </c>
    </row>
    <row r="93" spans="1:17" x14ac:dyDescent="0.25">
      <c r="A93" s="736" t="s">
        <v>1686</v>
      </c>
      <c r="B93" s="703" t="s">
        <v>1715</v>
      </c>
      <c r="C93" s="703" t="s">
        <v>1717</v>
      </c>
      <c r="D93" s="703"/>
      <c r="E93" s="703"/>
      <c r="F93" s="704" t="s">
        <v>749</v>
      </c>
      <c r="G93" s="704" t="s">
        <v>756</v>
      </c>
      <c r="H93" s="704" t="s">
        <v>741</v>
      </c>
      <c r="I93" s="704" t="s">
        <v>1688</v>
      </c>
      <c r="J93" s="704" t="s">
        <v>749</v>
      </c>
      <c r="K93" s="704" t="s">
        <v>756</v>
      </c>
      <c r="L93" s="704" t="s">
        <v>741</v>
      </c>
      <c r="M93" s="704" t="s">
        <v>1688</v>
      </c>
      <c r="N93" s="704" t="s">
        <v>749</v>
      </c>
      <c r="O93" s="704" t="s">
        <v>756</v>
      </c>
      <c r="P93" s="704" t="s">
        <v>744</v>
      </c>
      <c r="Q93" s="705">
        <v>43098</v>
      </c>
    </row>
    <row r="94" spans="1:17" x14ac:dyDescent="0.25">
      <c r="A94" s="736" t="s">
        <v>1686</v>
      </c>
      <c r="B94" s="703" t="s">
        <v>1715</v>
      </c>
      <c r="C94" s="703" t="s">
        <v>1718</v>
      </c>
      <c r="D94" s="703"/>
      <c r="E94" s="703"/>
      <c r="F94" s="704" t="s">
        <v>761</v>
      </c>
      <c r="G94" s="704" t="s">
        <v>1026</v>
      </c>
      <c r="H94" s="704" t="s">
        <v>762</v>
      </c>
      <c r="I94" s="704" t="s">
        <v>1691</v>
      </c>
      <c r="J94" s="704" t="s">
        <v>761</v>
      </c>
      <c r="K94" s="704" t="s">
        <v>1026</v>
      </c>
      <c r="L94" s="704" t="s">
        <v>762</v>
      </c>
      <c r="M94" s="704" t="s">
        <v>1691</v>
      </c>
      <c r="N94" s="704" t="s">
        <v>761</v>
      </c>
      <c r="O94" s="704" t="s">
        <v>1026</v>
      </c>
      <c r="P94" s="704" t="s">
        <v>744</v>
      </c>
      <c r="Q94" s="705">
        <v>43098</v>
      </c>
    </row>
    <row r="95" spans="1:17" x14ac:dyDescent="0.25">
      <c r="A95" s="736" t="s">
        <v>1692</v>
      </c>
      <c r="B95" s="703" t="s">
        <v>1708</v>
      </c>
      <c r="C95" s="703" t="s">
        <v>1712</v>
      </c>
      <c r="D95" s="703"/>
      <c r="E95" s="703"/>
      <c r="F95" s="704" t="s">
        <v>761</v>
      </c>
      <c r="G95" s="704" t="s">
        <v>761</v>
      </c>
      <c r="H95" s="704" t="s">
        <v>762</v>
      </c>
      <c r="I95" s="704" t="s">
        <v>762</v>
      </c>
      <c r="J95" s="704" t="s">
        <v>761</v>
      </c>
      <c r="K95" s="704" t="s">
        <v>761</v>
      </c>
      <c r="L95" s="704" t="s">
        <v>762</v>
      </c>
      <c r="M95" s="704" t="s">
        <v>762</v>
      </c>
      <c r="N95" s="704" t="s">
        <v>761</v>
      </c>
      <c r="O95" s="704" t="s">
        <v>761</v>
      </c>
      <c r="P95" s="704" t="s">
        <v>744</v>
      </c>
      <c r="Q95" s="705">
        <v>43099</v>
      </c>
    </row>
    <row r="96" spans="1:17" x14ac:dyDescent="0.25">
      <c r="A96" s="736" t="s">
        <v>1693</v>
      </c>
      <c r="B96" s="703" t="s">
        <v>1708</v>
      </c>
      <c r="C96" s="703" t="s">
        <v>983</v>
      </c>
      <c r="D96" s="703"/>
      <c r="E96" s="703"/>
      <c r="F96" s="704" t="s">
        <v>761</v>
      </c>
      <c r="G96" s="704" t="s">
        <v>1719</v>
      </c>
      <c r="H96" s="704" t="s">
        <v>762</v>
      </c>
      <c r="I96" s="704" t="s">
        <v>1229</v>
      </c>
      <c r="J96" s="704" t="s">
        <v>761</v>
      </c>
      <c r="K96" s="704" t="s">
        <v>1720</v>
      </c>
      <c r="L96" s="704" t="s">
        <v>762</v>
      </c>
      <c r="M96" s="704" t="s">
        <v>1229</v>
      </c>
      <c r="N96" s="704" t="s">
        <v>761</v>
      </c>
      <c r="O96" s="704" t="s">
        <v>1720</v>
      </c>
      <c r="P96" s="704" t="s">
        <v>744</v>
      </c>
      <c r="Q96" s="705">
        <v>43098</v>
      </c>
    </row>
    <row r="97" spans="1:17" ht="15" hidden="1" customHeight="1" x14ac:dyDescent="0.25">
      <c r="A97" s="736"/>
      <c r="B97" s="703"/>
      <c r="C97" s="703"/>
      <c r="D97" s="703"/>
      <c r="E97" s="703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5"/>
    </row>
    <row r="98" spans="1:17" ht="15" hidden="1" customHeight="1" x14ac:dyDescent="0.25">
      <c r="A98" s="736"/>
      <c r="B98" s="703"/>
      <c r="C98" s="703"/>
      <c r="D98" s="703"/>
      <c r="E98" s="703"/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5"/>
    </row>
    <row r="99" spans="1:17" ht="15" hidden="1" customHeight="1" x14ac:dyDescent="0.25">
      <c r="A99" s="736"/>
      <c r="B99" s="703"/>
      <c r="C99" s="703"/>
      <c r="D99" s="703"/>
      <c r="E99" s="703"/>
      <c r="F99" s="704"/>
      <c r="G99" s="704"/>
      <c r="H99" s="704"/>
      <c r="I99" s="704"/>
      <c r="J99" s="704"/>
      <c r="K99" s="704"/>
      <c r="L99" s="704"/>
      <c r="M99" s="704"/>
      <c r="N99" s="704"/>
      <c r="O99" s="704"/>
      <c r="P99" s="704"/>
      <c r="Q99" s="705"/>
    </row>
    <row r="100" spans="1:17" ht="15" hidden="1" customHeight="1" x14ac:dyDescent="0.25">
      <c r="A100" s="736"/>
      <c r="B100" s="703"/>
      <c r="C100" s="703"/>
      <c r="D100" s="703"/>
      <c r="E100" s="703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5"/>
    </row>
    <row r="101" spans="1:17" ht="15" hidden="1" customHeight="1" x14ac:dyDescent="0.25">
      <c r="A101" s="736"/>
      <c r="B101" s="703"/>
      <c r="C101" s="703"/>
      <c r="D101" s="703"/>
      <c r="E101" s="703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5"/>
    </row>
    <row r="102" spans="1:17" ht="15" customHeight="1" x14ac:dyDescent="0.25">
      <c r="A102" s="1187" t="s">
        <v>730</v>
      </c>
      <c r="B102" s="1188" t="s">
        <v>1365</v>
      </c>
      <c r="C102" s="1189"/>
      <c r="D102" s="1189"/>
      <c r="E102" s="1189"/>
      <c r="F102" s="1189"/>
      <c r="G102" s="1189"/>
      <c r="H102" s="1189"/>
      <c r="I102" s="1189"/>
      <c r="J102" s="1190"/>
      <c r="K102" s="1173" t="s">
        <v>1721</v>
      </c>
      <c r="L102" s="1174"/>
      <c r="M102" s="1174"/>
      <c r="N102" s="1174"/>
      <c r="O102" s="1175"/>
      <c r="P102" s="1182" t="s">
        <v>734</v>
      </c>
      <c r="Q102" s="1176" t="s">
        <v>735</v>
      </c>
    </row>
    <row r="103" spans="1:17" x14ac:dyDescent="0.25">
      <c r="A103" s="1187"/>
      <c r="B103" s="1191"/>
      <c r="C103" s="1192"/>
      <c r="D103" s="1192"/>
      <c r="E103" s="1192"/>
      <c r="F103" s="1192"/>
      <c r="G103" s="1192"/>
      <c r="H103" s="1192"/>
      <c r="I103" s="1192"/>
      <c r="J103" s="1193"/>
      <c r="K103" s="1197"/>
      <c r="L103" s="1153"/>
      <c r="M103" s="1153"/>
      <c r="N103" s="1153"/>
      <c r="O103" s="1198"/>
      <c r="P103" s="1183"/>
      <c r="Q103" s="1177"/>
    </row>
    <row r="104" spans="1:17" x14ac:dyDescent="0.25">
      <c r="A104" s="1187"/>
      <c r="B104" s="1191"/>
      <c r="C104" s="1192"/>
      <c r="D104" s="1192"/>
      <c r="E104" s="1192"/>
      <c r="F104" s="1192"/>
      <c r="G104" s="1192"/>
      <c r="H104" s="1192"/>
      <c r="I104" s="1192"/>
      <c r="J104" s="1193"/>
      <c r="K104" s="708"/>
      <c r="L104" s="1149" t="s">
        <v>738</v>
      </c>
      <c r="M104" s="1149"/>
      <c r="N104" s="1149"/>
      <c r="O104" s="709"/>
      <c r="P104" s="1183"/>
      <c r="Q104" s="1177"/>
    </row>
    <row r="105" spans="1:17" x14ac:dyDescent="0.25">
      <c r="A105" s="1187"/>
      <c r="B105" s="1194"/>
      <c r="C105" s="1195"/>
      <c r="D105" s="1195"/>
      <c r="E105" s="1195"/>
      <c r="F105" s="1195"/>
      <c r="G105" s="1195"/>
      <c r="H105" s="1195"/>
      <c r="I105" s="1195"/>
      <c r="J105" s="1196"/>
      <c r="K105" s="708"/>
      <c r="L105" s="710" t="s">
        <v>739</v>
      </c>
      <c r="M105" s="711"/>
      <c r="N105" s="710" t="s">
        <v>730</v>
      </c>
      <c r="O105" s="710"/>
      <c r="P105" s="1199"/>
      <c r="Q105" s="1178"/>
    </row>
    <row r="106" spans="1:17" x14ac:dyDescent="0.25">
      <c r="A106" s="736" t="s">
        <v>1686</v>
      </c>
      <c r="B106" s="703" t="s">
        <v>1722</v>
      </c>
      <c r="C106" s="703" t="s">
        <v>123</v>
      </c>
      <c r="D106" s="703"/>
      <c r="E106" s="703"/>
      <c r="F106" s="703"/>
      <c r="G106" s="703"/>
      <c r="H106" s="703"/>
      <c r="I106" s="703"/>
      <c r="J106" s="703"/>
      <c r="K106" s="704"/>
      <c r="L106" s="704"/>
      <c r="M106" s="704"/>
      <c r="N106" s="704" t="s">
        <v>749</v>
      </c>
      <c r="O106" s="704" t="s">
        <v>756</v>
      </c>
      <c r="P106" s="704" t="s">
        <v>754</v>
      </c>
      <c r="Q106" s="705">
        <v>43098</v>
      </c>
    </row>
    <row r="107" spans="1:17" x14ac:dyDescent="0.25">
      <c r="A107" s="736" t="s">
        <v>1686</v>
      </c>
      <c r="B107" s="703" t="s">
        <v>1723</v>
      </c>
      <c r="C107" s="703" t="s">
        <v>1724</v>
      </c>
      <c r="D107" s="703"/>
      <c r="E107" s="703"/>
      <c r="F107" s="703"/>
      <c r="G107" s="703"/>
      <c r="H107" s="703"/>
      <c r="I107" s="703"/>
      <c r="J107" s="703"/>
      <c r="K107" s="704"/>
      <c r="L107" s="704"/>
      <c r="M107" s="704"/>
      <c r="N107" s="704" t="s">
        <v>749</v>
      </c>
      <c r="O107" s="704" t="s">
        <v>756</v>
      </c>
      <c r="P107" s="704" t="s">
        <v>744</v>
      </c>
      <c r="Q107" s="705">
        <v>43098</v>
      </c>
    </row>
    <row r="108" spans="1:17" x14ac:dyDescent="0.25">
      <c r="A108" s="736" t="s">
        <v>1686</v>
      </c>
      <c r="B108" s="703" t="s">
        <v>1722</v>
      </c>
      <c r="C108" s="703" t="s">
        <v>1320</v>
      </c>
      <c r="D108" s="703"/>
      <c r="E108" s="703"/>
      <c r="F108" s="703"/>
      <c r="G108" s="703"/>
      <c r="H108" s="703"/>
      <c r="I108" s="703"/>
      <c r="J108" s="703"/>
      <c r="K108" s="704"/>
      <c r="L108" s="704"/>
      <c r="M108" s="704"/>
      <c r="N108" s="704" t="s">
        <v>746</v>
      </c>
      <c r="O108" s="704" t="s">
        <v>755</v>
      </c>
      <c r="P108" s="704" t="s">
        <v>744</v>
      </c>
      <c r="Q108" s="705">
        <v>43098</v>
      </c>
    </row>
    <row r="109" spans="1:17" x14ac:dyDescent="0.25">
      <c r="A109" s="736" t="s">
        <v>1686</v>
      </c>
      <c r="B109" s="703" t="s">
        <v>1723</v>
      </c>
      <c r="C109" s="703" t="s">
        <v>1131</v>
      </c>
      <c r="D109" s="703"/>
      <c r="E109" s="703"/>
      <c r="F109" s="703"/>
      <c r="G109" s="703"/>
      <c r="H109" s="703"/>
      <c r="I109" s="703"/>
      <c r="J109" s="703"/>
      <c r="K109" s="704"/>
      <c r="L109" s="704"/>
      <c r="M109" s="704"/>
      <c r="N109" s="704" t="s">
        <v>761</v>
      </c>
      <c r="O109" s="704" t="s">
        <v>1026</v>
      </c>
      <c r="P109" s="704" t="s">
        <v>744</v>
      </c>
      <c r="Q109" s="705">
        <v>43098</v>
      </c>
    </row>
    <row r="110" spans="1:17" x14ac:dyDescent="0.25">
      <c r="A110" s="736" t="s">
        <v>1686</v>
      </c>
      <c r="B110" s="703" t="s">
        <v>1722</v>
      </c>
      <c r="C110" s="703" t="s">
        <v>767</v>
      </c>
      <c r="D110" s="703"/>
      <c r="E110" s="703"/>
      <c r="F110" s="703"/>
      <c r="G110" s="703"/>
      <c r="H110" s="703"/>
      <c r="I110" s="703"/>
      <c r="J110" s="703"/>
      <c r="K110" s="704"/>
      <c r="L110" s="704"/>
      <c r="M110" s="704"/>
      <c r="N110" s="704" t="s">
        <v>748</v>
      </c>
      <c r="O110" s="704" t="s">
        <v>768</v>
      </c>
      <c r="P110" s="704" t="s">
        <v>744</v>
      </c>
      <c r="Q110" s="705">
        <v>43098</v>
      </c>
    </row>
    <row r="111" spans="1:17" x14ac:dyDescent="0.25">
      <c r="A111" s="736" t="s">
        <v>1686</v>
      </c>
      <c r="B111" s="703" t="s">
        <v>1723</v>
      </c>
      <c r="C111" s="703" t="s">
        <v>16</v>
      </c>
      <c r="D111" s="703"/>
      <c r="E111" s="703"/>
      <c r="F111" s="703"/>
      <c r="G111" s="703"/>
      <c r="H111" s="703"/>
      <c r="I111" s="703"/>
      <c r="J111" s="703"/>
      <c r="K111" s="704"/>
      <c r="L111" s="704"/>
      <c r="M111" s="704"/>
      <c r="N111" s="704" t="s">
        <v>743</v>
      </c>
      <c r="O111" s="704" t="s">
        <v>753</v>
      </c>
      <c r="P111" s="704" t="s">
        <v>744</v>
      </c>
      <c r="Q111" s="705">
        <v>43098</v>
      </c>
    </row>
    <row r="112" spans="1:17" x14ac:dyDescent="0.25">
      <c r="A112" s="736" t="s">
        <v>1686</v>
      </c>
      <c r="B112" s="703" t="s">
        <v>1722</v>
      </c>
      <c r="C112" s="703" t="s">
        <v>1725</v>
      </c>
      <c r="D112" s="703"/>
      <c r="E112" s="703"/>
      <c r="F112" s="703"/>
      <c r="G112" s="703"/>
      <c r="H112" s="703"/>
      <c r="I112" s="703"/>
      <c r="J112" s="703"/>
      <c r="K112" s="704"/>
      <c r="L112" s="704"/>
      <c r="M112" s="704"/>
      <c r="N112" s="704" t="s">
        <v>1230</v>
      </c>
      <c r="O112" s="704" t="s">
        <v>1366</v>
      </c>
      <c r="P112" s="704" t="s">
        <v>752</v>
      </c>
      <c r="Q112" s="705">
        <v>43098</v>
      </c>
    </row>
    <row r="113" spans="1:17" x14ac:dyDescent="0.25">
      <c r="A113" s="736" t="s">
        <v>1686</v>
      </c>
      <c r="B113" s="703" t="s">
        <v>1723</v>
      </c>
      <c r="C113" s="703" t="s">
        <v>19</v>
      </c>
      <c r="D113" s="703"/>
      <c r="E113" s="703"/>
      <c r="F113" s="703"/>
      <c r="G113" s="703"/>
      <c r="H113" s="703"/>
      <c r="I113" s="703"/>
      <c r="J113" s="703"/>
      <c r="K113" s="704"/>
      <c r="L113" s="704"/>
      <c r="M113" s="704"/>
      <c r="N113" s="704" t="s">
        <v>1230</v>
      </c>
      <c r="O113" s="704" t="s">
        <v>1366</v>
      </c>
      <c r="P113" s="704" t="s">
        <v>752</v>
      </c>
      <c r="Q113" s="705">
        <v>43098</v>
      </c>
    </row>
    <row r="114" spans="1:17" x14ac:dyDescent="0.25">
      <c r="A114" s="736" t="s">
        <v>1686</v>
      </c>
      <c r="B114" s="703" t="s">
        <v>1722</v>
      </c>
      <c r="C114" s="703" t="s">
        <v>766</v>
      </c>
      <c r="D114" s="703"/>
      <c r="E114" s="703"/>
      <c r="F114" s="703"/>
      <c r="G114" s="703"/>
      <c r="H114" s="703"/>
      <c r="I114" s="703"/>
      <c r="J114" s="703"/>
      <c r="K114" s="704"/>
      <c r="L114" s="704"/>
      <c r="M114" s="704"/>
      <c r="N114" s="704" t="s">
        <v>748</v>
      </c>
      <c r="O114" s="704" t="s">
        <v>768</v>
      </c>
      <c r="P114" s="704" t="s">
        <v>744</v>
      </c>
      <c r="Q114" s="705">
        <v>43073</v>
      </c>
    </row>
    <row r="115" spans="1:17" x14ac:dyDescent="0.25">
      <c r="A115" s="736" t="s">
        <v>1686</v>
      </c>
      <c r="B115" s="703" t="s">
        <v>1722</v>
      </c>
      <c r="C115" s="703" t="s">
        <v>766</v>
      </c>
      <c r="D115" s="703"/>
      <c r="E115" s="703"/>
      <c r="F115" s="703"/>
      <c r="G115" s="703"/>
      <c r="H115" s="703"/>
      <c r="I115" s="703"/>
      <c r="J115" s="703"/>
      <c r="K115" s="704"/>
      <c r="L115" s="704"/>
      <c r="M115" s="704"/>
      <c r="N115" s="704" t="s">
        <v>748</v>
      </c>
      <c r="O115" s="704" t="s">
        <v>768</v>
      </c>
      <c r="P115" s="704" t="s">
        <v>744</v>
      </c>
      <c r="Q115" s="705">
        <v>43098</v>
      </c>
    </row>
    <row r="116" spans="1:17" x14ac:dyDescent="0.25">
      <c r="A116" s="736" t="s">
        <v>1686</v>
      </c>
      <c r="B116" s="703" t="s">
        <v>1723</v>
      </c>
      <c r="C116" s="703" t="s">
        <v>1726</v>
      </c>
      <c r="D116" s="703"/>
      <c r="E116" s="703"/>
      <c r="F116" s="703"/>
      <c r="G116" s="703"/>
      <c r="H116" s="703"/>
      <c r="I116" s="703"/>
      <c r="J116" s="703"/>
      <c r="K116" s="704"/>
      <c r="L116" s="704"/>
      <c r="M116" s="704"/>
      <c r="N116" s="704" t="s">
        <v>757</v>
      </c>
      <c r="O116" s="704" t="s">
        <v>1486</v>
      </c>
      <c r="P116" s="704" t="s">
        <v>744</v>
      </c>
      <c r="Q116" s="705">
        <v>43098</v>
      </c>
    </row>
    <row r="117" spans="1:17" x14ac:dyDescent="0.25">
      <c r="A117" s="736" t="s">
        <v>1727</v>
      </c>
      <c r="B117" s="703" t="s">
        <v>1722</v>
      </c>
      <c r="C117" s="703" t="s">
        <v>767</v>
      </c>
      <c r="D117" s="703"/>
      <c r="E117" s="703"/>
      <c r="F117" s="703"/>
      <c r="G117" s="703"/>
      <c r="H117" s="703"/>
      <c r="I117" s="703"/>
      <c r="J117" s="703"/>
      <c r="K117" s="704"/>
      <c r="L117" s="704"/>
      <c r="M117" s="704"/>
      <c r="N117" s="704" t="s">
        <v>759</v>
      </c>
      <c r="O117" s="704" t="s">
        <v>1728</v>
      </c>
      <c r="P117" s="704" t="s">
        <v>752</v>
      </c>
      <c r="Q117" s="705">
        <v>43098</v>
      </c>
    </row>
    <row r="118" spans="1:17" x14ac:dyDescent="0.25">
      <c r="A118" s="736" t="s">
        <v>1727</v>
      </c>
      <c r="B118" s="703" t="s">
        <v>1722</v>
      </c>
      <c r="C118" s="703" t="s">
        <v>15</v>
      </c>
      <c r="D118" s="703"/>
      <c r="E118" s="703"/>
      <c r="F118" s="703"/>
      <c r="G118" s="703"/>
      <c r="H118" s="703"/>
      <c r="I118" s="703"/>
      <c r="J118" s="703"/>
      <c r="K118" s="704"/>
      <c r="L118" s="704"/>
      <c r="M118" s="704"/>
      <c r="N118" s="704" t="s">
        <v>743</v>
      </c>
      <c r="O118" s="704" t="s">
        <v>1729</v>
      </c>
      <c r="P118" s="704" t="s">
        <v>754</v>
      </c>
      <c r="Q118" s="705">
        <v>43098</v>
      </c>
    </row>
    <row r="119" spans="1:17" x14ac:dyDescent="0.25">
      <c r="A119" s="736" t="s">
        <v>1727</v>
      </c>
      <c r="B119" s="703" t="s">
        <v>1723</v>
      </c>
      <c r="C119" s="703" t="s">
        <v>16</v>
      </c>
      <c r="D119" s="703"/>
      <c r="E119" s="703"/>
      <c r="F119" s="703"/>
      <c r="G119" s="703"/>
      <c r="H119" s="703"/>
      <c r="I119" s="703"/>
      <c r="J119" s="703"/>
      <c r="K119" s="704"/>
      <c r="L119" s="704"/>
      <c r="M119" s="704"/>
      <c r="N119" s="704" t="s">
        <v>743</v>
      </c>
      <c r="O119" s="704" t="s">
        <v>1729</v>
      </c>
      <c r="P119" s="704" t="s">
        <v>744</v>
      </c>
      <c r="Q119" s="705">
        <v>43098</v>
      </c>
    </row>
    <row r="120" spans="1:17" x14ac:dyDescent="0.25">
      <c r="A120" s="736" t="s">
        <v>1727</v>
      </c>
      <c r="B120" s="703" t="s">
        <v>1722</v>
      </c>
      <c r="C120" s="703" t="s">
        <v>1025</v>
      </c>
      <c r="D120" s="703"/>
      <c r="E120" s="703"/>
      <c r="F120" s="703"/>
      <c r="G120" s="703"/>
      <c r="H120" s="703"/>
      <c r="I120" s="703"/>
      <c r="J120" s="703"/>
      <c r="K120" s="704"/>
      <c r="L120" s="704"/>
      <c r="M120" s="704"/>
      <c r="N120" s="704" t="s">
        <v>748</v>
      </c>
      <c r="O120" s="704" t="s">
        <v>1730</v>
      </c>
      <c r="P120" s="704" t="s">
        <v>744</v>
      </c>
      <c r="Q120" s="705">
        <v>43098</v>
      </c>
    </row>
    <row r="121" spans="1:17" x14ac:dyDescent="0.25">
      <c r="A121" s="736" t="s">
        <v>1727</v>
      </c>
      <c r="B121" s="703" t="s">
        <v>1723</v>
      </c>
      <c r="C121" s="703" t="s">
        <v>1100</v>
      </c>
      <c r="D121" s="703"/>
      <c r="E121" s="703"/>
      <c r="F121" s="703"/>
      <c r="G121" s="703"/>
      <c r="H121" s="703"/>
      <c r="I121" s="703"/>
      <c r="J121" s="703"/>
      <c r="K121" s="704"/>
      <c r="L121" s="704"/>
      <c r="M121" s="704"/>
      <c r="N121" s="704" t="s">
        <v>749</v>
      </c>
      <c r="O121" s="704" t="s">
        <v>1731</v>
      </c>
      <c r="P121" s="704" t="s">
        <v>744</v>
      </c>
      <c r="Q121" s="705">
        <v>43098</v>
      </c>
    </row>
    <row r="122" spans="1:17" x14ac:dyDescent="0.25">
      <c r="A122" s="736" t="s">
        <v>1727</v>
      </c>
      <c r="B122" s="703" t="s">
        <v>1722</v>
      </c>
      <c r="C122" s="703" t="s">
        <v>766</v>
      </c>
      <c r="D122" s="703"/>
      <c r="E122" s="703"/>
      <c r="F122" s="703"/>
      <c r="G122" s="703"/>
      <c r="H122" s="703"/>
      <c r="I122" s="703"/>
      <c r="J122" s="703"/>
      <c r="K122" s="704"/>
      <c r="L122" s="704"/>
      <c r="M122" s="704"/>
      <c r="N122" s="704" t="s">
        <v>748</v>
      </c>
      <c r="O122" s="704" t="s">
        <v>1730</v>
      </c>
      <c r="P122" s="704" t="s">
        <v>744</v>
      </c>
      <c r="Q122" s="705">
        <v>43098</v>
      </c>
    </row>
    <row r="123" spans="1:17" x14ac:dyDescent="0.25">
      <c r="A123" s="736" t="s">
        <v>1693</v>
      </c>
      <c r="B123" s="703" t="s">
        <v>1722</v>
      </c>
      <c r="C123" s="703" t="s">
        <v>123</v>
      </c>
      <c r="D123" s="703"/>
      <c r="E123" s="703"/>
      <c r="F123" s="703"/>
      <c r="G123" s="703"/>
      <c r="H123" s="703"/>
      <c r="I123" s="703"/>
      <c r="J123" s="703"/>
      <c r="K123" s="704"/>
      <c r="L123" s="704"/>
      <c r="M123" s="704"/>
      <c r="N123" s="704" t="s">
        <v>749</v>
      </c>
      <c r="O123" s="704" t="s">
        <v>750</v>
      </c>
      <c r="P123" s="704" t="s">
        <v>744</v>
      </c>
      <c r="Q123" s="705">
        <v>43098</v>
      </c>
    </row>
    <row r="124" spans="1:17" x14ac:dyDescent="0.25">
      <c r="A124" s="736" t="s">
        <v>1693</v>
      </c>
      <c r="B124" s="703" t="s">
        <v>1723</v>
      </c>
      <c r="C124" s="703" t="s">
        <v>1724</v>
      </c>
      <c r="D124" s="703"/>
      <c r="E124" s="703"/>
      <c r="F124" s="703"/>
      <c r="G124" s="703"/>
      <c r="H124" s="703"/>
      <c r="I124" s="703"/>
      <c r="J124" s="703"/>
      <c r="K124" s="704"/>
      <c r="L124" s="704"/>
      <c r="M124" s="704"/>
      <c r="N124" s="704" t="s">
        <v>749</v>
      </c>
      <c r="O124" s="704" t="s">
        <v>750</v>
      </c>
      <c r="P124" s="704" t="s">
        <v>744</v>
      </c>
      <c r="Q124" s="705">
        <v>43098</v>
      </c>
    </row>
    <row r="125" spans="1:17" x14ac:dyDescent="0.25">
      <c r="A125" s="736" t="s">
        <v>1693</v>
      </c>
      <c r="B125" s="703" t="s">
        <v>1722</v>
      </c>
      <c r="C125" s="703" t="s">
        <v>1320</v>
      </c>
      <c r="D125" s="703"/>
      <c r="E125" s="703"/>
      <c r="F125" s="703"/>
      <c r="G125" s="703"/>
      <c r="H125" s="703"/>
      <c r="I125" s="703"/>
      <c r="J125" s="703"/>
      <c r="K125" s="704"/>
      <c r="L125" s="704"/>
      <c r="M125" s="704"/>
      <c r="N125" s="704" t="s">
        <v>740</v>
      </c>
      <c r="O125" s="704" t="s">
        <v>745</v>
      </c>
      <c r="P125" s="704" t="s">
        <v>744</v>
      </c>
      <c r="Q125" s="705">
        <v>43098</v>
      </c>
    </row>
    <row r="126" spans="1:17" x14ac:dyDescent="0.25">
      <c r="A126" s="736" t="s">
        <v>1693</v>
      </c>
      <c r="B126" s="703" t="s">
        <v>1723</v>
      </c>
      <c r="C126" s="703" t="s">
        <v>1131</v>
      </c>
      <c r="D126" s="703"/>
      <c r="E126" s="703"/>
      <c r="F126" s="703"/>
      <c r="G126" s="703"/>
      <c r="H126" s="703"/>
      <c r="I126" s="703"/>
      <c r="J126" s="703"/>
      <c r="K126" s="704"/>
      <c r="L126" s="704"/>
      <c r="M126" s="704"/>
      <c r="N126" s="704" t="s">
        <v>757</v>
      </c>
      <c r="O126" s="704" t="s">
        <v>1228</v>
      </c>
      <c r="P126" s="704" t="s">
        <v>752</v>
      </c>
      <c r="Q126" s="705">
        <v>43098</v>
      </c>
    </row>
    <row r="127" spans="1:17" x14ac:dyDescent="0.25">
      <c r="A127" s="736" t="s">
        <v>1693</v>
      </c>
      <c r="B127" s="703" t="s">
        <v>1722</v>
      </c>
      <c r="C127" s="703" t="s">
        <v>15</v>
      </c>
      <c r="D127" s="703"/>
      <c r="E127" s="703"/>
      <c r="F127" s="703"/>
      <c r="G127" s="703"/>
      <c r="H127" s="703"/>
      <c r="I127" s="703"/>
      <c r="J127" s="703"/>
      <c r="K127" s="704"/>
      <c r="L127" s="704"/>
      <c r="M127" s="704"/>
      <c r="N127" s="704" t="s">
        <v>746</v>
      </c>
      <c r="O127" s="704" t="s">
        <v>747</v>
      </c>
      <c r="P127" s="704" t="s">
        <v>744</v>
      </c>
      <c r="Q127" s="705">
        <v>43098</v>
      </c>
    </row>
    <row r="128" spans="1:17" x14ac:dyDescent="0.25">
      <c r="A128" s="736" t="s">
        <v>1693</v>
      </c>
      <c r="B128" s="703" t="s">
        <v>1722</v>
      </c>
      <c r="C128" s="703" t="s">
        <v>1025</v>
      </c>
      <c r="D128" s="703"/>
      <c r="E128" s="703"/>
      <c r="F128" s="703"/>
      <c r="G128" s="703"/>
      <c r="H128" s="703"/>
      <c r="I128" s="703"/>
      <c r="J128" s="703"/>
      <c r="K128" s="704"/>
      <c r="L128" s="704"/>
      <c r="M128" s="704"/>
      <c r="N128" s="704" t="s">
        <v>749</v>
      </c>
      <c r="O128" s="704" t="s">
        <v>750</v>
      </c>
      <c r="P128" s="704" t="s">
        <v>744</v>
      </c>
      <c r="Q128" s="705">
        <v>43098</v>
      </c>
    </row>
    <row r="129" spans="1:17" x14ac:dyDescent="0.25">
      <c r="A129" s="736" t="s">
        <v>1693</v>
      </c>
      <c r="B129" s="703" t="s">
        <v>1723</v>
      </c>
      <c r="C129" s="703" t="s">
        <v>1100</v>
      </c>
      <c r="D129" s="703"/>
      <c r="E129" s="703"/>
      <c r="F129" s="703"/>
      <c r="G129" s="703"/>
      <c r="H129" s="703"/>
      <c r="I129" s="703"/>
      <c r="J129" s="703"/>
      <c r="K129" s="704"/>
      <c r="L129" s="704"/>
      <c r="M129" s="704"/>
      <c r="N129" s="704" t="s">
        <v>749</v>
      </c>
      <c r="O129" s="704" t="s">
        <v>750</v>
      </c>
      <c r="P129" s="704" t="s">
        <v>744</v>
      </c>
      <c r="Q129" s="705">
        <v>43098</v>
      </c>
    </row>
    <row r="130" spans="1:17" x14ac:dyDescent="0.25">
      <c r="A130" s="736" t="s">
        <v>1693</v>
      </c>
      <c r="B130" s="703" t="s">
        <v>1722</v>
      </c>
      <c r="C130" s="703" t="s">
        <v>1725</v>
      </c>
      <c r="D130" s="703"/>
      <c r="E130" s="703"/>
      <c r="F130" s="703"/>
      <c r="G130" s="703"/>
      <c r="H130" s="703"/>
      <c r="I130" s="703"/>
      <c r="J130" s="703"/>
      <c r="K130" s="704"/>
      <c r="L130" s="704"/>
      <c r="M130" s="704"/>
      <c r="N130" s="704" t="s">
        <v>789</v>
      </c>
      <c r="O130" s="704" t="s">
        <v>1604</v>
      </c>
      <c r="P130" s="704" t="s">
        <v>744</v>
      </c>
      <c r="Q130" s="705">
        <v>43098</v>
      </c>
    </row>
    <row r="131" spans="1:17" x14ac:dyDescent="0.25">
      <c r="A131" s="736" t="s">
        <v>1693</v>
      </c>
      <c r="B131" s="703" t="s">
        <v>1723</v>
      </c>
      <c r="C131" s="703" t="s">
        <v>19</v>
      </c>
      <c r="D131" s="703"/>
      <c r="E131" s="703"/>
      <c r="F131" s="703"/>
      <c r="G131" s="703"/>
      <c r="H131" s="703"/>
      <c r="I131" s="703"/>
      <c r="J131" s="703"/>
      <c r="K131" s="704"/>
      <c r="L131" s="704"/>
      <c r="M131" s="704"/>
      <c r="N131" s="704" t="s">
        <v>789</v>
      </c>
      <c r="O131" s="704" t="s">
        <v>1604</v>
      </c>
      <c r="P131" s="704" t="s">
        <v>744</v>
      </c>
      <c r="Q131" s="705">
        <v>43098</v>
      </c>
    </row>
    <row r="132" spans="1:17" x14ac:dyDescent="0.25">
      <c r="A132" s="736" t="s">
        <v>1693</v>
      </c>
      <c r="B132" s="703" t="s">
        <v>1722</v>
      </c>
      <c r="C132" s="703" t="s">
        <v>766</v>
      </c>
      <c r="D132" s="703"/>
      <c r="E132" s="703"/>
      <c r="F132" s="703"/>
      <c r="G132" s="703"/>
      <c r="H132" s="703"/>
      <c r="I132" s="703"/>
      <c r="J132" s="703"/>
      <c r="K132" s="704"/>
      <c r="L132" s="704"/>
      <c r="M132" s="704"/>
      <c r="N132" s="704" t="s">
        <v>764</v>
      </c>
      <c r="O132" s="704" t="s">
        <v>770</v>
      </c>
      <c r="P132" s="704" t="s">
        <v>744</v>
      </c>
      <c r="Q132" s="705">
        <v>43098</v>
      </c>
    </row>
    <row r="133" spans="1:17" x14ac:dyDescent="0.25">
      <c r="A133" s="736" t="s">
        <v>1693</v>
      </c>
      <c r="B133" s="703" t="s">
        <v>1723</v>
      </c>
      <c r="C133" s="703" t="s">
        <v>1726</v>
      </c>
      <c r="D133" s="703"/>
      <c r="E133" s="703"/>
      <c r="F133" s="703"/>
      <c r="G133" s="703"/>
      <c r="H133" s="703"/>
      <c r="I133" s="703"/>
      <c r="J133" s="703"/>
      <c r="K133" s="704"/>
      <c r="L133" s="704"/>
      <c r="M133" s="704"/>
      <c r="N133" s="704" t="s">
        <v>749</v>
      </c>
      <c r="O133" s="704" t="s">
        <v>750</v>
      </c>
      <c r="P133" s="704" t="s">
        <v>744</v>
      </c>
      <c r="Q133" s="705">
        <v>43098</v>
      </c>
    </row>
    <row r="134" spans="1:17" ht="15" hidden="1" customHeight="1" x14ac:dyDescent="0.25">
      <c r="A134" s="736"/>
      <c r="B134" s="703"/>
      <c r="C134" s="703"/>
      <c r="D134" s="703"/>
      <c r="E134" s="703"/>
      <c r="F134" s="703"/>
      <c r="G134" s="703"/>
      <c r="H134" s="703"/>
      <c r="I134" s="703"/>
      <c r="J134" s="703"/>
      <c r="K134" s="704"/>
      <c r="L134" s="704"/>
      <c r="M134" s="704"/>
      <c r="N134" s="704"/>
      <c r="O134" s="704"/>
      <c r="P134" s="704"/>
      <c r="Q134" s="705"/>
    </row>
    <row r="135" spans="1:17" ht="15" hidden="1" customHeight="1" x14ac:dyDescent="0.25">
      <c r="A135" s="736"/>
      <c r="B135" s="703"/>
      <c r="C135" s="703"/>
      <c r="D135" s="703"/>
      <c r="E135" s="703"/>
      <c r="F135" s="703"/>
      <c r="G135" s="703"/>
      <c r="H135" s="703"/>
      <c r="I135" s="703"/>
      <c r="J135" s="703"/>
      <c r="K135" s="704"/>
      <c r="L135" s="704"/>
      <c r="M135" s="704"/>
      <c r="N135" s="704"/>
      <c r="O135" s="704"/>
      <c r="P135" s="704"/>
      <c r="Q135" s="705"/>
    </row>
    <row r="136" spans="1:17" ht="15" hidden="1" customHeight="1" x14ac:dyDescent="0.25">
      <c r="A136" s="736"/>
      <c r="B136" s="703"/>
      <c r="C136" s="703"/>
      <c r="D136" s="703"/>
      <c r="E136" s="703"/>
      <c r="F136" s="703"/>
      <c r="G136" s="703"/>
      <c r="H136" s="703"/>
      <c r="I136" s="703"/>
      <c r="J136" s="703"/>
      <c r="K136" s="704"/>
      <c r="L136" s="704"/>
      <c r="M136" s="704"/>
      <c r="N136" s="704"/>
      <c r="O136" s="704"/>
      <c r="P136" s="704"/>
      <c r="Q136" s="705"/>
    </row>
    <row r="137" spans="1:17" ht="15" hidden="1" customHeight="1" x14ac:dyDescent="0.25">
      <c r="A137" s="736"/>
      <c r="B137" s="703"/>
      <c r="C137" s="703"/>
      <c r="D137" s="703"/>
      <c r="E137" s="703"/>
      <c r="F137" s="703"/>
      <c r="G137" s="703"/>
      <c r="H137" s="703"/>
      <c r="I137" s="703"/>
      <c r="J137" s="703"/>
      <c r="K137" s="704"/>
      <c r="L137" s="704"/>
      <c r="M137" s="704"/>
      <c r="N137" s="704"/>
      <c r="O137" s="704"/>
      <c r="P137" s="704"/>
      <c r="Q137" s="705"/>
    </row>
    <row r="138" spans="1:17" ht="15" hidden="1" customHeight="1" x14ac:dyDescent="0.25">
      <c r="A138" s="736"/>
      <c r="B138" s="703"/>
      <c r="C138" s="703"/>
      <c r="D138" s="703"/>
      <c r="E138" s="703"/>
      <c r="F138" s="703"/>
      <c r="G138" s="703"/>
      <c r="H138" s="703"/>
      <c r="I138" s="703"/>
      <c r="J138" s="703"/>
      <c r="K138" s="704"/>
      <c r="L138" s="704"/>
      <c r="M138" s="704"/>
      <c r="N138" s="704"/>
      <c r="O138" s="704"/>
      <c r="P138" s="704"/>
      <c r="Q138" s="705"/>
    </row>
    <row r="139" spans="1:17" ht="15" hidden="1" customHeight="1" x14ac:dyDescent="0.25">
      <c r="A139" s="736"/>
      <c r="B139" s="703"/>
      <c r="C139" s="703"/>
      <c r="D139" s="703"/>
      <c r="E139" s="703"/>
      <c r="F139" s="703"/>
      <c r="G139" s="703"/>
      <c r="H139" s="703"/>
      <c r="I139" s="703"/>
      <c r="J139" s="703"/>
      <c r="K139" s="704"/>
      <c r="L139" s="704"/>
      <c r="M139" s="704"/>
      <c r="N139" s="704"/>
      <c r="O139" s="704"/>
      <c r="P139" s="704"/>
      <c r="Q139" s="705"/>
    </row>
    <row r="140" spans="1:17" ht="15" hidden="1" customHeight="1" x14ac:dyDescent="0.25">
      <c r="A140" s="736"/>
      <c r="B140" s="703"/>
      <c r="C140" s="703"/>
      <c r="D140" s="703"/>
      <c r="E140" s="703"/>
      <c r="F140" s="703"/>
      <c r="G140" s="703"/>
      <c r="H140" s="703"/>
      <c r="I140" s="703"/>
      <c r="J140" s="703"/>
      <c r="K140" s="704"/>
      <c r="L140" s="704"/>
      <c r="M140" s="704"/>
      <c r="N140" s="704"/>
      <c r="O140" s="704"/>
      <c r="P140" s="704"/>
      <c r="Q140" s="705"/>
    </row>
    <row r="141" spans="1:17" ht="15" hidden="1" customHeight="1" x14ac:dyDescent="0.25">
      <c r="A141" s="736"/>
      <c r="B141" s="703"/>
      <c r="C141" s="703"/>
      <c r="D141" s="703"/>
      <c r="E141" s="703"/>
      <c r="F141" s="703"/>
      <c r="G141" s="703"/>
      <c r="H141" s="703"/>
      <c r="I141" s="703"/>
      <c r="J141" s="703"/>
      <c r="K141" s="704"/>
      <c r="L141" s="704"/>
      <c r="M141" s="704"/>
      <c r="N141" s="704"/>
      <c r="O141" s="704"/>
      <c r="P141" s="704"/>
      <c r="Q141" s="705"/>
    </row>
    <row r="142" spans="1:17" ht="15" hidden="1" customHeight="1" x14ac:dyDescent="0.25">
      <c r="A142" s="736"/>
      <c r="B142" s="703"/>
      <c r="C142" s="703"/>
      <c r="D142" s="703"/>
      <c r="E142" s="703"/>
      <c r="F142" s="703"/>
      <c r="G142" s="703"/>
      <c r="H142" s="703"/>
      <c r="I142" s="703"/>
      <c r="J142" s="703"/>
      <c r="K142" s="704"/>
      <c r="L142" s="704"/>
      <c r="M142" s="704"/>
      <c r="N142" s="704"/>
      <c r="O142" s="704"/>
      <c r="P142" s="704"/>
      <c r="Q142" s="705"/>
    </row>
    <row r="143" spans="1:17" ht="15" hidden="1" customHeight="1" x14ac:dyDescent="0.25">
      <c r="A143" s="736"/>
      <c r="B143" s="703"/>
      <c r="C143" s="703"/>
      <c r="D143" s="703"/>
      <c r="E143" s="703"/>
      <c r="F143" s="703"/>
      <c r="G143" s="703"/>
      <c r="H143" s="703"/>
      <c r="I143" s="703"/>
      <c r="J143" s="703"/>
      <c r="K143" s="704"/>
      <c r="L143" s="704"/>
      <c r="M143" s="704"/>
      <c r="N143" s="704"/>
      <c r="O143" s="704"/>
      <c r="P143" s="704"/>
      <c r="Q143" s="705"/>
    </row>
    <row r="144" spans="1:17" ht="15" hidden="1" customHeight="1" x14ac:dyDescent="0.25">
      <c r="A144" s="736"/>
      <c r="B144" s="703"/>
      <c r="C144" s="703"/>
      <c r="D144" s="703"/>
      <c r="E144" s="703"/>
      <c r="F144" s="703"/>
      <c r="G144" s="703"/>
      <c r="H144" s="703"/>
      <c r="I144" s="703"/>
      <c r="J144" s="703"/>
      <c r="K144" s="704"/>
      <c r="L144" s="704"/>
      <c r="M144" s="704"/>
      <c r="N144" s="704"/>
      <c r="O144" s="704"/>
      <c r="P144" s="704"/>
      <c r="Q144" s="705"/>
    </row>
    <row r="145" spans="1:17" ht="15" hidden="1" customHeight="1" x14ac:dyDescent="0.25">
      <c r="A145" s="736"/>
      <c r="B145" s="703"/>
      <c r="C145" s="703"/>
      <c r="D145" s="703"/>
      <c r="E145" s="703"/>
      <c r="F145" s="703"/>
      <c r="G145" s="703"/>
      <c r="H145" s="703"/>
      <c r="I145" s="703"/>
      <c r="J145" s="703"/>
      <c r="K145" s="704"/>
      <c r="L145" s="704"/>
      <c r="M145" s="704"/>
      <c r="N145" s="704"/>
      <c r="O145" s="704"/>
      <c r="P145" s="704"/>
      <c r="Q145" s="705"/>
    </row>
    <row r="146" spans="1:17" ht="15" hidden="1" customHeight="1" x14ac:dyDescent="0.25">
      <c r="A146" s="736"/>
      <c r="B146" s="703"/>
      <c r="C146" s="703"/>
      <c r="D146" s="703"/>
      <c r="E146" s="703"/>
      <c r="F146" s="703"/>
      <c r="G146" s="703"/>
      <c r="H146" s="703"/>
      <c r="I146" s="703"/>
      <c r="J146" s="703"/>
      <c r="K146" s="704"/>
      <c r="L146" s="704"/>
      <c r="M146" s="704"/>
      <c r="N146" s="704"/>
      <c r="O146" s="704"/>
      <c r="P146" s="704"/>
      <c r="Q146" s="705"/>
    </row>
    <row r="147" spans="1:17" ht="15" hidden="1" customHeight="1" x14ac:dyDescent="0.25">
      <c r="A147" s="736"/>
      <c r="B147" s="703"/>
      <c r="C147" s="703"/>
      <c r="D147" s="703"/>
      <c r="E147" s="703"/>
      <c r="F147" s="703"/>
      <c r="G147" s="703"/>
      <c r="H147" s="703"/>
      <c r="I147" s="703"/>
      <c r="J147" s="703"/>
      <c r="K147" s="704"/>
      <c r="L147" s="704"/>
      <c r="M147" s="704"/>
      <c r="N147" s="704"/>
      <c r="O147" s="704"/>
      <c r="P147" s="704"/>
      <c r="Q147" s="705"/>
    </row>
    <row r="148" spans="1:17" ht="15" hidden="1" customHeight="1" x14ac:dyDescent="0.25">
      <c r="A148" s="736"/>
      <c r="B148" s="703"/>
      <c r="C148" s="703"/>
      <c r="D148" s="703"/>
      <c r="E148" s="703"/>
      <c r="F148" s="703"/>
      <c r="G148" s="703"/>
      <c r="H148" s="703"/>
      <c r="I148" s="703"/>
      <c r="J148" s="703"/>
      <c r="K148" s="704"/>
      <c r="L148" s="704"/>
      <c r="M148" s="704"/>
      <c r="N148" s="704"/>
      <c r="O148" s="704"/>
      <c r="P148" s="704"/>
      <c r="Q148" s="705"/>
    </row>
    <row r="149" spans="1:17" ht="15" hidden="1" customHeight="1" x14ac:dyDescent="0.25">
      <c r="A149" s="736"/>
      <c r="B149" s="703"/>
      <c r="C149" s="703"/>
      <c r="D149" s="703"/>
      <c r="E149" s="703"/>
      <c r="F149" s="703"/>
      <c r="G149" s="703"/>
      <c r="H149" s="703"/>
      <c r="I149" s="703"/>
      <c r="J149" s="703"/>
      <c r="K149" s="704"/>
      <c r="L149" s="704"/>
      <c r="M149" s="704"/>
      <c r="N149" s="704"/>
      <c r="O149" s="704"/>
      <c r="P149" s="704"/>
      <c r="Q149" s="705"/>
    </row>
    <row r="150" spans="1:17" ht="15" hidden="1" customHeight="1" x14ac:dyDescent="0.25">
      <c r="A150" s="736"/>
      <c r="B150" s="703"/>
      <c r="C150" s="703"/>
      <c r="D150" s="703"/>
      <c r="E150" s="703"/>
      <c r="F150" s="703"/>
      <c r="G150" s="703"/>
      <c r="H150" s="703"/>
      <c r="I150" s="703"/>
      <c r="J150" s="703"/>
      <c r="K150" s="704"/>
      <c r="L150" s="704"/>
      <c r="M150" s="704"/>
      <c r="N150" s="704"/>
      <c r="O150" s="704"/>
      <c r="P150" s="704"/>
      <c r="Q150" s="705"/>
    </row>
    <row r="151" spans="1:17" ht="15" hidden="1" customHeight="1" x14ac:dyDescent="0.25">
      <c r="A151" s="736"/>
      <c r="B151" s="703"/>
      <c r="C151" s="703"/>
      <c r="D151" s="703"/>
      <c r="E151" s="703"/>
      <c r="F151" s="703"/>
      <c r="G151" s="703"/>
      <c r="H151" s="703"/>
      <c r="I151" s="703"/>
      <c r="J151" s="703"/>
      <c r="K151" s="704"/>
      <c r="L151" s="704"/>
      <c r="M151" s="704"/>
      <c r="N151" s="704"/>
      <c r="O151" s="704"/>
      <c r="P151" s="704"/>
      <c r="Q151" s="705"/>
    </row>
    <row r="152" spans="1:17" ht="15" hidden="1" customHeight="1" x14ac:dyDescent="0.25">
      <c r="A152" s="736"/>
      <c r="B152" s="703"/>
      <c r="C152" s="703"/>
      <c r="D152" s="703"/>
      <c r="E152" s="703"/>
      <c r="F152" s="703"/>
      <c r="G152" s="703"/>
      <c r="H152" s="703"/>
      <c r="I152" s="703"/>
      <c r="J152" s="703"/>
      <c r="K152" s="704"/>
      <c r="L152" s="704"/>
      <c r="M152" s="704"/>
      <c r="N152" s="704"/>
      <c r="O152" s="704"/>
      <c r="P152" s="704"/>
      <c r="Q152" s="705"/>
    </row>
    <row r="153" spans="1:17" ht="15" customHeight="1" x14ac:dyDescent="0.25">
      <c r="A153" s="1187" t="s">
        <v>730</v>
      </c>
      <c r="B153" s="1188" t="s">
        <v>813</v>
      </c>
      <c r="C153" s="1189" t="s">
        <v>813</v>
      </c>
      <c r="D153" s="1189"/>
      <c r="E153" s="1189"/>
      <c r="F153" s="1189"/>
      <c r="G153" s="1189"/>
      <c r="H153" s="1189"/>
      <c r="I153" s="1189"/>
      <c r="J153" s="1190"/>
      <c r="K153" s="1173" t="s">
        <v>706</v>
      </c>
      <c r="L153" s="1174" t="s">
        <v>706</v>
      </c>
      <c r="M153" s="1174"/>
      <c r="N153" s="1174"/>
      <c r="O153" s="1175"/>
      <c r="P153" s="1182" t="s">
        <v>734</v>
      </c>
      <c r="Q153" s="1176" t="s">
        <v>735</v>
      </c>
    </row>
    <row r="154" spans="1:17" x14ac:dyDescent="0.25">
      <c r="A154" s="1187"/>
      <c r="B154" s="1191"/>
      <c r="C154" s="1192"/>
      <c r="D154" s="1192"/>
      <c r="E154" s="1192"/>
      <c r="F154" s="1192"/>
      <c r="G154" s="1192"/>
      <c r="H154" s="1192"/>
      <c r="I154" s="1192"/>
      <c r="J154" s="1193"/>
      <c r="K154" s="708"/>
      <c r="L154" s="1149" t="s">
        <v>738</v>
      </c>
      <c r="M154" s="1149"/>
      <c r="N154" s="1149"/>
      <c r="O154" s="709"/>
      <c r="P154" s="1183"/>
      <c r="Q154" s="1177"/>
    </row>
    <row r="155" spans="1:17" x14ac:dyDescent="0.25">
      <c r="A155" s="1187"/>
      <c r="B155" s="1191"/>
      <c r="C155" s="1192"/>
      <c r="D155" s="1192"/>
      <c r="E155" s="1192"/>
      <c r="F155" s="1192"/>
      <c r="G155" s="1192"/>
      <c r="H155" s="1192"/>
      <c r="I155" s="1192"/>
      <c r="J155" s="1193"/>
      <c r="K155" s="708"/>
      <c r="L155" s="710" t="s">
        <v>739</v>
      </c>
      <c r="M155" s="711"/>
      <c r="N155" s="710" t="s">
        <v>730</v>
      </c>
      <c r="O155" s="710"/>
      <c r="P155" s="1183"/>
      <c r="Q155" s="1177"/>
    </row>
    <row r="156" spans="1:17" x14ac:dyDescent="0.25">
      <c r="A156" s="737" t="s">
        <v>1693</v>
      </c>
      <c r="B156" s="703" t="s">
        <v>1732</v>
      </c>
      <c r="C156" s="703" t="s">
        <v>927</v>
      </c>
      <c r="D156" s="703"/>
      <c r="E156" s="703"/>
      <c r="F156" s="703"/>
      <c r="G156" s="703"/>
      <c r="H156" s="703"/>
      <c r="I156" s="703"/>
      <c r="J156" s="703"/>
      <c r="K156" s="704"/>
      <c r="L156" s="704"/>
      <c r="M156" s="704"/>
      <c r="N156" s="704" t="s">
        <v>746</v>
      </c>
      <c r="O156" s="704" t="s">
        <v>747</v>
      </c>
      <c r="P156" s="704" t="s">
        <v>744</v>
      </c>
      <c r="Q156" s="705">
        <v>43098</v>
      </c>
    </row>
    <row r="157" spans="1:17" x14ac:dyDescent="0.25">
      <c r="A157" s="738" t="s">
        <v>1693</v>
      </c>
      <c r="B157" s="703" t="s">
        <v>1732</v>
      </c>
      <c r="C157" s="703" t="s">
        <v>772</v>
      </c>
      <c r="D157" s="703"/>
      <c r="E157" s="703"/>
      <c r="F157" s="703"/>
      <c r="G157" s="703"/>
      <c r="H157" s="703"/>
      <c r="I157" s="703"/>
      <c r="J157" s="703"/>
      <c r="K157" s="704"/>
      <c r="L157" s="704"/>
      <c r="M157" s="704"/>
      <c r="N157" s="704" t="s">
        <v>740</v>
      </c>
      <c r="O157" s="704" t="s">
        <v>745</v>
      </c>
      <c r="P157" s="704" t="s">
        <v>744</v>
      </c>
      <c r="Q157" s="705">
        <v>43098</v>
      </c>
    </row>
    <row r="158" spans="1:17" x14ac:dyDescent="0.25">
      <c r="A158" s="737" t="s">
        <v>1693</v>
      </c>
      <c r="B158" s="703" t="s">
        <v>1732</v>
      </c>
      <c r="C158" s="703" t="s">
        <v>1733</v>
      </c>
      <c r="D158" s="703"/>
      <c r="E158" s="703"/>
      <c r="F158" s="703"/>
      <c r="G158" s="703"/>
      <c r="H158" s="703"/>
      <c r="I158" s="703"/>
      <c r="J158" s="703"/>
      <c r="K158" s="704"/>
      <c r="L158" s="704"/>
      <c r="M158" s="704"/>
      <c r="N158" s="704" t="s">
        <v>743</v>
      </c>
      <c r="O158" s="704" t="s">
        <v>769</v>
      </c>
      <c r="P158" s="704" t="s">
        <v>744</v>
      </c>
      <c r="Q158" s="705">
        <v>43098</v>
      </c>
    </row>
    <row r="159" spans="1:17" ht="15" hidden="1" customHeight="1" x14ac:dyDescent="0.25">
      <c r="A159" s="738"/>
      <c r="B159" s="703"/>
      <c r="C159" s="703"/>
      <c r="D159" s="703"/>
      <c r="E159" s="703"/>
      <c r="F159" s="703"/>
      <c r="G159" s="703"/>
      <c r="H159" s="703"/>
      <c r="I159" s="703"/>
      <c r="J159" s="703"/>
      <c r="K159" s="704"/>
      <c r="L159" s="704"/>
      <c r="M159" s="704"/>
      <c r="N159" s="704"/>
      <c r="O159" s="704"/>
      <c r="P159" s="704"/>
      <c r="Q159" s="705"/>
    </row>
    <row r="160" spans="1:17" ht="15" hidden="1" customHeight="1" x14ac:dyDescent="0.25">
      <c r="A160" s="737"/>
      <c r="B160" s="703"/>
      <c r="C160" s="703"/>
      <c r="D160" s="703"/>
      <c r="E160" s="703"/>
      <c r="F160" s="703"/>
      <c r="G160" s="703"/>
      <c r="H160" s="703"/>
      <c r="I160" s="703"/>
      <c r="J160" s="703"/>
      <c r="K160" s="704"/>
      <c r="L160" s="704"/>
      <c r="M160" s="704"/>
      <c r="N160" s="704"/>
      <c r="O160" s="704"/>
      <c r="P160" s="704"/>
      <c r="Q160" s="705"/>
    </row>
    <row r="161" spans="1:17" ht="15" hidden="1" customHeight="1" x14ac:dyDescent="0.25">
      <c r="A161" s="738"/>
      <c r="B161" s="703"/>
      <c r="C161" s="703"/>
      <c r="D161" s="703"/>
      <c r="E161" s="703"/>
      <c r="F161" s="703"/>
      <c r="G161" s="703"/>
      <c r="H161" s="703"/>
      <c r="I161" s="703"/>
      <c r="J161" s="703"/>
      <c r="K161" s="704"/>
      <c r="L161" s="704"/>
      <c r="M161" s="704"/>
      <c r="N161" s="704"/>
      <c r="O161" s="704"/>
      <c r="P161" s="704"/>
      <c r="Q161" s="705"/>
    </row>
    <row r="162" spans="1:17" ht="15" hidden="1" customHeight="1" x14ac:dyDescent="0.25">
      <c r="A162" s="737"/>
      <c r="B162" s="703"/>
      <c r="C162" s="703"/>
      <c r="D162" s="703"/>
      <c r="E162" s="703"/>
      <c r="F162" s="703"/>
      <c r="G162" s="703"/>
      <c r="H162" s="703"/>
      <c r="I162" s="703"/>
      <c r="J162" s="703"/>
      <c r="K162" s="704"/>
      <c r="L162" s="704"/>
      <c r="M162" s="704"/>
      <c r="N162" s="704"/>
      <c r="O162" s="704"/>
      <c r="P162" s="704"/>
      <c r="Q162" s="705"/>
    </row>
    <row r="163" spans="1:17" ht="15" hidden="1" customHeight="1" x14ac:dyDescent="0.25">
      <c r="A163" s="738"/>
      <c r="B163" s="703"/>
      <c r="C163" s="703"/>
      <c r="D163" s="703"/>
      <c r="E163" s="703"/>
      <c r="F163" s="703"/>
      <c r="G163" s="703"/>
      <c r="H163" s="703"/>
      <c r="I163" s="703"/>
      <c r="J163" s="703"/>
      <c r="K163" s="704"/>
      <c r="L163" s="704"/>
      <c r="M163" s="704"/>
      <c r="N163" s="704"/>
      <c r="O163" s="704"/>
      <c r="P163" s="704"/>
      <c r="Q163" s="705"/>
    </row>
    <row r="164" spans="1:17" ht="15" hidden="1" customHeight="1" x14ac:dyDescent="0.25">
      <c r="A164" s="737"/>
      <c r="B164" s="703"/>
      <c r="C164" s="703"/>
      <c r="D164" s="703"/>
      <c r="E164" s="703"/>
      <c r="F164" s="703"/>
      <c r="G164" s="703"/>
      <c r="H164" s="703"/>
      <c r="I164" s="703"/>
      <c r="J164" s="703"/>
      <c r="K164" s="704"/>
      <c r="L164" s="704"/>
      <c r="M164" s="704"/>
      <c r="N164" s="704"/>
      <c r="O164" s="704"/>
      <c r="P164" s="704"/>
      <c r="Q164" s="705"/>
    </row>
    <row r="165" spans="1:17" ht="15" hidden="1" customHeight="1" x14ac:dyDescent="0.25">
      <c r="A165" s="738"/>
      <c r="B165" s="703"/>
      <c r="C165" s="703"/>
      <c r="D165" s="703"/>
      <c r="E165" s="703"/>
      <c r="F165" s="703"/>
      <c r="G165" s="703"/>
      <c r="H165" s="703"/>
      <c r="I165" s="703"/>
      <c r="J165" s="703"/>
      <c r="K165" s="704"/>
      <c r="L165" s="704"/>
      <c r="M165" s="704"/>
      <c r="N165" s="704"/>
      <c r="O165" s="704"/>
      <c r="P165" s="704"/>
      <c r="Q165" s="705"/>
    </row>
    <row r="166" spans="1:17" ht="15" hidden="1" customHeight="1" x14ac:dyDescent="0.25">
      <c r="A166" s="737"/>
      <c r="B166" s="703"/>
      <c r="C166" s="703"/>
      <c r="D166" s="703"/>
      <c r="E166" s="703"/>
      <c r="F166" s="703"/>
      <c r="G166" s="703"/>
      <c r="H166" s="703"/>
      <c r="I166" s="703"/>
      <c r="J166" s="703"/>
      <c r="K166" s="704"/>
      <c r="L166" s="704"/>
      <c r="M166" s="704"/>
      <c r="N166" s="704"/>
      <c r="O166" s="704"/>
      <c r="P166" s="704"/>
      <c r="Q166" s="705"/>
    </row>
    <row r="167" spans="1:17" ht="15" hidden="1" customHeight="1" x14ac:dyDescent="0.25">
      <c r="A167" s="738"/>
      <c r="B167" s="703"/>
      <c r="C167" s="703"/>
      <c r="D167" s="703"/>
      <c r="E167" s="703"/>
      <c r="F167" s="703"/>
      <c r="G167" s="703"/>
      <c r="H167" s="703"/>
      <c r="I167" s="703"/>
      <c r="J167" s="703"/>
      <c r="K167" s="704"/>
      <c r="L167" s="704"/>
      <c r="M167" s="704"/>
      <c r="N167" s="704"/>
      <c r="O167" s="704"/>
      <c r="P167" s="704"/>
      <c r="Q167" s="705"/>
    </row>
    <row r="168" spans="1:17" ht="15" hidden="1" customHeight="1" x14ac:dyDescent="0.25">
      <c r="A168" s="737"/>
      <c r="B168" s="703"/>
      <c r="C168" s="703"/>
      <c r="D168" s="703"/>
      <c r="E168" s="703"/>
      <c r="F168" s="703"/>
      <c r="G168" s="703"/>
      <c r="H168" s="703"/>
      <c r="I168" s="703"/>
      <c r="J168" s="703"/>
      <c r="K168" s="704"/>
      <c r="L168" s="704"/>
      <c r="M168" s="704"/>
      <c r="N168" s="704"/>
      <c r="O168" s="704"/>
      <c r="P168" s="704"/>
      <c r="Q168" s="705"/>
    </row>
    <row r="169" spans="1:17" ht="15" hidden="1" customHeight="1" x14ac:dyDescent="0.25">
      <c r="A169" s="738"/>
      <c r="B169" s="703"/>
      <c r="C169" s="703"/>
      <c r="D169" s="703"/>
      <c r="E169" s="703"/>
      <c r="F169" s="703"/>
      <c r="G169" s="703"/>
      <c r="H169" s="703"/>
      <c r="I169" s="703"/>
      <c r="J169" s="703"/>
      <c r="K169" s="704"/>
      <c r="L169" s="704"/>
      <c r="M169" s="704"/>
      <c r="N169" s="704"/>
      <c r="O169" s="704"/>
      <c r="P169" s="704"/>
      <c r="Q169" s="705"/>
    </row>
    <row r="170" spans="1:17" ht="15" hidden="1" customHeight="1" x14ac:dyDescent="0.25">
      <c r="A170" s="737"/>
      <c r="B170" s="703"/>
      <c r="C170" s="703"/>
      <c r="D170" s="703"/>
      <c r="E170" s="703"/>
      <c r="F170" s="703"/>
      <c r="G170" s="703"/>
      <c r="H170" s="703"/>
      <c r="I170" s="703"/>
      <c r="J170" s="703"/>
      <c r="K170" s="704"/>
      <c r="L170" s="704"/>
      <c r="M170" s="704"/>
      <c r="N170" s="704"/>
      <c r="O170" s="704"/>
      <c r="P170" s="704"/>
      <c r="Q170" s="705"/>
    </row>
    <row r="171" spans="1:17" ht="15" hidden="1" customHeight="1" x14ac:dyDescent="0.25">
      <c r="A171" s="737"/>
      <c r="B171" s="703"/>
      <c r="C171" s="703"/>
      <c r="D171" s="703"/>
      <c r="E171" s="703"/>
      <c r="F171" s="703"/>
      <c r="G171" s="703"/>
      <c r="H171" s="703"/>
      <c r="I171" s="703"/>
      <c r="J171" s="703"/>
      <c r="K171" s="704"/>
      <c r="L171" s="704"/>
      <c r="M171" s="704"/>
      <c r="N171" s="704"/>
      <c r="O171" s="704"/>
      <c r="P171" s="704"/>
      <c r="Q171" s="705"/>
    </row>
    <row r="172" spans="1:17" ht="15" hidden="1" customHeight="1" x14ac:dyDescent="0.25">
      <c r="A172" s="738"/>
      <c r="B172" s="703"/>
      <c r="C172" s="703"/>
      <c r="D172" s="703"/>
      <c r="E172" s="703"/>
      <c r="F172" s="703"/>
      <c r="G172" s="703"/>
      <c r="H172" s="703"/>
      <c r="I172" s="703"/>
      <c r="J172" s="703"/>
      <c r="K172" s="704"/>
      <c r="L172" s="704"/>
      <c r="M172" s="704"/>
      <c r="N172" s="704"/>
      <c r="O172" s="704"/>
      <c r="P172" s="704"/>
      <c r="Q172" s="705"/>
    </row>
    <row r="173" spans="1:17" ht="15" customHeight="1" x14ac:dyDescent="0.25">
      <c r="A173" s="1152" t="s">
        <v>730</v>
      </c>
      <c r="B173" s="1160" t="s">
        <v>706</v>
      </c>
      <c r="C173" s="1168" t="s">
        <v>706</v>
      </c>
      <c r="D173" s="1160" t="s">
        <v>773</v>
      </c>
      <c r="E173" s="1160" t="s">
        <v>774</v>
      </c>
      <c r="F173" s="1161"/>
      <c r="G173" s="1170" t="s">
        <v>775</v>
      </c>
      <c r="H173" s="1171"/>
      <c r="I173" s="1171"/>
      <c r="J173" s="1172"/>
      <c r="K173" s="1173" t="s">
        <v>776</v>
      </c>
      <c r="L173" s="1174" t="s">
        <v>776</v>
      </c>
      <c r="M173" s="1174"/>
      <c r="N173" s="1174"/>
      <c r="O173" s="1175"/>
      <c r="P173" s="1182" t="s">
        <v>734</v>
      </c>
      <c r="Q173" s="1176" t="s">
        <v>777</v>
      </c>
    </row>
    <row r="174" spans="1:17" x14ac:dyDescent="0.25">
      <c r="A174" s="1152"/>
      <c r="B174" s="1162"/>
      <c r="C174" s="1169"/>
      <c r="D174" s="1162"/>
      <c r="E174" s="1162"/>
      <c r="F174" s="1163"/>
      <c r="G174" s="1184" t="s">
        <v>738</v>
      </c>
      <c r="H174" s="1185"/>
      <c r="I174" s="1185"/>
      <c r="J174" s="1186"/>
      <c r="K174" s="708"/>
      <c r="L174" s="1149" t="s">
        <v>738</v>
      </c>
      <c r="M174" s="1149"/>
      <c r="N174" s="1149"/>
      <c r="O174" s="709"/>
      <c r="P174" s="1183"/>
      <c r="Q174" s="1177"/>
    </row>
    <row r="175" spans="1:17" x14ac:dyDescent="0.25">
      <c r="A175" s="1152"/>
      <c r="B175" s="1162"/>
      <c r="C175" s="1169"/>
      <c r="D175" s="1162"/>
      <c r="E175" s="1164"/>
      <c r="F175" s="1165"/>
      <c r="G175" s="712" t="s">
        <v>739</v>
      </c>
      <c r="H175" s="713"/>
      <c r="I175" s="713" t="s">
        <v>730</v>
      </c>
      <c r="J175" s="714"/>
      <c r="K175" s="708"/>
      <c r="L175" s="710" t="s">
        <v>739</v>
      </c>
      <c r="M175" s="711"/>
      <c r="N175" s="710" t="s">
        <v>730</v>
      </c>
      <c r="O175" s="710"/>
      <c r="P175" s="1183"/>
      <c r="Q175" s="1177"/>
    </row>
    <row r="176" spans="1:17" x14ac:dyDescent="0.25">
      <c r="A176" s="736" t="s">
        <v>1686</v>
      </c>
      <c r="B176" s="703" t="s">
        <v>1687</v>
      </c>
      <c r="C176" s="703" t="s">
        <v>1175</v>
      </c>
      <c r="D176" s="703" t="s">
        <v>1937</v>
      </c>
      <c r="E176" s="715" t="s">
        <v>1734</v>
      </c>
      <c r="F176" s="715"/>
      <c r="G176" s="704"/>
      <c r="H176" s="704"/>
      <c r="I176" s="704"/>
      <c r="J176" s="704"/>
      <c r="K176" s="704"/>
      <c r="L176" s="704"/>
      <c r="M176" s="704"/>
      <c r="N176" s="704" t="s">
        <v>746</v>
      </c>
      <c r="O176" s="704" t="s">
        <v>755</v>
      </c>
      <c r="P176" s="704" t="s">
        <v>744</v>
      </c>
      <c r="Q176" s="705">
        <v>43098</v>
      </c>
    </row>
    <row r="177" spans="1:17" x14ac:dyDescent="0.25">
      <c r="A177" s="736" t="s">
        <v>1686</v>
      </c>
      <c r="B177" s="703" t="s">
        <v>1687</v>
      </c>
      <c r="C177" s="703" t="s">
        <v>1175</v>
      </c>
      <c r="D177" s="703" t="s">
        <v>1028</v>
      </c>
      <c r="E177" s="715" t="s">
        <v>1735</v>
      </c>
      <c r="F177" s="715"/>
      <c r="G177" s="704"/>
      <c r="H177" s="704"/>
      <c r="I177" s="704"/>
      <c r="J177" s="704"/>
      <c r="K177" s="704"/>
      <c r="L177" s="704"/>
      <c r="M177" s="704"/>
      <c r="N177" s="704" t="s">
        <v>746</v>
      </c>
      <c r="O177" s="704" t="s">
        <v>755</v>
      </c>
      <c r="P177" s="704" t="s">
        <v>744</v>
      </c>
      <c r="Q177" s="705">
        <v>43098</v>
      </c>
    </row>
    <row r="178" spans="1:17" x14ac:dyDescent="0.25">
      <c r="A178" s="736" t="s">
        <v>1686</v>
      </c>
      <c r="B178" s="703" t="s">
        <v>1687</v>
      </c>
      <c r="C178" s="703" t="s">
        <v>177</v>
      </c>
      <c r="D178" s="703" t="s">
        <v>1938</v>
      </c>
      <c r="E178" s="715" t="s">
        <v>1736</v>
      </c>
      <c r="F178" s="715"/>
      <c r="G178" s="704"/>
      <c r="H178" s="704"/>
      <c r="I178" s="704"/>
      <c r="J178" s="704"/>
      <c r="K178" s="704"/>
      <c r="L178" s="704"/>
      <c r="M178" s="704"/>
      <c r="N178" s="704" t="s">
        <v>746</v>
      </c>
      <c r="O178" s="704" t="s">
        <v>755</v>
      </c>
      <c r="P178" s="704" t="s">
        <v>744</v>
      </c>
      <c r="Q178" s="705">
        <v>43098</v>
      </c>
    </row>
    <row r="179" spans="1:17" x14ac:dyDescent="0.25">
      <c r="A179" s="736" t="s">
        <v>1686</v>
      </c>
      <c r="B179" s="703" t="s">
        <v>1687</v>
      </c>
      <c r="C179" s="703" t="s">
        <v>177</v>
      </c>
      <c r="D179" s="703" t="s">
        <v>188</v>
      </c>
      <c r="E179" s="715" t="s">
        <v>1737</v>
      </c>
      <c r="F179" s="715"/>
      <c r="G179" s="704"/>
      <c r="H179" s="704"/>
      <c r="I179" s="704"/>
      <c r="J179" s="704"/>
      <c r="K179" s="704"/>
      <c r="L179" s="704"/>
      <c r="M179" s="704"/>
      <c r="N179" s="704" t="s">
        <v>746</v>
      </c>
      <c r="O179" s="704" t="s">
        <v>755</v>
      </c>
      <c r="P179" s="704" t="s">
        <v>744</v>
      </c>
      <c r="Q179" s="705">
        <v>43098</v>
      </c>
    </row>
    <row r="180" spans="1:17" x14ac:dyDescent="0.25">
      <c r="A180" s="736" t="s">
        <v>1686</v>
      </c>
      <c r="B180" s="703" t="s">
        <v>1936</v>
      </c>
      <c r="C180" s="703" t="s">
        <v>751</v>
      </c>
      <c r="D180" s="703" t="s">
        <v>192</v>
      </c>
      <c r="E180" s="715" t="s">
        <v>1738</v>
      </c>
      <c r="F180" s="715"/>
      <c r="G180" s="704"/>
      <c r="H180" s="704"/>
      <c r="I180" s="704"/>
      <c r="J180" s="704"/>
      <c r="K180" s="704"/>
      <c r="L180" s="704"/>
      <c r="M180" s="704"/>
      <c r="N180" s="704" t="s">
        <v>740</v>
      </c>
      <c r="O180" s="704" t="s">
        <v>740</v>
      </c>
      <c r="P180" s="704" t="s">
        <v>744</v>
      </c>
      <c r="Q180" s="705">
        <v>43098</v>
      </c>
    </row>
    <row r="181" spans="1:17" x14ac:dyDescent="0.25">
      <c r="A181" s="736" t="s">
        <v>1686</v>
      </c>
      <c r="B181" s="703" t="s">
        <v>1936</v>
      </c>
      <c r="C181" s="703" t="s">
        <v>751</v>
      </c>
      <c r="D181" s="703" t="s">
        <v>193</v>
      </c>
      <c r="E181" s="715" t="s">
        <v>1738</v>
      </c>
      <c r="F181" s="715"/>
      <c r="G181" s="704"/>
      <c r="H181" s="704"/>
      <c r="I181" s="704"/>
      <c r="J181" s="704"/>
      <c r="K181" s="704"/>
      <c r="L181" s="704"/>
      <c r="M181" s="704"/>
      <c r="N181" s="704" t="s">
        <v>740</v>
      </c>
      <c r="O181" s="704" t="s">
        <v>740</v>
      </c>
      <c r="P181" s="704" t="s">
        <v>744</v>
      </c>
      <c r="Q181" s="705">
        <v>43098</v>
      </c>
    </row>
    <row r="182" spans="1:17" x14ac:dyDescent="0.25">
      <c r="A182" s="736" t="s">
        <v>1686</v>
      </c>
      <c r="B182" s="703" t="s">
        <v>1936</v>
      </c>
      <c r="C182" s="703" t="s">
        <v>751</v>
      </c>
      <c r="D182" s="703" t="s">
        <v>196</v>
      </c>
      <c r="E182" s="715" t="s">
        <v>1738</v>
      </c>
      <c r="F182" s="715"/>
      <c r="G182" s="704"/>
      <c r="H182" s="704"/>
      <c r="I182" s="704"/>
      <c r="J182" s="704"/>
      <c r="K182" s="704"/>
      <c r="L182" s="704"/>
      <c r="M182" s="704"/>
      <c r="N182" s="704" t="s">
        <v>740</v>
      </c>
      <c r="O182" s="704" t="s">
        <v>740</v>
      </c>
      <c r="P182" s="704" t="s">
        <v>744</v>
      </c>
      <c r="Q182" s="705">
        <v>43098</v>
      </c>
    </row>
    <row r="183" spans="1:17" x14ac:dyDescent="0.25">
      <c r="A183" s="736" t="s">
        <v>1686</v>
      </c>
      <c r="B183" s="703" t="s">
        <v>1687</v>
      </c>
      <c r="C183" s="703" t="s">
        <v>1</v>
      </c>
      <c r="D183" s="703" t="s">
        <v>1179</v>
      </c>
      <c r="E183" s="715" t="s">
        <v>1739</v>
      </c>
      <c r="F183" s="715"/>
      <c r="G183" s="704"/>
      <c r="H183" s="704"/>
      <c r="I183" s="704"/>
      <c r="J183" s="704"/>
      <c r="K183" s="704"/>
      <c r="L183" s="704"/>
      <c r="M183" s="704"/>
      <c r="N183" s="704" t="s">
        <v>743</v>
      </c>
      <c r="O183" s="704" t="s">
        <v>753</v>
      </c>
      <c r="P183" s="704" t="s">
        <v>752</v>
      </c>
      <c r="Q183" s="705">
        <v>43098</v>
      </c>
    </row>
    <row r="184" spans="1:17" x14ac:dyDescent="0.25">
      <c r="A184" s="736" t="s">
        <v>1686</v>
      </c>
      <c r="B184" s="703" t="s">
        <v>1687</v>
      </c>
      <c r="C184" s="703" t="s">
        <v>1</v>
      </c>
      <c r="D184" s="703" t="s">
        <v>1268</v>
      </c>
      <c r="E184" s="715" t="s">
        <v>1740</v>
      </c>
      <c r="F184" s="715"/>
      <c r="G184" s="704"/>
      <c r="H184" s="704"/>
      <c r="I184" s="704"/>
      <c r="J184" s="704"/>
      <c r="K184" s="704"/>
      <c r="L184" s="704"/>
      <c r="M184" s="704"/>
      <c r="N184" s="704" t="s">
        <v>743</v>
      </c>
      <c r="O184" s="704" t="s">
        <v>753</v>
      </c>
      <c r="P184" s="704" t="s">
        <v>752</v>
      </c>
      <c r="Q184" s="705">
        <v>43098</v>
      </c>
    </row>
    <row r="185" spans="1:17" x14ac:dyDescent="0.25">
      <c r="A185" s="736" t="s">
        <v>1686</v>
      </c>
      <c r="B185" s="703" t="s">
        <v>1687</v>
      </c>
      <c r="C185" s="703" t="s">
        <v>1</v>
      </c>
      <c r="D185" s="703" t="s">
        <v>1741</v>
      </c>
      <c r="E185" s="715" t="s">
        <v>1742</v>
      </c>
      <c r="F185" s="715"/>
      <c r="G185" s="704"/>
      <c r="H185" s="704"/>
      <c r="I185" s="704"/>
      <c r="J185" s="704"/>
      <c r="K185" s="704"/>
      <c r="L185" s="704"/>
      <c r="M185" s="704"/>
      <c r="N185" s="704" t="s">
        <v>743</v>
      </c>
      <c r="O185" s="704" t="s">
        <v>753</v>
      </c>
      <c r="P185" s="704" t="s">
        <v>752</v>
      </c>
      <c r="Q185" s="705">
        <v>43098</v>
      </c>
    </row>
    <row r="186" spans="1:17" x14ac:dyDescent="0.25">
      <c r="A186" s="736" t="s">
        <v>1686</v>
      </c>
      <c r="B186" s="703" t="s">
        <v>1687</v>
      </c>
      <c r="C186" s="703" t="s">
        <v>178</v>
      </c>
      <c r="D186" s="703" t="s">
        <v>315</v>
      </c>
      <c r="E186" s="715" t="s">
        <v>1743</v>
      </c>
      <c r="F186" s="715"/>
      <c r="G186" s="704"/>
      <c r="H186" s="704"/>
      <c r="I186" s="704"/>
      <c r="J186" s="704"/>
      <c r="K186" s="704"/>
      <c r="L186" s="704"/>
      <c r="M186" s="704"/>
      <c r="N186" s="704" t="s">
        <v>749</v>
      </c>
      <c r="O186" s="704" t="s">
        <v>756</v>
      </c>
      <c r="P186" s="704" t="s">
        <v>752</v>
      </c>
      <c r="Q186" s="705">
        <v>43098</v>
      </c>
    </row>
    <row r="187" spans="1:17" x14ac:dyDescent="0.25">
      <c r="A187" s="736" t="s">
        <v>1686</v>
      </c>
      <c r="B187" s="703" t="s">
        <v>1687</v>
      </c>
      <c r="C187" s="703" t="s">
        <v>178</v>
      </c>
      <c r="D187" s="703" t="s">
        <v>316</v>
      </c>
      <c r="E187" s="715" t="s">
        <v>1744</v>
      </c>
      <c r="F187" s="715"/>
      <c r="G187" s="704"/>
      <c r="H187" s="704"/>
      <c r="I187" s="704"/>
      <c r="J187" s="704"/>
      <c r="K187" s="704"/>
      <c r="L187" s="704"/>
      <c r="M187" s="704"/>
      <c r="N187" s="704" t="s">
        <v>749</v>
      </c>
      <c r="O187" s="704" t="s">
        <v>756</v>
      </c>
      <c r="P187" s="704" t="s">
        <v>752</v>
      </c>
      <c r="Q187" s="705">
        <v>43098</v>
      </c>
    </row>
    <row r="188" spans="1:17" x14ac:dyDescent="0.25">
      <c r="A188" s="736" t="s">
        <v>1686</v>
      </c>
      <c r="B188" s="703" t="s">
        <v>1687</v>
      </c>
      <c r="C188" s="703" t="s">
        <v>179</v>
      </c>
      <c r="D188" s="703" t="s">
        <v>202</v>
      </c>
      <c r="E188" s="715" t="s">
        <v>1737</v>
      </c>
      <c r="F188" s="715"/>
      <c r="G188" s="704"/>
      <c r="H188" s="704"/>
      <c r="I188" s="704"/>
      <c r="J188" s="704"/>
      <c r="K188" s="704"/>
      <c r="L188" s="704"/>
      <c r="M188" s="704"/>
      <c r="N188" s="704" t="s">
        <v>743</v>
      </c>
      <c r="O188" s="704" t="s">
        <v>753</v>
      </c>
      <c r="P188" s="704" t="s">
        <v>752</v>
      </c>
      <c r="Q188" s="705">
        <v>43098</v>
      </c>
    </row>
    <row r="189" spans="1:17" x14ac:dyDescent="0.25">
      <c r="A189" s="736" t="s">
        <v>1686</v>
      </c>
      <c r="B189" s="703" t="s">
        <v>1687</v>
      </c>
      <c r="C189" s="703" t="s">
        <v>179</v>
      </c>
      <c r="D189" s="703" t="s">
        <v>205</v>
      </c>
      <c r="E189" s="715" t="s">
        <v>1745</v>
      </c>
      <c r="F189" s="715"/>
      <c r="G189" s="704"/>
      <c r="H189" s="704"/>
      <c r="I189" s="704"/>
      <c r="J189" s="704"/>
      <c r="K189" s="704"/>
      <c r="L189" s="704"/>
      <c r="M189" s="704"/>
      <c r="N189" s="704" t="s">
        <v>743</v>
      </c>
      <c r="O189" s="704" t="s">
        <v>753</v>
      </c>
      <c r="P189" s="704" t="s">
        <v>752</v>
      </c>
      <c r="Q189" s="705">
        <v>43098</v>
      </c>
    </row>
    <row r="190" spans="1:17" x14ac:dyDescent="0.25">
      <c r="A190" s="736" t="s">
        <v>1686</v>
      </c>
      <c r="B190" s="703" t="s">
        <v>1687</v>
      </c>
      <c r="C190" s="703" t="s">
        <v>179</v>
      </c>
      <c r="D190" s="703" t="s">
        <v>992</v>
      </c>
      <c r="E190" s="715" t="s">
        <v>1745</v>
      </c>
      <c r="F190" s="715"/>
      <c r="G190" s="704"/>
      <c r="H190" s="704"/>
      <c r="I190" s="704"/>
      <c r="J190" s="704"/>
      <c r="K190" s="704"/>
      <c r="L190" s="704"/>
      <c r="M190" s="704"/>
      <c r="N190" s="704" t="s">
        <v>743</v>
      </c>
      <c r="O190" s="704" t="s">
        <v>753</v>
      </c>
      <c r="P190" s="704" t="s">
        <v>752</v>
      </c>
      <c r="Q190" s="705">
        <v>43098</v>
      </c>
    </row>
    <row r="191" spans="1:17" x14ac:dyDescent="0.25">
      <c r="A191" s="736" t="s">
        <v>1686</v>
      </c>
      <c r="B191" s="703" t="s">
        <v>1687</v>
      </c>
      <c r="C191" s="703" t="s">
        <v>179</v>
      </c>
      <c r="D191" s="703" t="s">
        <v>1308</v>
      </c>
      <c r="E191" s="715" t="s">
        <v>1737</v>
      </c>
      <c r="F191" s="715"/>
      <c r="G191" s="704"/>
      <c r="H191" s="704"/>
      <c r="I191" s="704"/>
      <c r="J191" s="704"/>
      <c r="K191" s="704"/>
      <c r="L191" s="704"/>
      <c r="M191" s="704"/>
      <c r="N191" s="704" t="s">
        <v>743</v>
      </c>
      <c r="O191" s="704" t="s">
        <v>753</v>
      </c>
      <c r="P191" s="704" t="s">
        <v>752</v>
      </c>
      <c r="Q191" s="705">
        <v>43098</v>
      </c>
    </row>
    <row r="192" spans="1:17" x14ac:dyDescent="0.25">
      <c r="A192" s="736" t="s">
        <v>1686</v>
      </c>
      <c r="B192" s="703" t="s">
        <v>1687</v>
      </c>
      <c r="C192" s="703" t="s">
        <v>10</v>
      </c>
      <c r="D192" s="703" t="s">
        <v>1939</v>
      </c>
      <c r="E192" s="715" t="s">
        <v>1746</v>
      </c>
      <c r="F192" s="715"/>
      <c r="G192" s="704"/>
      <c r="H192" s="704"/>
      <c r="I192" s="704"/>
      <c r="J192" s="704"/>
      <c r="K192" s="704"/>
      <c r="L192" s="704"/>
      <c r="M192" s="704"/>
      <c r="N192" s="704" t="s">
        <v>740</v>
      </c>
      <c r="O192" s="704" t="s">
        <v>740</v>
      </c>
      <c r="P192" s="704" t="s">
        <v>744</v>
      </c>
      <c r="Q192" s="705">
        <v>43098</v>
      </c>
    </row>
    <row r="193" spans="1:17" x14ac:dyDescent="0.25">
      <c r="A193" s="736" t="s">
        <v>1686</v>
      </c>
      <c r="B193" s="703" t="s">
        <v>1687</v>
      </c>
      <c r="C193" s="703" t="s">
        <v>10</v>
      </c>
      <c r="D193" s="703" t="s">
        <v>996</v>
      </c>
      <c r="E193" s="715" t="s">
        <v>1738</v>
      </c>
      <c r="F193" s="715"/>
      <c r="G193" s="704"/>
      <c r="H193" s="704"/>
      <c r="I193" s="704"/>
      <c r="J193" s="704"/>
      <c r="K193" s="704"/>
      <c r="L193" s="704"/>
      <c r="M193" s="704"/>
      <c r="N193" s="704" t="s">
        <v>740</v>
      </c>
      <c r="O193" s="704" t="s">
        <v>740</v>
      </c>
      <c r="P193" s="704" t="s">
        <v>744</v>
      </c>
      <c r="Q193" s="705">
        <v>43098</v>
      </c>
    </row>
    <row r="194" spans="1:17" x14ac:dyDescent="0.25">
      <c r="A194" s="736" t="s">
        <v>1686</v>
      </c>
      <c r="B194" s="703" t="s">
        <v>1687</v>
      </c>
      <c r="C194" s="703" t="s">
        <v>10</v>
      </c>
      <c r="D194" s="703" t="s">
        <v>1182</v>
      </c>
      <c r="E194" s="715" t="s">
        <v>1746</v>
      </c>
      <c r="F194" s="715"/>
      <c r="G194" s="704"/>
      <c r="H194" s="704"/>
      <c r="I194" s="704"/>
      <c r="J194" s="704"/>
      <c r="K194" s="704"/>
      <c r="L194" s="704"/>
      <c r="M194" s="704"/>
      <c r="N194" s="704" t="s">
        <v>740</v>
      </c>
      <c r="O194" s="704" t="s">
        <v>740</v>
      </c>
      <c r="P194" s="704" t="s">
        <v>744</v>
      </c>
      <c r="Q194" s="705">
        <v>43098</v>
      </c>
    </row>
    <row r="195" spans="1:17" x14ac:dyDescent="0.25">
      <c r="A195" s="736" t="s">
        <v>1686</v>
      </c>
      <c r="B195" s="703" t="s">
        <v>1687</v>
      </c>
      <c r="C195" s="703" t="s">
        <v>10</v>
      </c>
      <c r="D195" s="703" t="s">
        <v>1940</v>
      </c>
      <c r="E195" s="715" t="s">
        <v>1746</v>
      </c>
      <c r="F195" s="715"/>
      <c r="G195" s="704"/>
      <c r="H195" s="704"/>
      <c r="I195" s="704"/>
      <c r="J195" s="704"/>
      <c r="K195" s="704"/>
      <c r="L195" s="704"/>
      <c r="M195" s="704"/>
      <c r="N195" s="704" t="s">
        <v>740</v>
      </c>
      <c r="O195" s="704" t="s">
        <v>740</v>
      </c>
      <c r="P195" s="704" t="s">
        <v>744</v>
      </c>
      <c r="Q195" s="705">
        <v>43098</v>
      </c>
    </row>
    <row r="196" spans="1:17" x14ac:dyDescent="0.25">
      <c r="A196" s="736" t="s">
        <v>1686</v>
      </c>
      <c r="B196" s="703" t="s">
        <v>1687</v>
      </c>
      <c r="C196" s="703" t="s">
        <v>10</v>
      </c>
      <c r="D196" s="703" t="s">
        <v>1941</v>
      </c>
      <c r="E196" s="715" t="s">
        <v>1738</v>
      </c>
      <c r="F196" s="715"/>
      <c r="G196" s="704"/>
      <c r="H196" s="704"/>
      <c r="I196" s="704"/>
      <c r="J196" s="704"/>
      <c r="K196" s="704"/>
      <c r="L196" s="704"/>
      <c r="M196" s="704"/>
      <c r="N196" s="704" t="s">
        <v>740</v>
      </c>
      <c r="O196" s="704" t="s">
        <v>740</v>
      </c>
      <c r="P196" s="704" t="s">
        <v>744</v>
      </c>
      <c r="Q196" s="705">
        <v>43098</v>
      </c>
    </row>
    <row r="197" spans="1:17" x14ac:dyDescent="0.25">
      <c r="A197" s="736" t="s">
        <v>1686</v>
      </c>
      <c r="B197" s="703" t="s">
        <v>1687</v>
      </c>
      <c r="C197" s="703" t="s">
        <v>10</v>
      </c>
      <c r="D197" s="703" t="s">
        <v>1942</v>
      </c>
      <c r="E197" s="715" t="s">
        <v>1747</v>
      </c>
      <c r="F197" s="715"/>
      <c r="G197" s="704"/>
      <c r="H197" s="704"/>
      <c r="I197" s="704"/>
      <c r="J197" s="704"/>
      <c r="K197" s="704"/>
      <c r="L197" s="704"/>
      <c r="M197" s="704"/>
      <c r="N197" s="704" t="s">
        <v>746</v>
      </c>
      <c r="O197" s="704" t="s">
        <v>755</v>
      </c>
      <c r="P197" s="704" t="s">
        <v>744</v>
      </c>
      <c r="Q197" s="705">
        <v>43098</v>
      </c>
    </row>
    <row r="198" spans="1:17" x14ac:dyDescent="0.25">
      <c r="A198" s="736" t="s">
        <v>1686</v>
      </c>
      <c r="B198" s="703" t="s">
        <v>1687</v>
      </c>
      <c r="C198" s="703" t="s">
        <v>10</v>
      </c>
      <c r="D198" s="703" t="s">
        <v>1943</v>
      </c>
      <c r="E198" s="715" t="s">
        <v>1748</v>
      </c>
      <c r="F198" s="715"/>
      <c r="G198" s="704"/>
      <c r="H198" s="704"/>
      <c r="I198" s="704"/>
      <c r="J198" s="704"/>
      <c r="K198" s="704"/>
      <c r="L198" s="704"/>
      <c r="M198" s="704"/>
      <c r="N198" s="704" t="s">
        <v>746</v>
      </c>
      <c r="O198" s="704" t="s">
        <v>755</v>
      </c>
      <c r="P198" s="704" t="s">
        <v>744</v>
      </c>
      <c r="Q198" s="705">
        <v>43098</v>
      </c>
    </row>
    <row r="199" spans="1:17" x14ac:dyDescent="0.25">
      <c r="A199" s="736" t="s">
        <v>1686</v>
      </c>
      <c r="B199" s="703" t="s">
        <v>1687</v>
      </c>
      <c r="C199" s="703" t="s">
        <v>3</v>
      </c>
      <c r="D199" s="703" t="s">
        <v>207</v>
      </c>
      <c r="E199" s="715" t="s">
        <v>1746</v>
      </c>
      <c r="F199" s="715"/>
      <c r="G199" s="704"/>
      <c r="H199" s="704"/>
      <c r="I199" s="704"/>
      <c r="J199" s="704"/>
      <c r="K199" s="704"/>
      <c r="L199" s="704"/>
      <c r="M199" s="704"/>
      <c r="N199" s="704" t="s">
        <v>740</v>
      </c>
      <c r="O199" s="704" t="s">
        <v>740</v>
      </c>
      <c r="P199" s="704" t="s">
        <v>744</v>
      </c>
      <c r="Q199" s="705">
        <v>43098</v>
      </c>
    </row>
    <row r="200" spans="1:17" x14ac:dyDescent="0.25">
      <c r="A200" s="736" t="s">
        <v>1686</v>
      </c>
      <c r="B200" s="703" t="s">
        <v>1687</v>
      </c>
      <c r="C200" s="703" t="s">
        <v>3</v>
      </c>
      <c r="D200" s="703" t="s">
        <v>1188</v>
      </c>
      <c r="E200" s="715" t="s">
        <v>1735</v>
      </c>
      <c r="F200" s="715"/>
      <c r="G200" s="704"/>
      <c r="H200" s="704"/>
      <c r="I200" s="704"/>
      <c r="J200" s="704"/>
      <c r="K200" s="704"/>
      <c r="L200" s="704"/>
      <c r="M200" s="704"/>
      <c r="N200" s="704" t="s">
        <v>740</v>
      </c>
      <c r="O200" s="704" t="s">
        <v>740</v>
      </c>
      <c r="P200" s="704" t="s">
        <v>744</v>
      </c>
      <c r="Q200" s="705">
        <v>43098</v>
      </c>
    </row>
    <row r="201" spans="1:17" x14ac:dyDescent="0.25">
      <c r="A201" s="736" t="s">
        <v>1686</v>
      </c>
      <c r="B201" s="703" t="s">
        <v>1687</v>
      </c>
      <c r="C201" s="703" t="s">
        <v>3</v>
      </c>
      <c r="D201" s="703" t="s">
        <v>1191</v>
      </c>
      <c r="E201" s="715" t="s">
        <v>1749</v>
      </c>
      <c r="F201" s="715"/>
      <c r="G201" s="704"/>
      <c r="H201" s="704"/>
      <c r="I201" s="704"/>
      <c r="J201" s="704"/>
      <c r="K201" s="704"/>
      <c r="L201" s="704"/>
      <c r="M201" s="704"/>
      <c r="N201" s="704" t="s">
        <v>740</v>
      </c>
      <c r="O201" s="704" t="s">
        <v>740</v>
      </c>
      <c r="P201" s="704" t="s">
        <v>744</v>
      </c>
      <c r="Q201" s="705">
        <v>43098</v>
      </c>
    </row>
    <row r="202" spans="1:17" x14ac:dyDescent="0.25">
      <c r="A202" s="736" t="s">
        <v>1686</v>
      </c>
      <c r="B202" s="703" t="s">
        <v>1687</v>
      </c>
      <c r="C202" s="703" t="s">
        <v>3</v>
      </c>
      <c r="D202" s="703" t="s">
        <v>1194</v>
      </c>
      <c r="E202" s="715" t="s">
        <v>1738</v>
      </c>
      <c r="F202" s="715"/>
      <c r="G202" s="704"/>
      <c r="H202" s="704"/>
      <c r="I202" s="704"/>
      <c r="J202" s="704"/>
      <c r="K202" s="704"/>
      <c r="L202" s="704"/>
      <c r="M202" s="704"/>
      <c r="N202" s="704" t="s">
        <v>740</v>
      </c>
      <c r="O202" s="704" t="s">
        <v>740</v>
      </c>
      <c r="P202" s="704" t="s">
        <v>744</v>
      </c>
      <c r="Q202" s="705">
        <v>43098</v>
      </c>
    </row>
    <row r="203" spans="1:17" x14ac:dyDescent="0.25">
      <c r="A203" s="736" t="s">
        <v>1686</v>
      </c>
      <c r="B203" s="703" t="s">
        <v>1687</v>
      </c>
      <c r="C203" s="703" t="s">
        <v>3</v>
      </c>
      <c r="D203" s="703" t="s">
        <v>821</v>
      </c>
      <c r="E203" s="715" t="s">
        <v>1750</v>
      </c>
      <c r="F203" s="715"/>
      <c r="G203" s="704"/>
      <c r="H203" s="704"/>
      <c r="I203" s="704"/>
      <c r="J203" s="704"/>
      <c r="K203" s="704"/>
      <c r="L203" s="704"/>
      <c r="M203" s="704"/>
      <c r="N203" s="704" t="s">
        <v>746</v>
      </c>
      <c r="O203" s="704" t="s">
        <v>755</v>
      </c>
      <c r="P203" s="704" t="s">
        <v>744</v>
      </c>
      <c r="Q203" s="705">
        <v>43098</v>
      </c>
    </row>
    <row r="204" spans="1:17" x14ac:dyDescent="0.25">
      <c r="A204" s="736" t="s">
        <v>1686</v>
      </c>
      <c r="B204" s="703" t="s">
        <v>1687</v>
      </c>
      <c r="C204" s="703" t="s">
        <v>3</v>
      </c>
      <c r="D204" s="703" t="s">
        <v>1198</v>
      </c>
      <c r="E204" s="715" t="s">
        <v>1751</v>
      </c>
      <c r="F204" s="715"/>
      <c r="G204" s="704"/>
      <c r="H204" s="704"/>
      <c r="I204" s="704"/>
      <c r="J204" s="704"/>
      <c r="K204" s="704"/>
      <c r="L204" s="704"/>
      <c r="M204" s="704"/>
      <c r="N204" s="704" t="s">
        <v>746</v>
      </c>
      <c r="O204" s="704" t="s">
        <v>755</v>
      </c>
      <c r="P204" s="704" t="s">
        <v>744</v>
      </c>
      <c r="Q204" s="705">
        <v>43098</v>
      </c>
    </row>
    <row r="205" spans="1:17" x14ac:dyDescent="0.25">
      <c r="A205" s="736" t="s">
        <v>1686</v>
      </c>
      <c r="B205" s="703" t="s">
        <v>1687</v>
      </c>
      <c r="C205" s="703" t="s">
        <v>3</v>
      </c>
      <c r="D205" s="703" t="s">
        <v>1398</v>
      </c>
      <c r="E205" s="715" t="s">
        <v>1746</v>
      </c>
      <c r="F205" s="715"/>
      <c r="G205" s="704"/>
      <c r="H205" s="704"/>
      <c r="I205" s="704"/>
      <c r="J205" s="704"/>
      <c r="K205" s="704"/>
      <c r="L205" s="704"/>
      <c r="M205" s="704"/>
      <c r="N205" s="704" t="s">
        <v>746</v>
      </c>
      <c r="O205" s="704" t="s">
        <v>755</v>
      </c>
      <c r="P205" s="704" t="s">
        <v>744</v>
      </c>
      <c r="Q205" s="705">
        <v>43098</v>
      </c>
    </row>
    <row r="206" spans="1:17" x14ac:dyDescent="0.25">
      <c r="A206" s="736" t="s">
        <v>1686</v>
      </c>
      <c r="B206" s="703" t="s">
        <v>1687</v>
      </c>
      <c r="C206" s="703" t="s">
        <v>95</v>
      </c>
      <c r="D206" s="703" t="s">
        <v>210</v>
      </c>
      <c r="E206" s="715" t="s">
        <v>1752</v>
      </c>
      <c r="F206" s="715"/>
      <c r="G206" s="704"/>
      <c r="H206" s="704"/>
      <c r="I206" s="704"/>
      <c r="J206" s="704"/>
      <c r="K206" s="704"/>
      <c r="L206" s="704"/>
      <c r="M206" s="704"/>
      <c r="N206" s="704" t="s">
        <v>743</v>
      </c>
      <c r="O206" s="704" t="s">
        <v>753</v>
      </c>
      <c r="P206" s="704" t="s">
        <v>744</v>
      </c>
      <c r="Q206" s="705">
        <v>43098</v>
      </c>
    </row>
    <row r="207" spans="1:17" x14ac:dyDescent="0.25">
      <c r="A207" s="736" t="s">
        <v>1686</v>
      </c>
      <c r="B207" s="703" t="s">
        <v>1687</v>
      </c>
      <c r="C207" s="703" t="s">
        <v>95</v>
      </c>
      <c r="D207" s="703" t="s">
        <v>213</v>
      </c>
      <c r="E207" s="715" t="s">
        <v>1753</v>
      </c>
      <c r="F207" s="715"/>
      <c r="G207" s="704"/>
      <c r="H207" s="704"/>
      <c r="I207" s="704"/>
      <c r="J207" s="704"/>
      <c r="K207" s="704"/>
      <c r="L207" s="704"/>
      <c r="M207" s="704"/>
      <c r="N207" s="704" t="s">
        <v>743</v>
      </c>
      <c r="O207" s="704" t="s">
        <v>753</v>
      </c>
      <c r="P207" s="704" t="s">
        <v>744</v>
      </c>
      <c r="Q207" s="705">
        <v>43098</v>
      </c>
    </row>
    <row r="208" spans="1:17" x14ac:dyDescent="0.25">
      <c r="A208" s="736" t="s">
        <v>1686</v>
      </c>
      <c r="B208" s="703" t="s">
        <v>1687</v>
      </c>
      <c r="C208" s="703" t="s">
        <v>95</v>
      </c>
      <c r="D208" s="703" t="s">
        <v>1944</v>
      </c>
      <c r="E208" s="715" t="s">
        <v>1754</v>
      </c>
      <c r="F208" s="715"/>
      <c r="G208" s="704"/>
      <c r="H208" s="704"/>
      <c r="I208" s="704"/>
      <c r="J208" s="704"/>
      <c r="K208" s="704"/>
      <c r="L208" s="704"/>
      <c r="M208" s="704"/>
      <c r="N208" s="704" t="s">
        <v>743</v>
      </c>
      <c r="O208" s="704" t="s">
        <v>753</v>
      </c>
      <c r="P208" s="704" t="s">
        <v>744</v>
      </c>
      <c r="Q208" s="705">
        <v>43098</v>
      </c>
    </row>
    <row r="209" spans="1:17" x14ac:dyDescent="0.25">
      <c r="A209" s="736" t="s">
        <v>1686</v>
      </c>
      <c r="B209" s="703" t="s">
        <v>1687</v>
      </c>
      <c r="C209" s="703" t="s">
        <v>95</v>
      </c>
      <c r="D209" s="703" t="s">
        <v>1945</v>
      </c>
      <c r="E209" s="715" t="s">
        <v>1755</v>
      </c>
      <c r="F209" s="715"/>
      <c r="G209" s="704"/>
      <c r="H209" s="704"/>
      <c r="I209" s="704"/>
      <c r="J209" s="704"/>
      <c r="K209" s="704"/>
      <c r="L209" s="704"/>
      <c r="M209" s="704"/>
      <c r="N209" s="704" t="s">
        <v>743</v>
      </c>
      <c r="O209" s="704" t="s">
        <v>753</v>
      </c>
      <c r="P209" s="704" t="s">
        <v>744</v>
      </c>
      <c r="Q209" s="705">
        <v>43098</v>
      </c>
    </row>
    <row r="210" spans="1:17" x14ac:dyDescent="0.25">
      <c r="A210" s="736" t="s">
        <v>1686</v>
      </c>
      <c r="B210" s="703" t="s">
        <v>1687</v>
      </c>
      <c r="C210" s="703" t="s">
        <v>95</v>
      </c>
      <c r="D210" s="703" t="s">
        <v>1946</v>
      </c>
      <c r="E210" s="715" t="s">
        <v>1755</v>
      </c>
      <c r="F210" s="715"/>
      <c r="G210" s="704"/>
      <c r="H210" s="704"/>
      <c r="I210" s="704"/>
      <c r="J210" s="704"/>
      <c r="K210" s="704"/>
      <c r="L210" s="704"/>
      <c r="M210" s="704"/>
      <c r="N210" s="704" t="s">
        <v>743</v>
      </c>
      <c r="O210" s="704" t="s">
        <v>753</v>
      </c>
      <c r="P210" s="704" t="s">
        <v>744</v>
      </c>
      <c r="Q210" s="705">
        <v>43098</v>
      </c>
    </row>
    <row r="211" spans="1:17" x14ac:dyDescent="0.25">
      <c r="A211" s="736" t="s">
        <v>1686</v>
      </c>
      <c r="B211" s="703" t="s">
        <v>1687</v>
      </c>
      <c r="C211" s="703" t="s">
        <v>95</v>
      </c>
      <c r="D211" s="703" t="s">
        <v>217</v>
      </c>
      <c r="E211" s="715" t="s">
        <v>1740</v>
      </c>
      <c r="F211" s="715"/>
      <c r="G211" s="704"/>
      <c r="H211" s="704"/>
      <c r="I211" s="704"/>
      <c r="J211" s="704"/>
      <c r="K211" s="704"/>
      <c r="L211" s="704"/>
      <c r="M211" s="704"/>
      <c r="N211" s="704" t="s">
        <v>749</v>
      </c>
      <c r="O211" s="704" t="s">
        <v>756</v>
      </c>
      <c r="P211" s="704" t="s">
        <v>744</v>
      </c>
      <c r="Q211" s="705">
        <v>43098</v>
      </c>
    </row>
    <row r="212" spans="1:17" x14ac:dyDescent="0.25">
      <c r="A212" s="736" t="s">
        <v>1686</v>
      </c>
      <c r="B212" s="703" t="s">
        <v>1687</v>
      </c>
      <c r="C212" s="703" t="s">
        <v>95</v>
      </c>
      <c r="D212" s="703" t="s">
        <v>218</v>
      </c>
      <c r="E212" s="715" t="s">
        <v>1737</v>
      </c>
      <c r="F212" s="715"/>
      <c r="G212" s="704"/>
      <c r="H212" s="704"/>
      <c r="I212" s="704"/>
      <c r="J212" s="704"/>
      <c r="K212" s="704"/>
      <c r="L212" s="704"/>
      <c r="M212" s="704"/>
      <c r="N212" s="704" t="s">
        <v>749</v>
      </c>
      <c r="O212" s="704" t="s">
        <v>756</v>
      </c>
      <c r="P212" s="704" t="s">
        <v>744</v>
      </c>
      <c r="Q212" s="705">
        <v>43098</v>
      </c>
    </row>
    <row r="213" spans="1:17" x14ac:dyDescent="0.25">
      <c r="A213" s="736" t="s">
        <v>1686</v>
      </c>
      <c r="B213" s="703" t="s">
        <v>1687</v>
      </c>
      <c r="C213" s="703" t="s">
        <v>95</v>
      </c>
      <c r="D213" s="703" t="s">
        <v>1947</v>
      </c>
      <c r="E213" s="715" t="s">
        <v>1756</v>
      </c>
      <c r="F213" s="715"/>
      <c r="G213" s="704"/>
      <c r="H213" s="704"/>
      <c r="I213" s="704"/>
      <c r="J213" s="704"/>
      <c r="K213" s="704"/>
      <c r="L213" s="704"/>
      <c r="M213" s="704"/>
      <c r="N213" s="704" t="s">
        <v>749</v>
      </c>
      <c r="O213" s="704" t="s">
        <v>756</v>
      </c>
      <c r="P213" s="704" t="s">
        <v>744</v>
      </c>
      <c r="Q213" s="705">
        <v>43098</v>
      </c>
    </row>
    <row r="214" spans="1:17" x14ac:dyDescent="0.25">
      <c r="A214" s="736" t="s">
        <v>1686</v>
      </c>
      <c r="B214" s="703" t="s">
        <v>1687</v>
      </c>
      <c r="C214" s="703" t="s">
        <v>95</v>
      </c>
      <c r="D214" s="703" t="s">
        <v>1948</v>
      </c>
      <c r="E214" s="715" t="s">
        <v>1757</v>
      </c>
      <c r="F214" s="715"/>
      <c r="G214" s="704"/>
      <c r="H214" s="704"/>
      <c r="I214" s="704"/>
      <c r="J214" s="704"/>
      <c r="K214" s="704"/>
      <c r="L214" s="704"/>
      <c r="M214" s="704"/>
      <c r="N214" s="704" t="s">
        <v>749</v>
      </c>
      <c r="O214" s="704" t="s">
        <v>756</v>
      </c>
      <c r="P214" s="704" t="s">
        <v>744</v>
      </c>
      <c r="Q214" s="705">
        <v>43098</v>
      </c>
    </row>
    <row r="215" spans="1:17" x14ac:dyDescent="0.25">
      <c r="A215" s="736" t="s">
        <v>1686</v>
      </c>
      <c r="B215" s="703" t="s">
        <v>1690</v>
      </c>
      <c r="C215" s="703" t="s">
        <v>1626</v>
      </c>
      <c r="D215" s="703" t="s">
        <v>1109</v>
      </c>
      <c r="E215" s="715" t="s">
        <v>1758</v>
      </c>
      <c r="F215" s="715"/>
      <c r="G215" s="704"/>
      <c r="H215" s="704"/>
      <c r="I215" s="704"/>
      <c r="J215" s="704"/>
      <c r="K215" s="704"/>
      <c r="L215" s="704"/>
      <c r="M215" s="704"/>
      <c r="N215" s="704" t="s">
        <v>763</v>
      </c>
      <c r="O215" s="704" t="s">
        <v>531</v>
      </c>
      <c r="P215" s="704" t="s">
        <v>744</v>
      </c>
      <c r="Q215" s="705">
        <v>43098</v>
      </c>
    </row>
    <row r="216" spans="1:17" x14ac:dyDescent="0.25">
      <c r="A216" s="736" t="s">
        <v>1686</v>
      </c>
      <c r="B216" s="703" t="s">
        <v>1690</v>
      </c>
      <c r="C216" s="703" t="s">
        <v>1489</v>
      </c>
      <c r="D216" s="703" t="s">
        <v>282</v>
      </c>
      <c r="E216" s="715" t="s">
        <v>1758</v>
      </c>
      <c r="F216" s="715"/>
      <c r="G216" s="704"/>
      <c r="H216" s="704"/>
      <c r="I216" s="704"/>
      <c r="J216" s="704"/>
      <c r="K216" s="704"/>
      <c r="L216" s="704"/>
      <c r="M216" s="704"/>
      <c r="N216" s="704" t="s">
        <v>748</v>
      </c>
      <c r="O216" s="704" t="s">
        <v>768</v>
      </c>
      <c r="P216" s="704" t="s">
        <v>744</v>
      </c>
      <c r="Q216" s="705">
        <v>43098</v>
      </c>
    </row>
    <row r="217" spans="1:17" x14ac:dyDescent="0.25">
      <c r="A217" s="736" t="s">
        <v>1686</v>
      </c>
      <c r="B217" s="703" t="s">
        <v>1690</v>
      </c>
      <c r="C217" s="703" t="s">
        <v>1489</v>
      </c>
      <c r="D217" s="703" t="s">
        <v>285</v>
      </c>
      <c r="E217" s="715" t="s">
        <v>1759</v>
      </c>
      <c r="F217" s="715"/>
      <c r="G217" s="704"/>
      <c r="H217" s="704"/>
      <c r="I217" s="704"/>
      <c r="J217" s="704"/>
      <c r="K217" s="704"/>
      <c r="L217" s="704"/>
      <c r="M217" s="704"/>
      <c r="N217" s="704" t="s">
        <v>759</v>
      </c>
      <c r="O217" s="704" t="s">
        <v>760</v>
      </c>
      <c r="P217" s="704" t="s">
        <v>744</v>
      </c>
      <c r="Q217" s="705">
        <v>43098</v>
      </c>
    </row>
    <row r="218" spans="1:17" x14ac:dyDescent="0.25">
      <c r="A218" s="736" t="s">
        <v>1686</v>
      </c>
      <c r="B218" s="703" t="s">
        <v>1690</v>
      </c>
      <c r="C218" s="703" t="s">
        <v>1489</v>
      </c>
      <c r="D218" s="703" t="s">
        <v>288</v>
      </c>
      <c r="E218" s="715" t="s">
        <v>1760</v>
      </c>
      <c r="F218" s="715"/>
      <c r="G218" s="704"/>
      <c r="H218" s="704"/>
      <c r="I218" s="704"/>
      <c r="J218" s="704"/>
      <c r="K218" s="704"/>
      <c r="L218" s="704"/>
      <c r="M218" s="704"/>
      <c r="N218" s="704" t="s">
        <v>759</v>
      </c>
      <c r="O218" s="704" t="s">
        <v>760</v>
      </c>
      <c r="P218" s="704" t="s">
        <v>744</v>
      </c>
      <c r="Q218" s="705">
        <v>43098</v>
      </c>
    </row>
    <row r="219" spans="1:17" x14ac:dyDescent="0.25">
      <c r="A219" s="736" t="s">
        <v>1686</v>
      </c>
      <c r="B219" s="703" t="s">
        <v>1690</v>
      </c>
      <c r="C219" s="703" t="s">
        <v>1489</v>
      </c>
      <c r="D219" s="703" t="s">
        <v>1949</v>
      </c>
      <c r="E219" s="715" t="s">
        <v>1761</v>
      </c>
      <c r="F219" s="715"/>
      <c r="G219" s="704"/>
      <c r="H219" s="704"/>
      <c r="I219" s="704"/>
      <c r="J219" s="704"/>
      <c r="K219" s="704"/>
      <c r="L219" s="704"/>
      <c r="M219" s="704"/>
      <c r="N219" s="704" t="s">
        <v>759</v>
      </c>
      <c r="O219" s="704" t="s">
        <v>760</v>
      </c>
      <c r="P219" s="704" t="s">
        <v>744</v>
      </c>
      <c r="Q219" s="705">
        <v>43098</v>
      </c>
    </row>
    <row r="220" spans="1:17" x14ac:dyDescent="0.25">
      <c r="A220" s="736" t="s">
        <v>1686</v>
      </c>
      <c r="B220" s="703" t="s">
        <v>1690</v>
      </c>
      <c r="C220" s="703" t="s">
        <v>1489</v>
      </c>
      <c r="D220" s="703" t="s">
        <v>1950</v>
      </c>
      <c r="E220" s="715" t="s">
        <v>1762</v>
      </c>
      <c r="F220" s="715"/>
      <c r="G220" s="704"/>
      <c r="H220" s="704"/>
      <c r="I220" s="704"/>
      <c r="J220" s="704"/>
      <c r="K220" s="704"/>
      <c r="L220" s="704"/>
      <c r="M220" s="704"/>
      <c r="N220" s="704" t="s">
        <v>759</v>
      </c>
      <c r="O220" s="704" t="s">
        <v>760</v>
      </c>
      <c r="P220" s="704" t="s">
        <v>744</v>
      </c>
      <c r="Q220" s="705">
        <v>43098</v>
      </c>
    </row>
    <row r="221" spans="1:17" x14ac:dyDescent="0.25">
      <c r="A221" s="736" t="s">
        <v>1686</v>
      </c>
      <c r="B221" s="703" t="s">
        <v>1687</v>
      </c>
      <c r="C221" s="703" t="s">
        <v>12</v>
      </c>
      <c r="D221" s="703" t="s">
        <v>1648</v>
      </c>
      <c r="E221" s="715" t="s">
        <v>1737</v>
      </c>
      <c r="F221" s="715"/>
      <c r="G221" s="704"/>
      <c r="H221" s="704"/>
      <c r="I221" s="704"/>
      <c r="J221" s="704"/>
      <c r="K221" s="704"/>
      <c r="L221" s="704"/>
      <c r="M221" s="704"/>
      <c r="N221" s="704" t="s">
        <v>743</v>
      </c>
      <c r="O221" s="704" t="s">
        <v>753</v>
      </c>
      <c r="P221" s="704" t="s">
        <v>744</v>
      </c>
      <c r="Q221" s="705">
        <v>43098</v>
      </c>
    </row>
    <row r="222" spans="1:17" x14ac:dyDescent="0.25">
      <c r="A222" s="736" t="s">
        <v>1686</v>
      </c>
      <c r="B222" s="703" t="s">
        <v>1763</v>
      </c>
      <c r="C222" s="703" t="s">
        <v>239</v>
      </c>
      <c r="D222" s="703" t="s">
        <v>1951</v>
      </c>
      <c r="E222" s="715" t="s">
        <v>1764</v>
      </c>
      <c r="F222" s="715"/>
      <c r="G222" s="704"/>
      <c r="H222" s="704"/>
      <c r="I222" s="704"/>
      <c r="J222" s="704"/>
      <c r="K222" s="704"/>
      <c r="L222" s="704"/>
      <c r="M222" s="704"/>
      <c r="N222" s="704" t="s">
        <v>746</v>
      </c>
      <c r="O222" s="704" t="s">
        <v>755</v>
      </c>
      <c r="P222" s="704" t="s">
        <v>744</v>
      </c>
      <c r="Q222" s="705">
        <v>43098</v>
      </c>
    </row>
    <row r="223" spans="1:17" x14ac:dyDescent="0.25">
      <c r="A223" s="736" t="s">
        <v>1686</v>
      </c>
      <c r="B223" s="703" t="s">
        <v>1763</v>
      </c>
      <c r="C223" s="703" t="s">
        <v>239</v>
      </c>
      <c r="D223" s="703" t="s">
        <v>1952</v>
      </c>
      <c r="E223" s="715" t="s">
        <v>1757</v>
      </c>
      <c r="F223" s="715"/>
      <c r="G223" s="704"/>
      <c r="H223" s="704"/>
      <c r="I223" s="704"/>
      <c r="J223" s="704"/>
      <c r="K223" s="704"/>
      <c r="L223" s="704"/>
      <c r="M223" s="704"/>
      <c r="N223" s="704" t="s">
        <v>746</v>
      </c>
      <c r="O223" s="704" t="s">
        <v>755</v>
      </c>
      <c r="P223" s="704" t="s">
        <v>744</v>
      </c>
      <c r="Q223" s="705">
        <v>43098</v>
      </c>
    </row>
    <row r="224" spans="1:17" x14ac:dyDescent="0.25">
      <c r="A224" s="736" t="s">
        <v>1686</v>
      </c>
      <c r="B224" s="703" t="s">
        <v>103</v>
      </c>
      <c r="C224" s="703" t="s">
        <v>51</v>
      </c>
      <c r="D224" s="703" t="s">
        <v>255</v>
      </c>
      <c r="E224" s="715" t="s">
        <v>1765</v>
      </c>
      <c r="F224" s="715"/>
      <c r="G224" s="704"/>
      <c r="H224" s="704"/>
      <c r="I224" s="704"/>
      <c r="J224" s="704"/>
      <c r="K224" s="704"/>
      <c r="L224" s="704"/>
      <c r="M224" s="704"/>
      <c r="N224" s="704" t="s">
        <v>748</v>
      </c>
      <c r="O224" s="704" t="s">
        <v>768</v>
      </c>
      <c r="P224" s="704" t="s">
        <v>744</v>
      </c>
      <c r="Q224" s="705">
        <v>43098</v>
      </c>
    </row>
    <row r="225" spans="1:17" x14ac:dyDescent="0.25">
      <c r="A225" s="736" t="s">
        <v>1686</v>
      </c>
      <c r="B225" s="703" t="s">
        <v>1732</v>
      </c>
      <c r="C225" s="703" t="s">
        <v>927</v>
      </c>
      <c r="D225" s="703" t="s">
        <v>271</v>
      </c>
      <c r="E225" s="715" t="s">
        <v>1766</v>
      </c>
      <c r="F225" s="715"/>
      <c r="G225" s="704"/>
      <c r="H225" s="704"/>
      <c r="I225" s="704"/>
      <c r="J225" s="704"/>
      <c r="K225" s="704"/>
      <c r="L225" s="704"/>
      <c r="M225" s="704"/>
      <c r="N225" s="704" t="s">
        <v>743</v>
      </c>
      <c r="O225" s="704" t="s">
        <v>753</v>
      </c>
      <c r="P225" s="704" t="s">
        <v>744</v>
      </c>
      <c r="Q225" s="705">
        <v>43098</v>
      </c>
    </row>
    <row r="226" spans="1:17" x14ac:dyDescent="0.25">
      <c r="A226" s="736" t="s">
        <v>1686</v>
      </c>
      <c r="B226" s="703" t="s">
        <v>1732</v>
      </c>
      <c r="C226" s="703" t="s">
        <v>6</v>
      </c>
      <c r="D226" s="703" t="s">
        <v>1545</v>
      </c>
      <c r="E226" s="715" t="s">
        <v>1737</v>
      </c>
      <c r="F226" s="715"/>
      <c r="G226" s="704"/>
      <c r="H226" s="704"/>
      <c r="I226" s="704"/>
      <c r="J226" s="704"/>
      <c r="K226" s="704"/>
      <c r="L226" s="704"/>
      <c r="M226" s="704"/>
      <c r="N226" s="704" t="s">
        <v>746</v>
      </c>
      <c r="O226" s="704" t="s">
        <v>755</v>
      </c>
      <c r="P226" s="704" t="s">
        <v>744</v>
      </c>
      <c r="Q226" s="705">
        <v>43098</v>
      </c>
    </row>
    <row r="227" spans="1:17" x14ac:dyDescent="0.25">
      <c r="A227" s="736" t="s">
        <v>1686</v>
      </c>
      <c r="B227" s="703" t="s">
        <v>1732</v>
      </c>
      <c r="C227" s="703" t="s">
        <v>6</v>
      </c>
      <c r="D227" s="703" t="s">
        <v>291</v>
      </c>
      <c r="E227" s="715" t="s">
        <v>1767</v>
      </c>
      <c r="F227" s="715"/>
      <c r="G227" s="704"/>
      <c r="H227" s="704"/>
      <c r="I227" s="704"/>
      <c r="J227" s="704"/>
      <c r="K227" s="704"/>
      <c r="L227" s="704"/>
      <c r="M227" s="704"/>
      <c r="N227" s="704" t="s">
        <v>746</v>
      </c>
      <c r="O227" s="704" t="s">
        <v>755</v>
      </c>
      <c r="P227" s="704" t="s">
        <v>744</v>
      </c>
      <c r="Q227" s="705">
        <v>43098</v>
      </c>
    </row>
    <row r="228" spans="1:17" x14ac:dyDescent="0.25">
      <c r="A228" s="736" t="s">
        <v>1686</v>
      </c>
      <c r="B228" s="703" t="s">
        <v>1732</v>
      </c>
      <c r="C228" s="703" t="s">
        <v>314</v>
      </c>
      <c r="D228" s="703" t="s">
        <v>1953</v>
      </c>
      <c r="E228" s="715" t="s">
        <v>1768</v>
      </c>
      <c r="F228" s="715"/>
      <c r="G228" s="704"/>
      <c r="H228" s="704"/>
      <c r="I228" s="704"/>
      <c r="J228" s="704"/>
      <c r="K228" s="704"/>
      <c r="L228" s="704"/>
      <c r="M228" s="704"/>
      <c r="N228" s="704" t="s">
        <v>749</v>
      </c>
      <c r="O228" s="704" t="s">
        <v>756</v>
      </c>
      <c r="P228" s="704" t="s">
        <v>744</v>
      </c>
      <c r="Q228" s="705">
        <v>43098</v>
      </c>
    </row>
    <row r="229" spans="1:17" x14ac:dyDescent="0.25">
      <c r="A229" s="736" t="s">
        <v>1686</v>
      </c>
      <c r="B229" s="703" t="s">
        <v>1732</v>
      </c>
      <c r="C229" s="703" t="s">
        <v>314</v>
      </c>
      <c r="D229" s="703" t="s">
        <v>1954</v>
      </c>
      <c r="E229" s="715" t="s">
        <v>1769</v>
      </c>
      <c r="F229" s="715"/>
      <c r="G229" s="704"/>
      <c r="H229" s="704"/>
      <c r="I229" s="704"/>
      <c r="J229" s="704"/>
      <c r="K229" s="704"/>
      <c r="L229" s="704"/>
      <c r="M229" s="704"/>
      <c r="N229" s="704" t="s">
        <v>749</v>
      </c>
      <c r="O229" s="704" t="s">
        <v>756</v>
      </c>
      <c r="P229" s="704" t="s">
        <v>744</v>
      </c>
      <c r="Q229" s="705">
        <v>43098</v>
      </c>
    </row>
    <row r="230" spans="1:17" x14ac:dyDescent="0.25">
      <c r="A230" s="736" t="s">
        <v>1686</v>
      </c>
      <c r="B230" s="703" t="s">
        <v>1732</v>
      </c>
      <c r="C230" s="703" t="s">
        <v>8</v>
      </c>
      <c r="D230" s="703" t="s">
        <v>324</v>
      </c>
      <c r="E230" s="715" t="s">
        <v>1770</v>
      </c>
      <c r="F230" s="715"/>
      <c r="G230" s="704"/>
      <c r="H230" s="704"/>
      <c r="I230" s="704"/>
      <c r="J230" s="704"/>
      <c r="K230" s="704"/>
      <c r="L230" s="704"/>
      <c r="M230" s="704"/>
      <c r="N230" s="704" t="s">
        <v>764</v>
      </c>
      <c r="O230" s="704" t="s">
        <v>1298</v>
      </c>
      <c r="P230" s="704" t="s">
        <v>754</v>
      </c>
      <c r="Q230" s="705">
        <v>43098</v>
      </c>
    </row>
    <row r="231" spans="1:17" x14ac:dyDescent="0.25">
      <c r="A231" s="736" t="s">
        <v>1686</v>
      </c>
      <c r="B231" s="703" t="s">
        <v>1732</v>
      </c>
      <c r="C231" s="703" t="s">
        <v>933</v>
      </c>
      <c r="D231" s="703" t="s">
        <v>1049</v>
      </c>
      <c r="E231" s="715" t="s">
        <v>1771</v>
      </c>
      <c r="F231" s="715"/>
      <c r="G231" s="704"/>
      <c r="H231" s="704"/>
      <c r="I231" s="704"/>
      <c r="J231" s="704"/>
      <c r="K231" s="704"/>
      <c r="L231" s="704"/>
      <c r="M231" s="704"/>
      <c r="N231" s="704" t="s">
        <v>759</v>
      </c>
      <c r="O231" s="704" t="s">
        <v>760</v>
      </c>
      <c r="P231" s="704" t="s">
        <v>744</v>
      </c>
      <c r="Q231" s="705">
        <v>43098</v>
      </c>
    </row>
    <row r="232" spans="1:17" x14ac:dyDescent="0.25">
      <c r="A232" s="736" t="s">
        <v>1686</v>
      </c>
      <c r="B232" s="703" t="s">
        <v>1732</v>
      </c>
      <c r="C232" s="703" t="s">
        <v>933</v>
      </c>
      <c r="D232" s="703" t="s">
        <v>1052</v>
      </c>
      <c r="E232" s="715" t="s">
        <v>1772</v>
      </c>
      <c r="F232" s="715"/>
      <c r="G232" s="704"/>
      <c r="H232" s="704"/>
      <c r="I232" s="704"/>
      <c r="J232" s="704"/>
      <c r="K232" s="704"/>
      <c r="L232" s="704"/>
      <c r="M232" s="704"/>
      <c r="N232" s="704" t="s">
        <v>759</v>
      </c>
      <c r="O232" s="704" t="s">
        <v>760</v>
      </c>
      <c r="P232" s="704" t="s">
        <v>744</v>
      </c>
      <c r="Q232" s="705">
        <v>43098</v>
      </c>
    </row>
    <row r="233" spans="1:17" x14ac:dyDescent="0.25">
      <c r="A233" s="736" t="s">
        <v>1686</v>
      </c>
      <c r="B233" s="703" t="s">
        <v>1732</v>
      </c>
      <c r="C233" s="703" t="s">
        <v>1773</v>
      </c>
      <c r="D233" s="703" t="s">
        <v>1955</v>
      </c>
      <c r="E233" s="715" t="s">
        <v>1774</v>
      </c>
      <c r="F233" s="715"/>
      <c r="G233" s="704"/>
      <c r="H233" s="704"/>
      <c r="I233" s="704"/>
      <c r="J233" s="704"/>
      <c r="K233" s="704"/>
      <c r="L233" s="704"/>
      <c r="M233" s="704"/>
      <c r="N233" s="704" t="s">
        <v>749</v>
      </c>
      <c r="O233" s="704" t="s">
        <v>756</v>
      </c>
      <c r="P233" s="704" t="s">
        <v>744</v>
      </c>
      <c r="Q233" s="705">
        <v>43098</v>
      </c>
    </row>
    <row r="234" spans="1:17" x14ac:dyDescent="0.25">
      <c r="A234" s="736" t="s">
        <v>1686</v>
      </c>
      <c r="B234" s="703" t="s">
        <v>1732</v>
      </c>
      <c r="C234" s="703" t="s">
        <v>393</v>
      </c>
      <c r="D234" s="703" t="s">
        <v>1956</v>
      </c>
      <c r="E234" s="715" t="s">
        <v>1775</v>
      </c>
      <c r="F234" s="715"/>
      <c r="G234" s="704"/>
      <c r="H234" s="704"/>
      <c r="I234" s="704"/>
      <c r="J234" s="704"/>
      <c r="K234" s="704"/>
      <c r="L234" s="704"/>
      <c r="M234" s="704"/>
      <c r="N234" s="704" t="s">
        <v>749</v>
      </c>
      <c r="O234" s="704" t="s">
        <v>756</v>
      </c>
      <c r="P234" s="704" t="s">
        <v>744</v>
      </c>
      <c r="Q234" s="705">
        <v>43098</v>
      </c>
    </row>
    <row r="235" spans="1:17" x14ac:dyDescent="0.25">
      <c r="A235" s="736" t="s">
        <v>1686</v>
      </c>
      <c r="B235" s="703" t="s">
        <v>1732</v>
      </c>
      <c r="C235" s="703" t="s">
        <v>393</v>
      </c>
      <c r="D235" s="703" t="s">
        <v>1957</v>
      </c>
      <c r="E235" s="715" t="s">
        <v>1776</v>
      </c>
      <c r="F235" s="715"/>
      <c r="G235" s="704"/>
      <c r="H235" s="704"/>
      <c r="I235" s="704"/>
      <c r="J235" s="704"/>
      <c r="K235" s="704"/>
      <c r="L235" s="704"/>
      <c r="M235" s="704"/>
      <c r="N235" s="704" t="s">
        <v>749</v>
      </c>
      <c r="O235" s="704" t="s">
        <v>756</v>
      </c>
      <c r="P235" s="704" t="s">
        <v>744</v>
      </c>
      <c r="Q235" s="705">
        <v>43098</v>
      </c>
    </row>
    <row r="236" spans="1:17" x14ac:dyDescent="0.25">
      <c r="A236" s="736" t="s">
        <v>1686</v>
      </c>
      <c r="B236" s="703" t="s">
        <v>1732</v>
      </c>
      <c r="C236" s="703" t="s">
        <v>393</v>
      </c>
      <c r="D236" s="703" t="s">
        <v>1958</v>
      </c>
      <c r="E236" s="715" t="s">
        <v>1777</v>
      </c>
      <c r="F236" s="715"/>
      <c r="G236" s="704"/>
      <c r="H236" s="704"/>
      <c r="I236" s="704"/>
      <c r="J236" s="704"/>
      <c r="K236" s="704"/>
      <c r="L236" s="704"/>
      <c r="M236" s="704"/>
      <c r="N236" s="704" t="s">
        <v>749</v>
      </c>
      <c r="O236" s="704" t="s">
        <v>756</v>
      </c>
      <c r="P236" s="704" t="s">
        <v>744</v>
      </c>
      <c r="Q236" s="705">
        <v>43098</v>
      </c>
    </row>
    <row r="237" spans="1:17" x14ac:dyDescent="0.25">
      <c r="A237" s="736" t="s">
        <v>1686</v>
      </c>
      <c r="B237" s="703" t="s">
        <v>1732</v>
      </c>
      <c r="C237" s="703" t="s">
        <v>393</v>
      </c>
      <c r="D237" s="703" t="s">
        <v>394</v>
      </c>
      <c r="E237" s="715" t="s">
        <v>1778</v>
      </c>
      <c r="F237" s="715"/>
      <c r="G237" s="704"/>
      <c r="H237" s="704"/>
      <c r="I237" s="704"/>
      <c r="J237" s="704"/>
      <c r="K237" s="704"/>
      <c r="L237" s="704"/>
      <c r="M237" s="704"/>
      <c r="N237" s="704" t="s">
        <v>749</v>
      </c>
      <c r="O237" s="704" t="s">
        <v>756</v>
      </c>
      <c r="P237" s="704" t="s">
        <v>744</v>
      </c>
      <c r="Q237" s="705">
        <v>43098</v>
      </c>
    </row>
    <row r="238" spans="1:17" x14ac:dyDescent="0.25">
      <c r="A238" s="736" t="s">
        <v>1686</v>
      </c>
      <c r="B238" s="703" t="s">
        <v>1732</v>
      </c>
      <c r="C238" s="703" t="s">
        <v>1733</v>
      </c>
      <c r="D238" s="703" t="s">
        <v>400</v>
      </c>
      <c r="E238" s="715" t="s">
        <v>1779</v>
      </c>
      <c r="F238" s="715"/>
      <c r="G238" s="704"/>
      <c r="H238" s="704"/>
      <c r="I238" s="704"/>
      <c r="J238" s="704"/>
      <c r="K238" s="704"/>
      <c r="L238" s="704"/>
      <c r="M238" s="704"/>
      <c r="N238" s="704" t="s">
        <v>743</v>
      </c>
      <c r="O238" s="704" t="s">
        <v>753</v>
      </c>
      <c r="P238" s="704" t="s">
        <v>744</v>
      </c>
      <c r="Q238" s="705">
        <v>43098</v>
      </c>
    </row>
    <row r="239" spans="1:17" x14ac:dyDescent="0.25">
      <c r="A239" s="736" t="s">
        <v>1686</v>
      </c>
      <c r="B239" s="703" t="s">
        <v>1732</v>
      </c>
      <c r="C239" s="703" t="s">
        <v>1733</v>
      </c>
      <c r="D239" s="703" t="s">
        <v>1125</v>
      </c>
      <c r="E239" s="715" t="s">
        <v>1780</v>
      </c>
      <c r="F239" s="715"/>
      <c r="G239" s="704"/>
      <c r="H239" s="704"/>
      <c r="I239" s="704"/>
      <c r="J239" s="704"/>
      <c r="K239" s="704"/>
      <c r="L239" s="704"/>
      <c r="M239" s="704"/>
      <c r="N239" s="704" t="s">
        <v>743</v>
      </c>
      <c r="O239" s="704" t="s">
        <v>753</v>
      </c>
      <c r="P239" s="704" t="s">
        <v>744</v>
      </c>
      <c r="Q239" s="705">
        <v>43098</v>
      </c>
    </row>
    <row r="240" spans="1:17" x14ac:dyDescent="0.25">
      <c r="A240" s="736" t="s">
        <v>1727</v>
      </c>
      <c r="B240" s="703" t="s">
        <v>1732</v>
      </c>
      <c r="C240" s="703" t="s">
        <v>1781</v>
      </c>
      <c r="D240" s="703" t="s">
        <v>948</v>
      </c>
      <c r="E240" s="715" t="s">
        <v>1782</v>
      </c>
      <c r="F240" s="715"/>
      <c r="G240" s="704"/>
      <c r="H240" s="704"/>
      <c r="I240" s="704"/>
      <c r="J240" s="704"/>
      <c r="K240" s="704"/>
      <c r="L240" s="704"/>
      <c r="M240" s="704"/>
      <c r="N240" s="704" t="s">
        <v>763</v>
      </c>
      <c r="O240" s="704" t="s">
        <v>1783</v>
      </c>
      <c r="P240" s="704" t="s">
        <v>744</v>
      </c>
      <c r="Q240" s="705">
        <v>43098</v>
      </c>
    </row>
    <row r="241" spans="1:17" x14ac:dyDescent="0.25">
      <c r="A241" s="736" t="s">
        <v>1727</v>
      </c>
      <c r="B241" s="703" t="s">
        <v>1732</v>
      </c>
      <c r="C241" s="703" t="s">
        <v>1784</v>
      </c>
      <c r="D241" s="703" t="s">
        <v>258</v>
      </c>
      <c r="E241" s="715" t="s">
        <v>1785</v>
      </c>
      <c r="F241" s="715"/>
      <c r="G241" s="704"/>
      <c r="H241" s="704"/>
      <c r="I241" s="704"/>
      <c r="J241" s="704"/>
      <c r="K241" s="704"/>
      <c r="L241" s="704"/>
      <c r="M241" s="704"/>
      <c r="N241" s="704" t="s">
        <v>743</v>
      </c>
      <c r="O241" s="704" t="s">
        <v>1729</v>
      </c>
      <c r="P241" s="704" t="s">
        <v>744</v>
      </c>
      <c r="Q241" s="705">
        <v>43098</v>
      </c>
    </row>
    <row r="242" spans="1:17" x14ac:dyDescent="0.25">
      <c r="A242" s="736" t="s">
        <v>1727</v>
      </c>
      <c r="B242" s="703" t="s">
        <v>1732</v>
      </c>
      <c r="C242" s="703" t="s">
        <v>1784</v>
      </c>
      <c r="D242" s="703" t="s">
        <v>261</v>
      </c>
      <c r="E242" s="715" t="s">
        <v>1786</v>
      </c>
      <c r="F242" s="715"/>
      <c r="G242" s="704"/>
      <c r="H242" s="704"/>
      <c r="I242" s="704"/>
      <c r="J242" s="704"/>
      <c r="K242" s="704"/>
      <c r="L242" s="704"/>
      <c r="M242" s="704"/>
      <c r="N242" s="704" t="s">
        <v>743</v>
      </c>
      <c r="O242" s="704" t="s">
        <v>1729</v>
      </c>
      <c r="P242" s="704" t="s">
        <v>744</v>
      </c>
      <c r="Q242" s="705">
        <v>43098</v>
      </c>
    </row>
    <row r="243" spans="1:17" x14ac:dyDescent="0.25">
      <c r="A243" s="736" t="s">
        <v>1727</v>
      </c>
      <c r="B243" s="703" t="s">
        <v>1732</v>
      </c>
      <c r="C243" s="703" t="s">
        <v>1784</v>
      </c>
      <c r="D243" s="703" t="s">
        <v>264</v>
      </c>
      <c r="E243" s="715" t="s">
        <v>1787</v>
      </c>
      <c r="F243" s="715"/>
      <c r="G243" s="704"/>
      <c r="H243" s="704"/>
      <c r="I243" s="704"/>
      <c r="J243" s="704"/>
      <c r="K243" s="704"/>
      <c r="L243" s="704"/>
      <c r="M243" s="704"/>
      <c r="N243" s="704" t="s">
        <v>743</v>
      </c>
      <c r="O243" s="704" t="s">
        <v>1729</v>
      </c>
      <c r="P243" s="704" t="s">
        <v>744</v>
      </c>
      <c r="Q243" s="705">
        <v>43098</v>
      </c>
    </row>
    <row r="244" spans="1:17" x14ac:dyDescent="0.25">
      <c r="A244" s="736" t="s">
        <v>1727</v>
      </c>
      <c r="B244" s="703" t="s">
        <v>1732</v>
      </c>
      <c r="C244" s="703" t="s">
        <v>1784</v>
      </c>
      <c r="D244" s="703" t="s">
        <v>267</v>
      </c>
      <c r="E244" s="715" t="s">
        <v>1772</v>
      </c>
      <c r="F244" s="715"/>
      <c r="G244" s="704"/>
      <c r="H244" s="704"/>
      <c r="I244" s="704"/>
      <c r="J244" s="704"/>
      <c r="K244" s="704"/>
      <c r="L244" s="704"/>
      <c r="M244" s="704"/>
      <c r="N244" s="704" t="s">
        <v>743</v>
      </c>
      <c r="O244" s="704" t="s">
        <v>1729</v>
      </c>
      <c r="P244" s="704" t="s">
        <v>744</v>
      </c>
      <c r="Q244" s="705">
        <v>43098</v>
      </c>
    </row>
    <row r="245" spans="1:17" x14ac:dyDescent="0.25">
      <c r="A245" s="736" t="s">
        <v>1727</v>
      </c>
      <c r="B245" s="703" t="s">
        <v>1732</v>
      </c>
      <c r="C245" s="703" t="s">
        <v>1784</v>
      </c>
      <c r="D245" s="703" t="s">
        <v>831</v>
      </c>
      <c r="E245" s="715" t="s">
        <v>1788</v>
      </c>
      <c r="F245" s="715"/>
      <c r="G245" s="704"/>
      <c r="H245" s="704"/>
      <c r="I245" s="704"/>
      <c r="J245" s="704"/>
      <c r="K245" s="704"/>
      <c r="L245" s="704"/>
      <c r="M245" s="704"/>
      <c r="N245" s="704" t="s">
        <v>743</v>
      </c>
      <c r="O245" s="704" t="s">
        <v>1729</v>
      </c>
      <c r="P245" s="704" t="s">
        <v>744</v>
      </c>
      <c r="Q245" s="705">
        <v>43098</v>
      </c>
    </row>
    <row r="246" spans="1:17" x14ac:dyDescent="0.25">
      <c r="A246" s="736" t="s">
        <v>1727</v>
      </c>
      <c r="B246" s="703" t="s">
        <v>1732</v>
      </c>
      <c r="C246" s="703" t="s">
        <v>1784</v>
      </c>
      <c r="D246" s="703" t="s">
        <v>1959</v>
      </c>
      <c r="E246" s="715" t="s">
        <v>1789</v>
      </c>
      <c r="F246" s="715"/>
      <c r="G246" s="704"/>
      <c r="H246" s="704"/>
      <c r="I246" s="704"/>
      <c r="J246" s="704"/>
      <c r="K246" s="704"/>
      <c r="L246" s="704"/>
      <c r="M246" s="704"/>
      <c r="N246" s="704" t="s">
        <v>743</v>
      </c>
      <c r="O246" s="704" t="s">
        <v>1729</v>
      </c>
      <c r="P246" s="704" t="s">
        <v>744</v>
      </c>
      <c r="Q246" s="705">
        <v>43098</v>
      </c>
    </row>
    <row r="247" spans="1:17" x14ac:dyDescent="0.25">
      <c r="A247" s="736" t="s">
        <v>1727</v>
      </c>
      <c r="B247" s="703" t="s">
        <v>1732</v>
      </c>
      <c r="C247" s="703" t="s">
        <v>1784</v>
      </c>
      <c r="D247" s="703" t="s">
        <v>1960</v>
      </c>
      <c r="E247" s="715" t="s">
        <v>1790</v>
      </c>
      <c r="F247" s="715"/>
      <c r="G247" s="704"/>
      <c r="H247" s="704"/>
      <c r="I247" s="704"/>
      <c r="J247" s="704"/>
      <c r="K247" s="704"/>
      <c r="L247" s="704"/>
      <c r="M247" s="704"/>
      <c r="N247" s="704" t="s">
        <v>743</v>
      </c>
      <c r="O247" s="704" t="s">
        <v>1729</v>
      </c>
      <c r="P247" s="704" t="s">
        <v>744</v>
      </c>
      <c r="Q247" s="705">
        <v>43098</v>
      </c>
    </row>
    <row r="248" spans="1:17" x14ac:dyDescent="0.25">
      <c r="A248" s="736" t="s">
        <v>1727</v>
      </c>
      <c r="B248" s="703" t="s">
        <v>1732</v>
      </c>
      <c r="C248" s="703" t="s">
        <v>276</v>
      </c>
      <c r="D248" s="703" t="s">
        <v>277</v>
      </c>
      <c r="E248" s="715" t="s">
        <v>1791</v>
      </c>
      <c r="F248" s="715"/>
      <c r="G248" s="704"/>
      <c r="H248" s="704"/>
      <c r="I248" s="704"/>
      <c r="J248" s="704"/>
      <c r="K248" s="704"/>
      <c r="L248" s="704"/>
      <c r="M248" s="704"/>
      <c r="N248" s="704" t="s">
        <v>743</v>
      </c>
      <c r="O248" s="704" t="s">
        <v>1729</v>
      </c>
      <c r="P248" s="704" t="s">
        <v>744</v>
      </c>
      <c r="Q248" s="705">
        <v>43098</v>
      </c>
    </row>
    <row r="249" spans="1:17" x14ac:dyDescent="0.25">
      <c r="A249" s="736" t="s">
        <v>1727</v>
      </c>
      <c r="B249" s="703" t="s">
        <v>1732</v>
      </c>
      <c r="C249" s="703" t="s">
        <v>276</v>
      </c>
      <c r="D249" s="703" t="s">
        <v>1961</v>
      </c>
      <c r="E249" s="715" t="s">
        <v>1792</v>
      </c>
      <c r="F249" s="715"/>
      <c r="G249" s="704"/>
      <c r="H249" s="704"/>
      <c r="I249" s="704"/>
      <c r="J249" s="704"/>
      <c r="K249" s="704"/>
      <c r="L249" s="704"/>
      <c r="M249" s="704"/>
      <c r="N249" s="704" t="s">
        <v>743</v>
      </c>
      <c r="O249" s="704" t="s">
        <v>1729</v>
      </c>
      <c r="P249" s="704" t="s">
        <v>744</v>
      </c>
      <c r="Q249" s="705">
        <v>43098</v>
      </c>
    </row>
    <row r="250" spans="1:17" x14ac:dyDescent="0.25">
      <c r="A250" s="736" t="s">
        <v>1727</v>
      </c>
      <c r="B250" s="703" t="s">
        <v>1732</v>
      </c>
      <c r="C250" s="703" t="s">
        <v>276</v>
      </c>
      <c r="D250" s="703" t="s">
        <v>1324</v>
      </c>
      <c r="E250" s="715" t="s">
        <v>1792</v>
      </c>
      <c r="F250" s="715"/>
      <c r="G250" s="704"/>
      <c r="H250" s="704"/>
      <c r="I250" s="704"/>
      <c r="J250" s="704"/>
      <c r="K250" s="704"/>
      <c r="L250" s="704"/>
      <c r="M250" s="704"/>
      <c r="N250" s="704" t="s">
        <v>743</v>
      </c>
      <c r="O250" s="704" t="s">
        <v>1729</v>
      </c>
      <c r="P250" s="704" t="s">
        <v>744</v>
      </c>
      <c r="Q250" s="705">
        <v>43098</v>
      </c>
    </row>
    <row r="251" spans="1:17" x14ac:dyDescent="0.25">
      <c r="A251" s="736" t="s">
        <v>1727</v>
      </c>
      <c r="B251" s="703" t="s">
        <v>1732</v>
      </c>
      <c r="C251" s="703" t="s">
        <v>296</v>
      </c>
      <c r="D251" s="703" t="s">
        <v>297</v>
      </c>
      <c r="E251" s="715" t="s">
        <v>1771</v>
      </c>
      <c r="F251" s="715"/>
      <c r="G251" s="704"/>
      <c r="H251" s="704"/>
      <c r="I251" s="704"/>
      <c r="J251" s="704"/>
      <c r="K251" s="704"/>
      <c r="L251" s="704"/>
      <c r="M251" s="704"/>
      <c r="N251" s="704" t="s">
        <v>743</v>
      </c>
      <c r="O251" s="704" t="s">
        <v>1729</v>
      </c>
      <c r="P251" s="704" t="s">
        <v>744</v>
      </c>
      <c r="Q251" s="705">
        <v>43098</v>
      </c>
    </row>
    <row r="252" spans="1:17" x14ac:dyDescent="0.25">
      <c r="A252" s="736" t="s">
        <v>1727</v>
      </c>
      <c r="B252" s="703" t="s">
        <v>1732</v>
      </c>
      <c r="C252" s="703" t="s">
        <v>296</v>
      </c>
      <c r="D252" s="703" t="s">
        <v>300</v>
      </c>
      <c r="E252" s="715" t="s">
        <v>1793</v>
      </c>
      <c r="F252" s="715"/>
      <c r="G252" s="704"/>
      <c r="H252" s="704"/>
      <c r="I252" s="704"/>
      <c r="J252" s="704"/>
      <c r="K252" s="704"/>
      <c r="L252" s="704"/>
      <c r="M252" s="704"/>
      <c r="N252" s="704" t="s">
        <v>743</v>
      </c>
      <c r="O252" s="704" t="s">
        <v>1729</v>
      </c>
      <c r="P252" s="704" t="s">
        <v>744</v>
      </c>
      <c r="Q252" s="705">
        <v>43098</v>
      </c>
    </row>
    <row r="253" spans="1:17" x14ac:dyDescent="0.25">
      <c r="A253" s="736" t="s">
        <v>1727</v>
      </c>
      <c r="B253" s="703" t="s">
        <v>1732</v>
      </c>
      <c r="C253" s="703" t="s">
        <v>296</v>
      </c>
      <c r="D253" s="703" t="s">
        <v>304</v>
      </c>
      <c r="E253" s="715" t="s">
        <v>1756</v>
      </c>
      <c r="F253" s="715"/>
      <c r="G253" s="704"/>
      <c r="H253" s="704"/>
      <c r="I253" s="704"/>
      <c r="J253" s="704"/>
      <c r="K253" s="704"/>
      <c r="L253" s="704"/>
      <c r="M253" s="704"/>
      <c r="N253" s="704" t="s">
        <v>743</v>
      </c>
      <c r="O253" s="704" t="s">
        <v>1729</v>
      </c>
      <c r="P253" s="704" t="s">
        <v>744</v>
      </c>
      <c r="Q253" s="705">
        <v>43098</v>
      </c>
    </row>
    <row r="254" spans="1:17" x14ac:dyDescent="0.25">
      <c r="A254" s="736" t="s">
        <v>1727</v>
      </c>
      <c r="B254" s="703" t="s">
        <v>1732</v>
      </c>
      <c r="C254" s="703" t="s">
        <v>296</v>
      </c>
      <c r="D254" s="703" t="s">
        <v>308</v>
      </c>
      <c r="E254" s="715" t="s">
        <v>1794</v>
      </c>
      <c r="F254" s="715"/>
      <c r="G254" s="704"/>
      <c r="H254" s="704"/>
      <c r="I254" s="704"/>
      <c r="J254" s="704"/>
      <c r="K254" s="704"/>
      <c r="L254" s="704"/>
      <c r="M254" s="704"/>
      <c r="N254" s="704" t="s">
        <v>743</v>
      </c>
      <c r="O254" s="704" t="s">
        <v>1729</v>
      </c>
      <c r="P254" s="704" t="s">
        <v>744</v>
      </c>
      <c r="Q254" s="705">
        <v>43098</v>
      </c>
    </row>
    <row r="255" spans="1:17" x14ac:dyDescent="0.25">
      <c r="A255" s="736" t="s">
        <v>1727</v>
      </c>
      <c r="B255" s="703" t="s">
        <v>1732</v>
      </c>
      <c r="C255" s="703" t="s">
        <v>296</v>
      </c>
      <c r="D255" s="703" t="s">
        <v>951</v>
      </c>
      <c r="E255" s="715" t="s">
        <v>1795</v>
      </c>
      <c r="F255" s="715"/>
      <c r="G255" s="704"/>
      <c r="H255" s="704"/>
      <c r="I255" s="704"/>
      <c r="J255" s="704"/>
      <c r="K255" s="704"/>
      <c r="L255" s="704"/>
      <c r="M255" s="704"/>
      <c r="N255" s="704" t="s">
        <v>743</v>
      </c>
      <c r="O255" s="704" t="s">
        <v>1729</v>
      </c>
      <c r="P255" s="704" t="s">
        <v>744</v>
      </c>
      <c r="Q255" s="705">
        <v>43098</v>
      </c>
    </row>
    <row r="256" spans="1:17" x14ac:dyDescent="0.25">
      <c r="A256" s="736" t="s">
        <v>1727</v>
      </c>
      <c r="B256" s="703" t="s">
        <v>1732</v>
      </c>
      <c r="C256" s="703" t="s">
        <v>1796</v>
      </c>
      <c r="D256" s="703" t="s">
        <v>1962</v>
      </c>
      <c r="E256" s="715" t="s">
        <v>1758</v>
      </c>
      <c r="F256" s="715"/>
      <c r="G256" s="704"/>
      <c r="H256" s="704"/>
      <c r="I256" s="704"/>
      <c r="J256" s="704"/>
      <c r="K256" s="704"/>
      <c r="L256" s="704"/>
      <c r="M256" s="704"/>
      <c r="N256" s="704" t="s">
        <v>759</v>
      </c>
      <c r="O256" s="704" t="s">
        <v>1728</v>
      </c>
      <c r="P256" s="704" t="s">
        <v>752</v>
      </c>
      <c r="Q256" s="705">
        <v>43098</v>
      </c>
    </row>
    <row r="257" spans="1:17" x14ac:dyDescent="0.25">
      <c r="A257" s="736" t="s">
        <v>1727</v>
      </c>
      <c r="B257" s="703" t="s">
        <v>1732</v>
      </c>
      <c r="C257" s="703" t="s">
        <v>1796</v>
      </c>
      <c r="D257" s="703" t="s">
        <v>1963</v>
      </c>
      <c r="E257" s="715" t="s">
        <v>1797</v>
      </c>
      <c r="F257" s="715"/>
      <c r="G257" s="704"/>
      <c r="H257" s="704"/>
      <c r="I257" s="704"/>
      <c r="J257" s="704"/>
      <c r="K257" s="704"/>
      <c r="L257" s="704"/>
      <c r="M257" s="704"/>
      <c r="N257" s="704" t="s">
        <v>759</v>
      </c>
      <c r="O257" s="704" t="s">
        <v>1728</v>
      </c>
      <c r="P257" s="704" t="s">
        <v>752</v>
      </c>
      <c r="Q257" s="705">
        <v>43098</v>
      </c>
    </row>
    <row r="258" spans="1:17" x14ac:dyDescent="0.25">
      <c r="A258" s="736" t="s">
        <v>1727</v>
      </c>
      <c r="B258" s="703" t="s">
        <v>1732</v>
      </c>
      <c r="C258" s="703" t="s">
        <v>314</v>
      </c>
      <c r="D258" s="703" t="s">
        <v>1954</v>
      </c>
      <c r="E258" s="715" t="s">
        <v>1769</v>
      </c>
      <c r="F258" s="715"/>
      <c r="G258" s="704"/>
      <c r="H258" s="704"/>
      <c r="I258" s="704"/>
      <c r="J258" s="704"/>
      <c r="K258" s="704"/>
      <c r="L258" s="704"/>
      <c r="M258" s="704"/>
      <c r="N258" s="704" t="s">
        <v>749</v>
      </c>
      <c r="O258" s="704" t="s">
        <v>1731</v>
      </c>
      <c r="P258" s="704" t="s">
        <v>744</v>
      </c>
      <c r="Q258" s="705">
        <v>43034</v>
      </c>
    </row>
    <row r="259" spans="1:17" x14ac:dyDescent="0.25">
      <c r="A259" s="736" t="s">
        <v>1727</v>
      </c>
      <c r="B259" s="703" t="s">
        <v>1732</v>
      </c>
      <c r="C259" s="703" t="s">
        <v>314</v>
      </c>
      <c r="D259" s="703" t="s">
        <v>1954</v>
      </c>
      <c r="E259" s="715" t="s">
        <v>1769</v>
      </c>
      <c r="F259" s="715"/>
      <c r="G259" s="704"/>
      <c r="H259" s="704"/>
      <c r="I259" s="704"/>
      <c r="J259" s="704"/>
      <c r="K259" s="704"/>
      <c r="L259" s="704"/>
      <c r="M259" s="704"/>
      <c r="N259" s="704" t="s">
        <v>749</v>
      </c>
      <c r="O259" s="704" t="s">
        <v>1731</v>
      </c>
      <c r="P259" s="704" t="s">
        <v>744</v>
      </c>
      <c r="Q259" s="705">
        <v>43098</v>
      </c>
    </row>
    <row r="260" spans="1:17" x14ac:dyDescent="0.25">
      <c r="A260" s="736" t="s">
        <v>1727</v>
      </c>
      <c r="B260" s="703" t="s">
        <v>1732</v>
      </c>
      <c r="C260" s="703" t="s">
        <v>1798</v>
      </c>
      <c r="D260" s="703" t="s">
        <v>1964</v>
      </c>
      <c r="E260" s="715" t="s">
        <v>1799</v>
      </c>
      <c r="F260" s="715"/>
      <c r="G260" s="704"/>
      <c r="H260" s="704"/>
      <c r="I260" s="704"/>
      <c r="J260" s="704"/>
      <c r="K260" s="704"/>
      <c r="L260" s="704"/>
      <c r="M260" s="704"/>
      <c r="N260" s="704" t="s">
        <v>749</v>
      </c>
      <c r="O260" s="704" t="s">
        <v>1731</v>
      </c>
      <c r="P260" s="704" t="s">
        <v>744</v>
      </c>
      <c r="Q260" s="705">
        <v>43098</v>
      </c>
    </row>
    <row r="261" spans="1:17" x14ac:dyDescent="0.25">
      <c r="A261" s="736" t="s">
        <v>1727</v>
      </c>
      <c r="B261" s="703" t="s">
        <v>1732</v>
      </c>
      <c r="C261" s="703" t="s">
        <v>1798</v>
      </c>
      <c r="D261" s="703" t="s">
        <v>1406</v>
      </c>
      <c r="E261" s="715" t="s">
        <v>1749</v>
      </c>
      <c r="F261" s="715"/>
      <c r="G261" s="704"/>
      <c r="H261" s="704"/>
      <c r="I261" s="704"/>
      <c r="J261" s="704"/>
      <c r="K261" s="704"/>
      <c r="L261" s="704"/>
      <c r="M261" s="704"/>
      <c r="N261" s="704" t="s">
        <v>749</v>
      </c>
      <c r="O261" s="704" t="s">
        <v>1731</v>
      </c>
      <c r="P261" s="704" t="s">
        <v>744</v>
      </c>
      <c r="Q261" s="705">
        <v>43098</v>
      </c>
    </row>
    <row r="262" spans="1:17" x14ac:dyDescent="0.25">
      <c r="A262" s="736" t="s">
        <v>1727</v>
      </c>
      <c r="B262" s="703" t="s">
        <v>1732</v>
      </c>
      <c r="C262" s="703" t="s">
        <v>319</v>
      </c>
      <c r="D262" s="703" t="s">
        <v>1965</v>
      </c>
      <c r="E262" s="715" t="s">
        <v>1800</v>
      </c>
      <c r="F262" s="715"/>
      <c r="G262" s="704"/>
      <c r="H262" s="704"/>
      <c r="I262" s="704"/>
      <c r="J262" s="704"/>
      <c r="K262" s="704"/>
      <c r="L262" s="704"/>
      <c r="M262" s="704"/>
      <c r="N262" s="704" t="s">
        <v>748</v>
      </c>
      <c r="O262" s="704" t="s">
        <v>1730</v>
      </c>
      <c r="P262" s="704" t="s">
        <v>744</v>
      </c>
      <c r="Q262" s="705">
        <v>43098</v>
      </c>
    </row>
    <row r="263" spans="1:17" x14ac:dyDescent="0.25">
      <c r="A263" s="736" t="s">
        <v>1727</v>
      </c>
      <c r="B263" s="703" t="s">
        <v>1732</v>
      </c>
      <c r="C263" s="703" t="s">
        <v>319</v>
      </c>
      <c r="D263" s="703" t="s">
        <v>1966</v>
      </c>
      <c r="E263" s="715" t="s">
        <v>1801</v>
      </c>
      <c r="F263" s="715"/>
      <c r="G263" s="704"/>
      <c r="H263" s="704"/>
      <c r="I263" s="704"/>
      <c r="J263" s="704"/>
      <c r="K263" s="704"/>
      <c r="L263" s="704"/>
      <c r="M263" s="704"/>
      <c r="N263" s="704" t="s">
        <v>748</v>
      </c>
      <c r="O263" s="704" t="s">
        <v>1730</v>
      </c>
      <c r="P263" s="704" t="s">
        <v>744</v>
      </c>
      <c r="Q263" s="705">
        <v>43098</v>
      </c>
    </row>
    <row r="264" spans="1:17" x14ac:dyDescent="0.25">
      <c r="A264" s="736" t="s">
        <v>1727</v>
      </c>
      <c r="B264" s="703" t="s">
        <v>1732</v>
      </c>
      <c r="C264" s="703" t="s">
        <v>8</v>
      </c>
      <c r="D264" s="703" t="s">
        <v>324</v>
      </c>
      <c r="E264" s="715" t="s">
        <v>1770</v>
      </c>
      <c r="F264" s="715"/>
      <c r="G264" s="704"/>
      <c r="H264" s="704"/>
      <c r="I264" s="704"/>
      <c r="J264" s="704"/>
      <c r="K264" s="704"/>
      <c r="L264" s="704"/>
      <c r="M264" s="704"/>
      <c r="N264" s="704" t="s">
        <v>759</v>
      </c>
      <c r="O264" s="704" t="s">
        <v>1728</v>
      </c>
      <c r="P264" s="704" t="s">
        <v>744</v>
      </c>
      <c r="Q264" s="705">
        <v>43098</v>
      </c>
    </row>
    <row r="265" spans="1:17" x14ac:dyDescent="0.25">
      <c r="A265" s="736" t="s">
        <v>1727</v>
      </c>
      <c r="B265" s="703" t="s">
        <v>1732</v>
      </c>
      <c r="C265" s="703" t="s">
        <v>1490</v>
      </c>
      <c r="D265" s="703" t="s">
        <v>1425</v>
      </c>
      <c r="E265" s="715" t="s">
        <v>1764</v>
      </c>
      <c r="F265" s="715"/>
      <c r="G265" s="704"/>
      <c r="H265" s="704"/>
      <c r="I265" s="704"/>
      <c r="J265" s="704"/>
      <c r="K265" s="704"/>
      <c r="L265" s="704"/>
      <c r="M265" s="704"/>
      <c r="N265" s="704" t="s">
        <v>757</v>
      </c>
      <c r="O265" s="704" t="s">
        <v>1802</v>
      </c>
      <c r="P265" s="704" t="s">
        <v>744</v>
      </c>
      <c r="Q265" s="705">
        <v>43098</v>
      </c>
    </row>
    <row r="266" spans="1:17" x14ac:dyDescent="0.25">
      <c r="A266" s="736" t="s">
        <v>1727</v>
      </c>
      <c r="B266" s="703" t="s">
        <v>1732</v>
      </c>
      <c r="C266" s="703" t="s">
        <v>5</v>
      </c>
      <c r="D266" s="703" t="s">
        <v>327</v>
      </c>
      <c r="E266" s="715" t="s">
        <v>1737</v>
      </c>
      <c r="F266" s="715"/>
      <c r="G266" s="704"/>
      <c r="H266" s="704"/>
      <c r="I266" s="704"/>
      <c r="J266" s="704"/>
      <c r="K266" s="704"/>
      <c r="L266" s="704"/>
      <c r="M266" s="704"/>
      <c r="N266" s="704" t="s">
        <v>743</v>
      </c>
      <c r="O266" s="704" t="s">
        <v>1729</v>
      </c>
      <c r="P266" s="704" t="s">
        <v>744</v>
      </c>
      <c r="Q266" s="705">
        <v>43098</v>
      </c>
    </row>
    <row r="267" spans="1:17" x14ac:dyDescent="0.25">
      <c r="A267" s="736" t="s">
        <v>1727</v>
      </c>
      <c r="B267" s="703" t="s">
        <v>1732</v>
      </c>
      <c r="C267" s="703" t="s">
        <v>5</v>
      </c>
      <c r="D267" s="703" t="s">
        <v>330</v>
      </c>
      <c r="E267" s="715" t="s">
        <v>1803</v>
      </c>
      <c r="F267" s="715"/>
      <c r="G267" s="704"/>
      <c r="H267" s="704"/>
      <c r="I267" s="704"/>
      <c r="J267" s="704"/>
      <c r="K267" s="704"/>
      <c r="L267" s="704"/>
      <c r="M267" s="704"/>
      <c r="N267" s="704" t="s">
        <v>743</v>
      </c>
      <c r="O267" s="704" t="s">
        <v>1729</v>
      </c>
      <c r="P267" s="704" t="s">
        <v>744</v>
      </c>
      <c r="Q267" s="705">
        <v>43098</v>
      </c>
    </row>
    <row r="268" spans="1:17" x14ac:dyDescent="0.25">
      <c r="A268" s="736" t="s">
        <v>1727</v>
      </c>
      <c r="B268" s="703" t="s">
        <v>1732</v>
      </c>
      <c r="C268" s="703" t="s">
        <v>5</v>
      </c>
      <c r="D268" s="703" t="s">
        <v>333</v>
      </c>
      <c r="E268" s="715" t="s">
        <v>1750</v>
      </c>
      <c r="F268" s="715"/>
      <c r="G268" s="704"/>
      <c r="H268" s="704"/>
      <c r="I268" s="704"/>
      <c r="J268" s="704"/>
      <c r="K268" s="704"/>
      <c r="L268" s="704"/>
      <c r="M268" s="704"/>
      <c r="N268" s="704" t="s">
        <v>743</v>
      </c>
      <c r="O268" s="704" t="s">
        <v>1729</v>
      </c>
      <c r="P268" s="704" t="s">
        <v>744</v>
      </c>
      <c r="Q268" s="705">
        <v>43098</v>
      </c>
    </row>
    <row r="269" spans="1:17" x14ac:dyDescent="0.25">
      <c r="A269" s="736" t="s">
        <v>1727</v>
      </c>
      <c r="B269" s="703" t="s">
        <v>1732</v>
      </c>
      <c r="C269" s="703" t="s">
        <v>5</v>
      </c>
      <c r="D269" s="703" t="s">
        <v>336</v>
      </c>
      <c r="E269" s="715" t="s">
        <v>1804</v>
      </c>
      <c r="F269" s="715"/>
      <c r="G269" s="704"/>
      <c r="H269" s="704"/>
      <c r="I269" s="704"/>
      <c r="J269" s="704"/>
      <c r="K269" s="704"/>
      <c r="L269" s="704"/>
      <c r="M269" s="704"/>
      <c r="N269" s="704" t="s">
        <v>743</v>
      </c>
      <c r="O269" s="704" t="s">
        <v>1729</v>
      </c>
      <c r="P269" s="704" t="s">
        <v>744</v>
      </c>
      <c r="Q269" s="705">
        <v>43098</v>
      </c>
    </row>
    <row r="270" spans="1:17" x14ac:dyDescent="0.25">
      <c r="A270" s="736" t="s">
        <v>1727</v>
      </c>
      <c r="B270" s="703" t="s">
        <v>1732</v>
      </c>
      <c r="C270" s="703" t="s">
        <v>5</v>
      </c>
      <c r="D270" s="703" t="s">
        <v>339</v>
      </c>
      <c r="E270" s="715" t="s">
        <v>1805</v>
      </c>
      <c r="F270" s="715"/>
      <c r="G270" s="704"/>
      <c r="H270" s="704"/>
      <c r="I270" s="704"/>
      <c r="J270" s="704"/>
      <c r="K270" s="704"/>
      <c r="L270" s="704"/>
      <c r="M270" s="704"/>
      <c r="N270" s="704" t="s">
        <v>743</v>
      </c>
      <c r="O270" s="704" t="s">
        <v>1729</v>
      </c>
      <c r="P270" s="704" t="s">
        <v>744</v>
      </c>
      <c r="Q270" s="705">
        <v>43098</v>
      </c>
    </row>
    <row r="271" spans="1:17" x14ac:dyDescent="0.25">
      <c r="A271" s="736" t="s">
        <v>1727</v>
      </c>
      <c r="B271" s="703" t="s">
        <v>1732</v>
      </c>
      <c r="C271" s="703" t="s">
        <v>5</v>
      </c>
      <c r="D271" s="703" t="s">
        <v>1045</v>
      </c>
      <c r="E271" s="715" t="s">
        <v>1792</v>
      </c>
      <c r="F271" s="715"/>
      <c r="G271" s="704"/>
      <c r="H271" s="704"/>
      <c r="I271" s="704"/>
      <c r="J271" s="704"/>
      <c r="K271" s="704"/>
      <c r="L271" s="704"/>
      <c r="M271" s="704"/>
      <c r="N271" s="704" t="s">
        <v>743</v>
      </c>
      <c r="O271" s="704" t="s">
        <v>1729</v>
      </c>
      <c r="P271" s="704" t="s">
        <v>744</v>
      </c>
      <c r="Q271" s="705">
        <v>43098</v>
      </c>
    </row>
    <row r="272" spans="1:17" x14ac:dyDescent="0.25">
      <c r="A272" s="736" t="s">
        <v>1727</v>
      </c>
      <c r="B272" s="703" t="s">
        <v>1732</v>
      </c>
      <c r="C272" s="703" t="s">
        <v>5</v>
      </c>
      <c r="D272" s="703" t="s">
        <v>1112</v>
      </c>
      <c r="E272" s="715" t="s">
        <v>1806</v>
      </c>
      <c r="F272" s="715"/>
      <c r="G272" s="704"/>
      <c r="H272" s="704"/>
      <c r="I272" s="704"/>
      <c r="J272" s="704"/>
      <c r="K272" s="704"/>
      <c r="L272" s="704"/>
      <c r="M272" s="704"/>
      <c r="N272" s="704" t="s">
        <v>743</v>
      </c>
      <c r="O272" s="704" t="s">
        <v>1729</v>
      </c>
      <c r="P272" s="704" t="s">
        <v>744</v>
      </c>
      <c r="Q272" s="705">
        <v>43098</v>
      </c>
    </row>
    <row r="273" spans="1:17" x14ac:dyDescent="0.25">
      <c r="A273" s="736" t="s">
        <v>1727</v>
      </c>
      <c r="B273" s="703" t="s">
        <v>1732</v>
      </c>
      <c r="C273" s="703" t="s">
        <v>5</v>
      </c>
      <c r="D273" s="703" t="s">
        <v>1505</v>
      </c>
      <c r="E273" s="715" t="s">
        <v>1807</v>
      </c>
      <c r="F273" s="715"/>
      <c r="G273" s="704"/>
      <c r="H273" s="704"/>
      <c r="I273" s="704"/>
      <c r="J273" s="704"/>
      <c r="K273" s="704"/>
      <c r="L273" s="704"/>
      <c r="M273" s="704"/>
      <c r="N273" s="704" t="s">
        <v>743</v>
      </c>
      <c r="O273" s="704" t="s">
        <v>1729</v>
      </c>
      <c r="P273" s="704" t="s">
        <v>744</v>
      </c>
      <c r="Q273" s="705">
        <v>43098</v>
      </c>
    </row>
    <row r="274" spans="1:17" x14ac:dyDescent="0.25">
      <c r="A274" s="736" t="s">
        <v>1727</v>
      </c>
      <c r="B274" s="703" t="s">
        <v>1732</v>
      </c>
      <c r="C274" s="703" t="s">
        <v>5</v>
      </c>
      <c r="D274" s="703" t="s">
        <v>1405</v>
      </c>
      <c r="E274" s="715" t="s">
        <v>1808</v>
      </c>
      <c r="F274" s="715"/>
      <c r="G274" s="704"/>
      <c r="H274" s="704"/>
      <c r="I274" s="704"/>
      <c r="J274" s="704"/>
      <c r="K274" s="704"/>
      <c r="L274" s="704" t="s">
        <v>741</v>
      </c>
      <c r="M274" s="704" t="s">
        <v>1809</v>
      </c>
      <c r="N274" s="704"/>
      <c r="O274" s="704"/>
      <c r="P274" s="704" t="s">
        <v>744</v>
      </c>
      <c r="Q274" s="705">
        <v>43098</v>
      </c>
    </row>
    <row r="275" spans="1:17" x14ac:dyDescent="0.25">
      <c r="A275" s="736" t="s">
        <v>1727</v>
      </c>
      <c r="B275" s="703" t="s">
        <v>1732</v>
      </c>
      <c r="C275" s="703" t="s">
        <v>5</v>
      </c>
      <c r="D275" s="703" t="s">
        <v>1967</v>
      </c>
      <c r="E275" s="715" t="s">
        <v>1808</v>
      </c>
      <c r="F275" s="715"/>
      <c r="G275" s="704"/>
      <c r="H275" s="704"/>
      <c r="I275" s="704"/>
      <c r="J275" s="704"/>
      <c r="K275" s="704"/>
      <c r="L275" s="704" t="s">
        <v>741</v>
      </c>
      <c r="M275" s="704" t="s">
        <v>1809</v>
      </c>
      <c r="N275" s="704"/>
      <c r="O275" s="704"/>
      <c r="P275" s="704" t="s">
        <v>744</v>
      </c>
      <c r="Q275" s="705">
        <v>43098</v>
      </c>
    </row>
    <row r="276" spans="1:17" x14ac:dyDescent="0.25">
      <c r="A276" s="736" t="s">
        <v>1727</v>
      </c>
      <c r="B276" s="703" t="s">
        <v>1732</v>
      </c>
      <c r="C276" s="703" t="s">
        <v>5</v>
      </c>
      <c r="D276" s="703" t="s">
        <v>1968</v>
      </c>
      <c r="E276" s="715" t="s">
        <v>1808</v>
      </c>
      <c r="F276" s="715"/>
      <c r="G276" s="704"/>
      <c r="H276" s="704"/>
      <c r="I276" s="704"/>
      <c r="J276" s="704"/>
      <c r="K276" s="704"/>
      <c r="L276" s="704" t="s">
        <v>741</v>
      </c>
      <c r="M276" s="704" t="s">
        <v>1809</v>
      </c>
      <c r="N276" s="704"/>
      <c r="O276" s="704"/>
      <c r="P276" s="704" t="s">
        <v>744</v>
      </c>
      <c r="Q276" s="705">
        <v>43098</v>
      </c>
    </row>
    <row r="277" spans="1:17" x14ac:dyDescent="0.25">
      <c r="A277" s="736" t="s">
        <v>1727</v>
      </c>
      <c r="B277" s="703" t="s">
        <v>1732</v>
      </c>
      <c r="C277" s="703" t="s">
        <v>5</v>
      </c>
      <c r="D277" s="703" t="s">
        <v>1969</v>
      </c>
      <c r="E277" s="715" t="s">
        <v>1808</v>
      </c>
      <c r="F277" s="715"/>
      <c r="G277" s="704"/>
      <c r="H277" s="704"/>
      <c r="I277" s="704"/>
      <c r="J277" s="704"/>
      <c r="K277" s="704"/>
      <c r="L277" s="704" t="s">
        <v>741</v>
      </c>
      <c r="M277" s="704" t="s">
        <v>1809</v>
      </c>
      <c r="N277" s="704"/>
      <c r="O277" s="704"/>
      <c r="P277" s="704" t="s">
        <v>744</v>
      </c>
      <c r="Q277" s="705">
        <v>43098</v>
      </c>
    </row>
    <row r="278" spans="1:17" x14ac:dyDescent="0.25">
      <c r="A278" s="736" t="s">
        <v>1727</v>
      </c>
      <c r="B278" s="703" t="s">
        <v>1732</v>
      </c>
      <c r="C278" s="703" t="s">
        <v>5</v>
      </c>
      <c r="D278" s="703" t="s">
        <v>1517</v>
      </c>
      <c r="E278" s="715" t="s">
        <v>1808</v>
      </c>
      <c r="F278" s="715"/>
      <c r="G278" s="704"/>
      <c r="H278" s="704"/>
      <c r="I278" s="704"/>
      <c r="J278" s="704"/>
      <c r="K278" s="704"/>
      <c r="L278" s="704" t="s">
        <v>741</v>
      </c>
      <c r="M278" s="704" t="s">
        <v>1809</v>
      </c>
      <c r="N278" s="704"/>
      <c r="O278" s="704"/>
      <c r="P278" s="704" t="s">
        <v>744</v>
      </c>
      <c r="Q278" s="705">
        <v>43098</v>
      </c>
    </row>
    <row r="279" spans="1:17" x14ac:dyDescent="0.25">
      <c r="A279" s="736" t="s">
        <v>1727</v>
      </c>
      <c r="B279" s="703" t="s">
        <v>1732</v>
      </c>
      <c r="C279" s="703" t="s">
        <v>342</v>
      </c>
      <c r="D279" s="703" t="s">
        <v>343</v>
      </c>
      <c r="E279" s="715" t="s">
        <v>1746</v>
      </c>
      <c r="F279" s="715"/>
      <c r="G279" s="704"/>
      <c r="H279" s="704"/>
      <c r="I279" s="704"/>
      <c r="J279" s="704"/>
      <c r="K279" s="704"/>
      <c r="L279" s="704"/>
      <c r="M279" s="704"/>
      <c r="N279" s="704" t="s">
        <v>757</v>
      </c>
      <c r="O279" s="704" t="s">
        <v>1802</v>
      </c>
      <c r="P279" s="704" t="s">
        <v>744</v>
      </c>
      <c r="Q279" s="705">
        <v>43098</v>
      </c>
    </row>
    <row r="280" spans="1:17" x14ac:dyDescent="0.25">
      <c r="A280" s="736" t="s">
        <v>1727</v>
      </c>
      <c r="B280" s="703" t="s">
        <v>1732</v>
      </c>
      <c r="C280" s="703" t="s">
        <v>342</v>
      </c>
      <c r="D280" s="703" t="s">
        <v>347</v>
      </c>
      <c r="E280" s="715" t="s">
        <v>1805</v>
      </c>
      <c r="F280" s="715"/>
      <c r="G280" s="704"/>
      <c r="H280" s="704"/>
      <c r="I280" s="704"/>
      <c r="J280" s="704"/>
      <c r="K280" s="704"/>
      <c r="L280" s="704"/>
      <c r="M280" s="704"/>
      <c r="N280" s="704" t="s">
        <v>757</v>
      </c>
      <c r="O280" s="704" t="s">
        <v>1802</v>
      </c>
      <c r="P280" s="704" t="s">
        <v>744</v>
      </c>
      <c r="Q280" s="705">
        <v>43098</v>
      </c>
    </row>
    <row r="281" spans="1:17" x14ac:dyDescent="0.25">
      <c r="A281" s="736" t="s">
        <v>1727</v>
      </c>
      <c r="B281" s="703" t="s">
        <v>1732</v>
      </c>
      <c r="C281" s="703" t="s">
        <v>342</v>
      </c>
      <c r="D281" s="703" t="s">
        <v>1970</v>
      </c>
      <c r="E281" s="715" t="s">
        <v>1810</v>
      </c>
      <c r="F281" s="715"/>
      <c r="G281" s="704"/>
      <c r="H281" s="704"/>
      <c r="I281" s="704"/>
      <c r="J281" s="704"/>
      <c r="K281" s="704"/>
      <c r="L281" s="704"/>
      <c r="M281" s="704"/>
      <c r="N281" s="704" t="s">
        <v>757</v>
      </c>
      <c r="O281" s="704" t="s">
        <v>1802</v>
      </c>
      <c r="P281" s="704" t="s">
        <v>744</v>
      </c>
      <c r="Q281" s="705">
        <v>43098</v>
      </c>
    </row>
    <row r="282" spans="1:17" x14ac:dyDescent="0.25">
      <c r="A282" s="736" t="s">
        <v>1727</v>
      </c>
      <c r="B282" s="703" t="s">
        <v>1732</v>
      </c>
      <c r="C282" s="703" t="s">
        <v>929</v>
      </c>
      <c r="D282" s="703" t="s">
        <v>1971</v>
      </c>
      <c r="E282" s="715" t="s">
        <v>1747</v>
      </c>
      <c r="F282" s="715"/>
      <c r="G282" s="704"/>
      <c r="H282" s="704"/>
      <c r="I282" s="704"/>
      <c r="J282" s="704"/>
      <c r="K282" s="704"/>
      <c r="L282" s="704"/>
      <c r="M282" s="704"/>
      <c r="N282" s="704" t="s">
        <v>759</v>
      </c>
      <c r="O282" s="704" t="s">
        <v>1728</v>
      </c>
      <c r="P282" s="704" t="s">
        <v>744</v>
      </c>
      <c r="Q282" s="705">
        <v>43053</v>
      </c>
    </row>
    <row r="283" spans="1:17" x14ac:dyDescent="0.25">
      <c r="A283" s="736" t="s">
        <v>1727</v>
      </c>
      <c r="B283" s="703" t="s">
        <v>1732</v>
      </c>
      <c r="C283" s="703" t="s">
        <v>929</v>
      </c>
      <c r="D283" s="703" t="s">
        <v>1971</v>
      </c>
      <c r="E283" s="715" t="s">
        <v>1747</v>
      </c>
      <c r="F283" s="715"/>
      <c r="G283" s="704"/>
      <c r="H283" s="704"/>
      <c r="I283" s="704"/>
      <c r="J283" s="704"/>
      <c r="K283" s="704"/>
      <c r="L283" s="704"/>
      <c r="M283" s="704"/>
      <c r="N283" s="704" t="s">
        <v>759</v>
      </c>
      <c r="O283" s="704" t="s">
        <v>1728</v>
      </c>
      <c r="P283" s="704" t="s">
        <v>744</v>
      </c>
      <c r="Q283" s="705">
        <v>43098</v>
      </c>
    </row>
    <row r="284" spans="1:17" x14ac:dyDescent="0.25">
      <c r="A284" s="736" t="s">
        <v>1727</v>
      </c>
      <c r="B284" s="703" t="s">
        <v>1732</v>
      </c>
      <c r="C284" s="703" t="s">
        <v>929</v>
      </c>
      <c r="D284" s="703" t="s">
        <v>1972</v>
      </c>
      <c r="E284" s="715" t="s">
        <v>1747</v>
      </c>
      <c r="F284" s="715"/>
      <c r="G284" s="704"/>
      <c r="H284" s="704"/>
      <c r="I284" s="704"/>
      <c r="J284" s="704"/>
      <c r="K284" s="704"/>
      <c r="L284" s="704"/>
      <c r="M284" s="704"/>
      <c r="N284" s="704" t="s">
        <v>759</v>
      </c>
      <c r="O284" s="704" t="s">
        <v>1728</v>
      </c>
      <c r="P284" s="704" t="s">
        <v>744</v>
      </c>
      <c r="Q284" s="705">
        <v>43053</v>
      </c>
    </row>
    <row r="285" spans="1:17" x14ac:dyDescent="0.25">
      <c r="A285" s="736" t="s">
        <v>1727</v>
      </c>
      <c r="B285" s="703" t="s">
        <v>1732</v>
      </c>
      <c r="C285" s="703" t="s">
        <v>929</v>
      </c>
      <c r="D285" s="703" t="s">
        <v>1972</v>
      </c>
      <c r="E285" s="715" t="s">
        <v>1747</v>
      </c>
      <c r="F285" s="715"/>
      <c r="G285" s="704"/>
      <c r="H285" s="704"/>
      <c r="I285" s="704"/>
      <c r="J285" s="704"/>
      <c r="K285" s="704"/>
      <c r="L285" s="704"/>
      <c r="M285" s="704"/>
      <c r="N285" s="704" t="s">
        <v>759</v>
      </c>
      <c r="O285" s="704" t="s">
        <v>1728</v>
      </c>
      <c r="P285" s="704" t="s">
        <v>744</v>
      </c>
      <c r="Q285" s="705">
        <v>43098</v>
      </c>
    </row>
    <row r="286" spans="1:17" x14ac:dyDescent="0.25">
      <c r="A286" s="736" t="s">
        <v>1727</v>
      </c>
      <c r="B286" s="703" t="s">
        <v>1732</v>
      </c>
      <c r="C286" s="703" t="s">
        <v>1811</v>
      </c>
      <c r="D286" s="703" t="s">
        <v>350</v>
      </c>
      <c r="E286" s="715" t="s">
        <v>1812</v>
      </c>
      <c r="F286" s="715"/>
      <c r="G286" s="704"/>
      <c r="H286" s="704"/>
      <c r="I286" s="704"/>
      <c r="J286" s="704"/>
      <c r="K286" s="704"/>
      <c r="L286" s="704"/>
      <c r="M286" s="704"/>
      <c r="N286" s="704" t="s">
        <v>740</v>
      </c>
      <c r="O286" s="704" t="s">
        <v>1813</v>
      </c>
      <c r="P286" s="704" t="s">
        <v>744</v>
      </c>
      <c r="Q286" s="705">
        <v>43098</v>
      </c>
    </row>
    <row r="287" spans="1:17" x14ac:dyDescent="0.25">
      <c r="A287" s="736" t="s">
        <v>1727</v>
      </c>
      <c r="B287" s="703" t="s">
        <v>1732</v>
      </c>
      <c r="C287" s="703" t="s">
        <v>1814</v>
      </c>
      <c r="D287" s="703" t="s">
        <v>354</v>
      </c>
      <c r="E287" s="715" t="s">
        <v>1771</v>
      </c>
      <c r="F287" s="715"/>
      <c r="G287" s="704"/>
      <c r="H287" s="704"/>
      <c r="I287" s="704"/>
      <c r="J287" s="704"/>
      <c r="K287" s="704"/>
      <c r="L287" s="704"/>
      <c r="M287" s="704"/>
      <c r="N287" s="704" t="s">
        <v>749</v>
      </c>
      <c r="O287" s="704" t="s">
        <v>1731</v>
      </c>
      <c r="P287" s="704" t="s">
        <v>744</v>
      </c>
      <c r="Q287" s="705">
        <v>43098</v>
      </c>
    </row>
    <row r="288" spans="1:17" x14ac:dyDescent="0.25">
      <c r="A288" s="736" t="s">
        <v>1727</v>
      </c>
      <c r="B288" s="703" t="s">
        <v>1732</v>
      </c>
      <c r="C288" s="703" t="s">
        <v>1814</v>
      </c>
      <c r="D288" s="703" t="s">
        <v>967</v>
      </c>
      <c r="E288" s="715" t="s">
        <v>1815</v>
      </c>
      <c r="F288" s="715"/>
      <c r="G288" s="704"/>
      <c r="H288" s="704"/>
      <c r="I288" s="704"/>
      <c r="J288" s="704"/>
      <c r="K288" s="704"/>
      <c r="L288" s="704"/>
      <c r="M288" s="704"/>
      <c r="N288" s="704" t="s">
        <v>749</v>
      </c>
      <c r="O288" s="704" t="s">
        <v>1731</v>
      </c>
      <c r="P288" s="704" t="s">
        <v>744</v>
      </c>
      <c r="Q288" s="705">
        <v>43098</v>
      </c>
    </row>
    <row r="289" spans="1:17" x14ac:dyDescent="0.25">
      <c r="A289" s="736" t="s">
        <v>1727</v>
      </c>
      <c r="B289" s="703" t="s">
        <v>1732</v>
      </c>
      <c r="C289" s="703" t="s">
        <v>1814</v>
      </c>
      <c r="D289" s="703" t="s">
        <v>970</v>
      </c>
      <c r="E289" s="715" t="s">
        <v>1816</v>
      </c>
      <c r="F289" s="715"/>
      <c r="G289" s="704"/>
      <c r="H289" s="704"/>
      <c r="I289" s="704"/>
      <c r="J289" s="704"/>
      <c r="K289" s="704"/>
      <c r="L289" s="704"/>
      <c r="M289" s="704"/>
      <c r="N289" s="704" t="s">
        <v>749</v>
      </c>
      <c r="O289" s="704" t="s">
        <v>1731</v>
      </c>
      <c r="P289" s="704" t="s">
        <v>744</v>
      </c>
      <c r="Q289" s="705">
        <v>43098</v>
      </c>
    </row>
    <row r="290" spans="1:17" x14ac:dyDescent="0.25">
      <c r="A290" s="736" t="s">
        <v>1727</v>
      </c>
      <c r="B290" s="703" t="s">
        <v>1732</v>
      </c>
      <c r="C290" s="703" t="s">
        <v>1814</v>
      </c>
      <c r="D290" s="703" t="s">
        <v>1973</v>
      </c>
      <c r="E290" s="715" t="s">
        <v>1817</v>
      </c>
      <c r="F290" s="715"/>
      <c r="G290" s="704"/>
      <c r="H290" s="704"/>
      <c r="I290" s="704"/>
      <c r="J290" s="704"/>
      <c r="K290" s="704"/>
      <c r="L290" s="704"/>
      <c r="M290" s="704"/>
      <c r="N290" s="704" t="s">
        <v>749</v>
      </c>
      <c r="O290" s="704" t="s">
        <v>1731</v>
      </c>
      <c r="P290" s="704" t="s">
        <v>744</v>
      </c>
      <c r="Q290" s="705">
        <v>43098</v>
      </c>
    </row>
    <row r="291" spans="1:17" x14ac:dyDescent="0.25">
      <c r="A291" s="736" t="s">
        <v>1727</v>
      </c>
      <c r="B291" s="703" t="s">
        <v>1732</v>
      </c>
      <c r="C291" s="703" t="s">
        <v>1132</v>
      </c>
      <c r="D291" s="703" t="s">
        <v>1974</v>
      </c>
      <c r="E291" s="715" t="s">
        <v>1818</v>
      </c>
      <c r="F291" s="715"/>
      <c r="G291" s="704"/>
      <c r="H291" s="704"/>
      <c r="I291" s="704"/>
      <c r="J291" s="704"/>
      <c r="K291" s="704"/>
      <c r="L291" s="704"/>
      <c r="M291" s="704"/>
      <c r="N291" s="704" t="s">
        <v>759</v>
      </c>
      <c r="O291" s="704" t="s">
        <v>1728</v>
      </c>
      <c r="P291" s="704" t="s">
        <v>752</v>
      </c>
      <c r="Q291" s="705">
        <v>43098</v>
      </c>
    </row>
    <row r="292" spans="1:17" x14ac:dyDescent="0.25">
      <c r="A292" s="736" t="s">
        <v>1727</v>
      </c>
      <c r="B292" s="703" t="s">
        <v>1732</v>
      </c>
      <c r="C292" s="703" t="s">
        <v>1132</v>
      </c>
      <c r="D292" s="703" t="s">
        <v>1975</v>
      </c>
      <c r="E292" s="715" t="s">
        <v>1818</v>
      </c>
      <c r="F292" s="715"/>
      <c r="G292" s="704"/>
      <c r="H292" s="704"/>
      <c r="I292" s="704"/>
      <c r="J292" s="704"/>
      <c r="K292" s="704"/>
      <c r="L292" s="704"/>
      <c r="M292" s="704"/>
      <c r="N292" s="704" t="s">
        <v>759</v>
      </c>
      <c r="O292" s="704" t="s">
        <v>1728</v>
      </c>
      <c r="P292" s="704" t="s">
        <v>752</v>
      </c>
      <c r="Q292" s="705">
        <v>43098</v>
      </c>
    </row>
    <row r="293" spans="1:17" x14ac:dyDescent="0.25">
      <c r="A293" s="736" t="s">
        <v>1727</v>
      </c>
      <c r="B293" s="703" t="s">
        <v>1732</v>
      </c>
      <c r="C293" s="703" t="s">
        <v>1132</v>
      </c>
      <c r="D293" s="703" t="s">
        <v>1976</v>
      </c>
      <c r="E293" s="715" t="s">
        <v>1818</v>
      </c>
      <c r="F293" s="715"/>
      <c r="G293" s="704"/>
      <c r="H293" s="704"/>
      <c r="I293" s="704"/>
      <c r="J293" s="704"/>
      <c r="K293" s="704"/>
      <c r="L293" s="704"/>
      <c r="M293" s="704"/>
      <c r="N293" s="704" t="s">
        <v>759</v>
      </c>
      <c r="O293" s="704" t="s">
        <v>1728</v>
      </c>
      <c r="P293" s="704" t="s">
        <v>752</v>
      </c>
      <c r="Q293" s="705">
        <v>43098</v>
      </c>
    </row>
    <row r="294" spans="1:17" x14ac:dyDescent="0.25">
      <c r="A294" s="736" t="s">
        <v>1727</v>
      </c>
      <c r="B294" s="703" t="s">
        <v>1732</v>
      </c>
      <c r="C294" s="703" t="s">
        <v>868</v>
      </c>
      <c r="D294" s="703" t="s">
        <v>1016</v>
      </c>
      <c r="E294" s="715" t="s">
        <v>1743</v>
      </c>
      <c r="F294" s="715"/>
      <c r="G294" s="704"/>
      <c r="H294" s="704"/>
      <c r="I294" s="704"/>
      <c r="J294" s="704"/>
      <c r="K294" s="704"/>
      <c r="L294" s="704"/>
      <c r="M294" s="704"/>
      <c r="N294" s="704" t="s">
        <v>757</v>
      </c>
      <c r="O294" s="704" t="s">
        <v>1802</v>
      </c>
      <c r="P294" s="704" t="s">
        <v>744</v>
      </c>
      <c r="Q294" s="705">
        <v>43098</v>
      </c>
    </row>
    <row r="295" spans="1:17" x14ac:dyDescent="0.25">
      <c r="A295" s="736" t="s">
        <v>1727</v>
      </c>
      <c r="B295" s="703" t="s">
        <v>1732</v>
      </c>
      <c r="C295" s="703" t="s">
        <v>868</v>
      </c>
      <c r="D295" s="703" t="s">
        <v>1977</v>
      </c>
      <c r="E295" s="715" t="s">
        <v>1819</v>
      </c>
      <c r="F295" s="715"/>
      <c r="G295" s="704"/>
      <c r="H295" s="704"/>
      <c r="I295" s="704"/>
      <c r="J295" s="704"/>
      <c r="K295" s="704"/>
      <c r="L295" s="704"/>
      <c r="M295" s="704"/>
      <c r="N295" s="704" t="s">
        <v>757</v>
      </c>
      <c r="O295" s="704" t="s">
        <v>1802</v>
      </c>
      <c r="P295" s="704" t="s">
        <v>744</v>
      </c>
      <c r="Q295" s="705">
        <v>43098</v>
      </c>
    </row>
    <row r="296" spans="1:17" x14ac:dyDescent="0.25">
      <c r="A296" s="736" t="s">
        <v>1727</v>
      </c>
      <c r="B296" s="703" t="s">
        <v>1732</v>
      </c>
      <c r="C296" s="703" t="s">
        <v>868</v>
      </c>
      <c r="D296" s="703" t="s">
        <v>1978</v>
      </c>
      <c r="E296" s="715" t="s">
        <v>1820</v>
      </c>
      <c r="F296" s="715"/>
      <c r="G296" s="704"/>
      <c r="H296" s="704"/>
      <c r="I296" s="704"/>
      <c r="J296" s="704"/>
      <c r="K296" s="704"/>
      <c r="L296" s="704"/>
      <c r="M296" s="704"/>
      <c r="N296" s="704" t="s">
        <v>757</v>
      </c>
      <c r="O296" s="704" t="s">
        <v>1802</v>
      </c>
      <c r="P296" s="704" t="s">
        <v>744</v>
      </c>
      <c r="Q296" s="705">
        <v>43098</v>
      </c>
    </row>
    <row r="297" spans="1:17" x14ac:dyDescent="0.25">
      <c r="A297" s="736" t="s">
        <v>1727</v>
      </c>
      <c r="B297" s="703" t="s">
        <v>1732</v>
      </c>
      <c r="C297" s="703" t="s">
        <v>868</v>
      </c>
      <c r="D297" s="703" t="s">
        <v>1979</v>
      </c>
      <c r="E297" s="715" t="s">
        <v>1821</v>
      </c>
      <c r="F297" s="715"/>
      <c r="G297" s="704"/>
      <c r="H297" s="704"/>
      <c r="I297" s="704"/>
      <c r="J297" s="704"/>
      <c r="K297" s="704"/>
      <c r="L297" s="704"/>
      <c r="M297" s="704"/>
      <c r="N297" s="704" t="s">
        <v>757</v>
      </c>
      <c r="O297" s="704" t="s">
        <v>1802</v>
      </c>
      <c r="P297" s="704" t="s">
        <v>744</v>
      </c>
      <c r="Q297" s="705">
        <v>43098</v>
      </c>
    </row>
    <row r="298" spans="1:17" x14ac:dyDescent="0.25">
      <c r="A298" s="736" t="s">
        <v>1727</v>
      </c>
      <c r="B298" s="703" t="s">
        <v>1732</v>
      </c>
      <c r="C298" s="703" t="s">
        <v>868</v>
      </c>
      <c r="D298" s="703" t="s">
        <v>1980</v>
      </c>
      <c r="E298" s="715" t="s">
        <v>1822</v>
      </c>
      <c r="F298" s="715"/>
      <c r="G298" s="704"/>
      <c r="H298" s="704"/>
      <c r="I298" s="704"/>
      <c r="J298" s="704"/>
      <c r="K298" s="704"/>
      <c r="L298" s="704"/>
      <c r="M298" s="704"/>
      <c r="N298" s="704" t="s">
        <v>757</v>
      </c>
      <c r="O298" s="704" t="s">
        <v>1802</v>
      </c>
      <c r="P298" s="704" t="s">
        <v>744</v>
      </c>
      <c r="Q298" s="705">
        <v>43098</v>
      </c>
    </row>
    <row r="299" spans="1:17" x14ac:dyDescent="0.25">
      <c r="A299" s="736" t="s">
        <v>1727</v>
      </c>
      <c r="B299" s="703" t="s">
        <v>1732</v>
      </c>
      <c r="C299" s="703" t="s">
        <v>868</v>
      </c>
      <c r="D299" s="703" t="s">
        <v>1981</v>
      </c>
      <c r="E299" s="715" t="s">
        <v>1823</v>
      </c>
      <c r="F299" s="715"/>
      <c r="G299" s="704"/>
      <c r="H299" s="704"/>
      <c r="I299" s="704"/>
      <c r="J299" s="704"/>
      <c r="K299" s="704"/>
      <c r="L299" s="704"/>
      <c r="M299" s="704"/>
      <c r="N299" s="704" t="s">
        <v>757</v>
      </c>
      <c r="O299" s="704" t="s">
        <v>1802</v>
      </c>
      <c r="P299" s="704" t="s">
        <v>744</v>
      </c>
      <c r="Q299" s="705">
        <v>43098</v>
      </c>
    </row>
    <row r="300" spans="1:17" x14ac:dyDescent="0.25">
      <c r="A300" s="736" t="s">
        <v>1727</v>
      </c>
      <c r="B300" s="703" t="s">
        <v>1732</v>
      </c>
      <c r="C300" s="703" t="s">
        <v>868</v>
      </c>
      <c r="D300" s="703" t="s">
        <v>1982</v>
      </c>
      <c r="E300" s="715" t="s">
        <v>1820</v>
      </c>
      <c r="F300" s="715"/>
      <c r="G300" s="704"/>
      <c r="H300" s="704"/>
      <c r="I300" s="704"/>
      <c r="J300" s="704"/>
      <c r="K300" s="704"/>
      <c r="L300" s="704"/>
      <c r="M300" s="704"/>
      <c r="N300" s="704" t="s">
        <v>757</v>
      </c>
      <c r="O300" s="704" t="s">
        <v>1802</v>
      </c>
      <c r="P300" s="704" t="s">
        <v>744</v>
      </c>
      <c r="Q300" s="705">
        <v>43098</v>
      </c>
    </row>
    <row r="301" spans="1:17" x14ac:dyDescent="0.25">
      <c r="A301" s="736" t="s">
        <v>1727</v>
      </c>
      <c r="B301" s="703" t="s">
        <v>1732</v>
      </c>
      <c r="C301" s="703" t="s">
        <v>868</v>
      </c>
      <c r="D301" s="703" t="s">
        <v>1983</v>
      </c>
      <c r="E301" s="715" t="s">
        <v>1788</v>
      </c>
      <c r="F301" s="715"/>
      <c r="G301" s="704"/>
      <c r="H301" s="704"/>
      <c r="I301" s="704"/>
      <c r="J301" s="704"/>
      <c r="K301" s="704"/>
      <c r="L301" s="704"/>
      <c r="M301" s="704"/>
      <c r="N301" s="704" t="s">
        <v>757</v>
      </c>
      <c r="O301" s="704" t="s">
        <v>1802</v>
      </c>
      <c r="P301" s="704" t="s">
        <v>744</v>
      </c>
      <c r="Q301" s="705">
        <v>43098</v>
      </c>
    </row>
    <row r="302" spans="1:17" x14ac:dyDescent="0.25">
      <c r="A302" s="736" t="s">
        <v>1727</v>
      </c>
      <c r="B302" s="703" t="s">
        <v>1732</v>
      </c>
      <c r="C302" s="703" t="s">
        <v>868</v>
      </c>
      <c r="D302" s="703" t="s">
        <v>1984</v>
      </c>
      <c r="E302" s="715" t="s">
        <v>1824</v>
      </c>
      <c r="F302" s="715"/>
      <c r="G302" s="704"/>
      <c r="H302" s="704"/>
      <c r="I302" s="704"/>
      <c r="J302" s="704"/>
      <c r="K302" s="704"/>
      <c r="L302" s="704"/>
      <c r="M302" s="704"/>
      <c r="N302" s="704" t="s">
        <v>757</v>
      </c>
      <c r="O302" s="704" t="s">
        <v>1802</v>
      </c>
      <c r="P302" s="704" t="s">
        <v>744</v>
      </c>
      <c r="Q302" s="705">
        <v>43098</v>
      </c>
    </row>
    <row r="303" spans="1:17" x14ac:dyDescent="0.25">
      <c r="A303" s="736" t="s">
        <v>1727</v>
      </c>
      <c r="B303" s="703" t="s">
        <v>1732</v>
      </c>
      <c r="C303" s="703" t="s">
        <v>937</v>
      </c>
      <c r="D303" s="703" t="s">
        <v>1985</v>
      </c>
      <c r="E303" s="715" t="s">
        <v>1738</v>
      </c>
      <c r="F303" s="715"/>
      <c r="G303" s="704"/>
      <c r="H303" s="704"/>
      <c r="I303" s="704"/>
      <c r="J303" s="704"/>
      <c r="K303" s="704"/>
      <c r="L303" s="704"/>
      <c r="M303" s="704"/>
      <c r="N303" s="704" t="s">
        <v>759</v>
      </c>
      <c r="O303" s="704" t="s">
        <v>1728</v>
      </c>
      <c r="P303" s="704" t="s">
        <v>744</v>
      </c>
      <c r="Q303" s="705">
        <v>43098</v>
      </c>
    </row>
    <row r="304" spans="1:17" x14ac:dyDescent="0.25">
      <c r="A304" s="736" t="s">
        <v>1727</v>
      </c>
      <c r="B304" s="703" t="s">
        <v>1732</v>
      </c>
      <c r="C304" s="703" t="s">
        <v>937</v>
      </c>
      <c r="D304" s="703" t="s">
        <v>1986</v>
      </c>
      <c r="E304" s="715" t="s">
        <v>1805</v>
      </c>
      <c r="F304" s="715"/>
      <c r="G304" s="704"/>
      <c r="H304" s="704"/>
      <c r="I304" s="704"/>
      <c r="J304" s="704"/>
      <c r="K304" s="704"/>
      <c r="L304" s="704"/>
      <c r="M304" s="704"/>
      <c r="N304" s="704" t="s">
        <v>759</v>
      </c>
      <c r="O304" s="704" t="s">
        <v>1728</v>
      </c>
      <c r="P304" s="704" t="s">
        <v>744</v>
      </c>
      <c r="Q304" s="705">
        <v>43098</v>
      </c>
    </row>
    <row r="305" spans="1:17" x14ac:dyDescent="0.25">
      <c r="A305" s="736" t="s">
        <v>1727</v>
      </c>
      <c r="B305" s="703" t="s">
        <v>1732</v>
      </c>
      <c r="C305" s="703" t="s">
        <v>937</v>
      </c>
      <c r="D305" s="703" t="s">
        <v>1666</v>
      </c>
      <c r="E305" s="715" t="s">
        <v>1825</v>
      </c>
      <c r="F305" s="715"/>
      <c r="G305" s="704"/>
      <c r="H305" s="704"/>
      <c r="I305" s="704"/>
      <c r="J305" s="704"/>
      <c r="K305" s="704"/>
      <c r="L305" s="704"/>
      <c r="M305" s="704"/>
      <c r="N305" s="704" t="s">
        <v>759</v>
      </c>
      <c r="O305" s="704" t="s">
        <v>1728</v>
      </c>
      <c r="P305" s="704" t="s">
        <v>744</v>
      </c>
      <c r="Q305" s="705">
        <v>43088</v>
      </c>
    </row>
    <row r="306" spans="1:17" x14ac:dyDescent="0.25">
      <c r="A306" s="736" t="s">
        <v>1727</v>
      </c>
      <c r="B306" s="703" t="s">
        <v>1732</v>
      </c>
      <c r="C306" s="703" t="s">
        <v>937</v>
      </c>
      <c r="D306" s="703" t="s">
        <v>1666</v>
      </c>
      <c r="E306" s="715" t="s">
        <v>1825</v>
      </c>
      <c r="F306" s="715"/>
      <c r="G306" s="704"/>
      <c r="H306" s="704"/>
      <c r="I306" s="704"/>
      <c r="J306" s="704"/>
      <c r="K306" s="704"/>
      <c r="L306" s="704"/>
      <c r="M306" s="704"/>
      <c r="N306" s="704" t="s">
        <v>759</v>
      </c>
      <c r="O306" s="704" t="s">
        <v>1728</v>
      </c>
      <c r="P306" s="704" t="s">
        <v>744</v>
      </c>
      <c r="Q306" s="705">
        <v>43098</v>
      </c>
    </row>
    <row r="307" spans="1:17" x14ac:dyDescent="0.25">
      <c r="A307" s="736" t="s">
        <v>1727</v>
      </c>
      <c r="B307" s="703" t="s">
        <v>1732</v>
      </c>
      <c r="C307" s="703" t="s">
        <v>1773</v>
      </c>
      <c r="D307" s="703" t="s">
        <v>1415</v>
      </c>
      <c r="E307" s="715" t="s">
        <v>1826</v>
      </c>
      <c r="F307" s="715"/>
      <c r="G307" s="704"/>
      <c r="H307" s="704"/>
      <c r="I307" s="704"/>
      <c r="J307" s="704"/>
      <c r="K307" s="704"/>
      <c r="L307" s="704"/>
      <c r="M307" s="704"/>
      <c r="N307" s="704" t="s">
        <v>746</v>
      </c>
      <c r="O307" s="704" t="s">
        <v>1827</v>
      </c>
      <c r="P307" s="704" t="s">
        <v>744</v>
      </c>
      <c r="Q307" s="705">
        <v>43098</v>
      </c>
    </row>
    <row r="308" spans="1:17" x14ac:dyDescent="0.25">
      <c r="A308" s="736" t="s">
        <v>1727</v>
      </c>
      <c r="B308" s="703" t="s">
        <v>1732</v>
      </c>
      <c r="C308" s="703" t="s">
        <v>1773</v>
      </c>
      <c r="D308" s="703" t="s">
        <v>1955</v>
      </c>
      <c r="E308" s="715" t="s">
        <v>1774</v>
      </c>
      <c r="F308" s="715"/>
      <c r="G308" s="704"/>
      <c r="H308" s="704"/>
      <c r="I308" s="704"/>
      <c r="J308" s="704"/>
      <c r="K308" s="704"/>
      <c r="L308" s="704"/>
      <c r="M308" s="704"/>
      <c r="N308" s="704" t="s">
        <v>746</v>
      </c>
      <c r="O308" s="704" t="s">
        <v>1827</v>
      </c>
      <c r="P308" s="704" t="s">
        <v>744</v>
      </c>
      <c r="Q308" s="705">
        <v>43098</v>
      </c>
    </row>
    <row r="309" spans="1:17" x14ac:dyDescent="0.25">
      <c r="A309" s="736" t="s">
        <v>1727</v>
      </c>
      <c r="B309" s="703" t="s">
        <v>1732</v>
      </c>
      <c r="C309" s="703" t="s">
        <v>393</v>
      </c>
      <c r="D309" s="703" t="s">
        <v>1956</v>
      </c>
      <c r="E309" s="715" t="s">
        <v>1775</v>
      </c>
      <c r="F309" s="715"/>
      <c r="G309" s="704"/>
      <c r="H309" s="704"/>
      <c r="I309" s="704"/>
      <c r="J309" s="704"/>
      <c r="K309" s="704"/>
      <c r="L309" s="704"/>
      <c r="M309" s="704"/>
      <c r="N309" s="704" t="s">
        <v>743</v>
      </c>
      <c r="O309" s="704" t="s">
        <v>1729</v>
      </c>
      <c r="P309" s="704" t="s">
        <v>744</v>
      </c>
      <c r="Q309" s="705">
        <v>43098</v>
      </c>
    </row>
    <row r="310" spans="1:17" x14ac:dyDescent="0.25">
      <c r="A310" s="736" t="s">
        <v>1727</v>
      </c>
      <c r="B310" s="703" t="s">
        <v>1732</v>
      </c>
      <c r="C310" s="703" t="s">
        <v>393</v>
      </c>
      <c r="D310" s="703" t="s">
        <v>1957</v>
      </c>
      <c r="E310" s="715" t="s">
        <v>1776</v>
      </c>
      <c r="F310" s="715"/>
      <c r="G310" s="704"/>
      <c r="H310" s="704"/>
      <c r="I310" s="704"/>
      <c r="J310" s="704"/>
      <c r="K310" s="704"/>
      <c r="L310" s="704"/>
      <c r="M310" s="704"/>
      <c r="N310" s="704" t="s">
        <v>743</v>
      </c>
      <c r="O310" s="704" t="s">
        <v>1729</v>
      </c>
      <c r="P310" s="704" t="s">
        <v>744</v>
      </c>
      <c r="Q310" s="705">
        <v>43098</v>
      </c>
    </row>
    <row r="311" spans="1:17" x14ac:dyDescent="0.25">
      <c r="A311" s="736" t="s">
        <v>1727</v>
      </c>
      <c r="B311" s="703" t="s">
        <v>1732</v>
      </c>
      <c r="C311" s="703" t="s">
        <v>393</v>
      </c>
      <c r="D311" s="703" t="s">
        <v>1285</v>
      </c>
      <c r="E311" s="715" t="s">
        <v>1777</v>
      </c>
      <c r="F311" s="715"/>
      <c r="G311" s="704"/>
      <c r="H311" s="704"/>
      <c r="I311" s="704"/>
      <c r="J311" s="704"/>
      <c r="K311" s="704"/>
      <c r="L311" s="704"/>
      <c r="M311" s="704"/>
      <c r="N311" s="704" t="s">
        <v>743</v>
      </c>
      <c r="O311" s="704" t="s">
        <v>1729</v>
      </c>
      <c r="P311" s="704" t="s">
        <v>744</v>
      </c>
      <c r="Q311" s="705">
        <v>43098</v>
      </c>
    </row>
    <row r="312" spans="1:17" x14ac:dyDescent="0.25">
      <c r="A312" s="736" t="s">
        <v>1727</v>
      </c>
      <c r="B312" s="703" t="s">
        <v>1732</v>
      </c>
      <c r="C312" s="703" t="s">
        <v>393</v>
      </c>
      <c r="D312" s="703" t="s">
        <v>394</v>
      </c>
      <c r="E312" s="715" t="s">
        <v>1778</v>
      </c>
      <c r="F312" s="715"/>
      <c r="G312" s="704"/>
      <c r="H312" s="704"/>
      <c r="I312" s="704"/>
      <c r="J312" s="704"/>
      <c r="K312" s="704"/>
      <c r="L312" s="704"/>
      <c r="M312" s="704"/>
      <c r="N312" s="704" t="s">
        <v>743</v>
      </c>
      <c r="O312" s="704" t="s">
        <v>1729</v>
      </c>
      <c r="P312" s="704" t="s">
        <v>744</v>
      </c>
      <c r="Q312" s="705">
        <v>43098</v>
      </c>
    </row>
    <row r="313" spans="1:17" x14ac:dyDescent="0.25">
      <c r="A313" s="736" t="s">
        <v>1727</v>
      </c>
      <c r="B313" s="703" t="s">
        <v>1732</v>
      </c>
      <c r="C313" s="703" t="s">
        <v>167</v>
      </c>
      <c r="D313" s="703" t="s">
        <v>397</v>
      </c>
      <c r="E313" s="715" t="s">
        <v>1743</v>
      </c>
      <c r="F313" s="715"/>
      <c r="G313" s="704"/>
      <c r="H313" s="704"/>
      <c r="I313" s="704"/>
      <c r="J313" s="704"/>
      <c r="K313" s="704"/>
      <c r="L313" s="704"/>
      <c r="M313" s="704"/>
      <c r="N313" s="704" t="s">
        <v>749</v>
      </c>
      <c r="O313" s="704" t="s">
        <v>1731</v>
      </c>
      <c r="P313" s="704" t="s">
        <v>752</v>
      </c>
      <c r="Q313" s="705">
        <v>43098</v>
      </c>
    </row>
    <row r="314" spans="1:17" x14ac:dyDescent="0.25">
      <c r="A314" s="736" t="s">
        <v>1727</v>
      </c>
      <c r="B314" s="703" t="s">
        <v>1732</v>
      </c>
      <c r="C314" s="703" t="s">
        <v>167</v>
      </c>
      <c r="D314" s="703" t="s">
        <v>1987</v>
      </c>
      <c r="E314" s="715" t="s">
        <v>1828</v>
      </c>
      <c r="F314" s="715"/>
      <c r="G314" s="704"/>
      <c r="H314" s="704"/>
      <c r="I314" s="704"/>
      <c r="J314" s="704"/>
      <c r="K314" s="704"/>
      <c r="L314" s="704"/>
      <c r="M314" s="704"/>
      <c r="N314" s="704" t="s">
        <v>749</v>
      </c>
      <c r="O314" s="704" t="s">
        <v>1731</v>
      </c>
      <c r="P314" s="704" t="s">
        <v>752</v>
      </c>
      <c r="Q314" s="705">
        <v>43098</v>
      </c>
    </row>
    <row r="315" spans="1:17" x14ac:dyDescent="0.25">
      <c r="A315" s="736" t="s">
        <v>1727</v>
      </c>
      <c r="B315" s="703" t="s">
        <v>1732</v>
      </c>
      <c r="C315" s="703" t="s">
        <v>167</v>
      </c>
      <c r="D315" s="703" t="s">
        <v>1988</v>
      </c>
      <c r="E315" s="715" t="s">
        <v>1737</v>
      </c>
      <c r="F315" s="715"/>
      <c r="G315" s="704"/>
      <c r="H315" s="704"/>
      <c r="I315" s="704"/>
      <c r="J315" s="704"/>
      <c r="K315" s="704"/>
      <c r="L315" s="704"/>
      <c r="M315" s="704"/>
      <c r="N315" s="704" t="s">
        <v>749</v>
      </c>
      <c r="O315" s="704" t="s">
        <v>1731</v>
      </c>
      <c r="P315" s="704" t="s">
        <v>752</v>
      </c>
      <c r="Q315" s="705">
        <v>43098</v>
      </c>
    </row>
    <row r="316" spans="1:17" x14ac:dyDescent="0.25">
      <c r="A316" s="736" t="s">
        <v>1727</v>
      </c>
      <c r="B316" s="703" t="s">
        <v>1732</v>
      </c>
      <c r="C316" s="703" t="s">
        <v>167</v>
      </c>
      <c r="D316" s="703" t="s">
        <v>1989</v>
      </c>
      <c r="E316" s="715" t="s">
        <v>1737</v>
      </c>
      <c r="F316" s="715"/>
      <c r="G316" s="704"/>
      <c r="H316" s="704"/>
      <c r="I316" s="704"/>
      <c r="J316" s="704"/>
      <c r="K316" s="704"/>
      <c r="L316" s="704"/>
      <c r="M316" s="704"/>
      <c r="N316" s="704" t="s">
        <v>749</v>
      </c>
      <c r="O316" s="704" t="s">
        <v>1731</v>
      </c>
      <c r="P316" s="704" t="s">
        <v>752</v>
      </c>
      <c r="Q316" s="705">
        <v>43098</v>
      </c>
    </row>
    <row r="317" spans="1:17" x14ac:dyDescent="0.25">
      <c r="A317" s="736" t="s">
        <v>1727</v>
      </c>
      <c r="B317" s="703" t="s">
        <v>1732</v>
      </c>
      <c r="C317" s="703" t="s">
        <v>167</v>
      </c>
      <c r="D317" s="703" t="s">
        <v>1990</v>
      </c>
      <c r="E317" s="715" t="s">
        <v>1829</v>
      </c>
      <c r="F317" s="715"/>
      <c r="G317" s="704"/>
      <c r="H317" s="704"/>
      <c r="I317" s="704"/>
      <c r="J317" s="704"/>
      <c r="K317" s="704"/>
      <c r="L317" s="704"/>
      <c r="M317" s="704"/>
      <c r="N317" s="704" t="s">
        <v>749</v>
      </c>
      <c r="O317" s="704" t="s">
        <v>1731</v>
      </c>
      <c r="P317" s="704" t="s">
        <v>752</v>
      </c>
      <c r="Q317" s="705">
        <v>43098</v>
      </c>
    </row>
    <row r="318" spans="1:17" x14ac:dyDescent="0.25">
      <c r="A318" s="736" t="s">
        <v>1692</v>
      </c>
      <c r="B318" s="703" t="s">
        <v>1687</v>
      </c>
      <c r="C318" s="703" t="s">
        <v>707</v>
      </c>
      <c r="D318" s="703" t="s">
        <v>1991</v>
      </c>
      <c r="E318" s="715" t="s">
        <v>1745</v>
      </c>
      <c r="F318" s="715"/>
      <c r="G318" s="704"/>
      <c r="H318" s="704"/>
      <c r="I318" s="704"/>
      <c r="J318" s="704"/>
      <c r="K318" s="704"/>
      <c r="L318" s="704"/>
      <c r="M318" s="704"/>
      <c r="N318" s="704" t="s">
        <v>749</v>
      </c>
      <c r="O318" s="704" t="s">
        <v>749</v>
      </c>
      <c r="P318" s="704" t="s">
        <v>744</v>
      </c>
      <c r="Q318" s="705">
        <v>43099</v>
      </c>
    </row>
    <row r="319" spans="1:17" x14ac:dyDescent="0.25">
      <c r="A319" s="736" t="s">
        <v>1692</v>
      </c>
      <c r="B319" s="703" t="s">
        <v>1687</v>
      </c>
      <c r="C319" s="703" t="s">
        <v>707</v>
      </c>
      <c r="D319" s="703" t="s">
        <v>1992</v>
      </c>
      <c r="E319" s="715" t="s">
        <v>1745</v>
      </c>
      <c r="F319" s="715"/>
      <c r="G319" s="704"/>
      <c r="H319" s="704"/>
      <c r="I319" s="704"/>
      <c r="J319" s="704"/>
      <c r="K319" s="704"/>
      <c r="L319" s="704"/>
      <c r="M319" s="704"/>
      <c r="N319" s="704" t="s">
        <v>748</v>
      </c>
      <c r="O319" s="704" t="s">
        <v>748</v>
      </c>
      <c r="P319" s="704" t="s">
        <v>744</v>
      </c>
      <c r="Q319" s="705">
        <v>43099</v>
      </c>
    </row>
    <row r="320" spans="1:17" x14ac:dyDescent="0.25">
      <c r="A320" s="736" t="s">
        <v>1692</v>
      </c>
      <c r="B320" s="703" t="s">
        <v>1687</v>
      </c>
      <c r="C320" s="703" t="s">
        <v>707</v>
      </c>
      <c r="D320" s="703" t="s">
        <v>1305</v>
      </c>
      <c r="E320" s="715" t="s">
        <v>1782</v>
      </c>
      <c r="F320" s="715"/>
      <c r="G320" s="704"/>
      <c r="H320" s="704"/>
      <c r="I320" s="704"/>
      <c r="J320" s="704"/>
      <c r="K320" s="704"/>
      <c r="L320" s="704"/>
      <c r="M320" s="704"/>
      <c r="N320" s="704" t="s">
        <v>748</v>
      </c>
      <c r="O320" s="704" t="s">
        <v>748</v>
      </c>
      <c r="P320" s="704" t="s">
        <v>744</v>
      </c>
      <c r="Q320" s="705">
        <v>43099</v>
      </c>
    </row>
    <row r="321" spans="1:17" x14ac:dyDescent="0.25">
      <c r="A321" s="736" t="s">
        <v>1693</v>
      </c>
      <c r="B321" s="703" t="s">
        <v>1687</v>
      </c>
      <c r="C321" s="703" t="s">
        <v>1175</v>
      </c>
      <c r="D321" s="703" t="s">
        <v>1263</v>
      </c>
      <c r="E321" s="715" t="s">
        <v>1734</v>
      </c>
      <c r="F321" s="715"/>
      <c r="G321" s="704"/>
      <c r="H321" s="704"/>
      <c r="I321" s="704"/>
      <c r="J321" s="704"/>
      <c r="K321" s="704"/>
      <c r="L321" s="704"/>
      <c r="M321" s="704"/>
      <c r="N321" s="704" t="s">
        <v>749</v>
      </c>
      <c r="O321" s="704" t="s">
        <v>1695</v>
      </c>
      <c r="P321" s="704" t="s">
        <v>744</v>
      </c>
      <c r="Q321" s="705">
        <v>43098</v>
      </c>
    </row>
    <row r="322" spans="1:17" x14ac:dyDescent="0.25">
      <c r="A322" s="736" t="s">
        <v>1693</v>
      </c>
      <c r="B322" s="703" t="s">
        <v>1687</v>
      </c>
      <c r="C322" s="703" t="s">
        <v>1</v>
      </c>
      <c r="D322" s="703" t="s">
        <v>199</v>
      </c>
      <c r="E322" s="715" t="s">
        <v>1830</v>
      </c>
      <c r="F322" s="715"/>
      <c r="G322" s="704"/>
      <c r="H322" s="704"/>
      <c r="I322" s="704"/>
      <c r="J322" s="704"/>
      <c r="K322" s="704"/>
      <c r="L322" s="704"/>
      <c r="M322" s="704"/>
      <c r="N322" s="704" t="s">
        <v>761</v>
      </c>
      <c r="O322" s="704" t="s">
        <v>1720</v>
      </c>
      <c r="P322" s="704" t="s">
        <v>744</v>
      </c>
      <c r="Q322" s="705">
        <v>43098</v>
      </c>
    </row>
    <row r="323" spans="1:17" x14ac:dyDescent="0.25">
      <c r="A323" s="736" t="s">
        <v>1693</v>
      </c>
      <c r="B323" s="703" t="s">
        <v>1687</v>
      </c>
      <c r="C323" s="703" t="s">
        <v>1</v>
      </c>
      <c r="D323" s="703" t="s">
        <v>818</v>
      </c>
      <c r="E323" s="715" t="s">
        <v>1831</v>
      </c>
      <c r="F323" s="715"/>
      <c r="G323" s="704"/>
      <c r="H323" s="704"/>
      <c r="I323" s="704"/>
      <c r="J323" s="704"/>
      <c r="K323" s="704"/>
      <c r="L323" s="704"/>
      <c r="M323" s="704"/>
      <c r="N323" s="704" t="s">
        <v>761</v>
      </c>
      <c r="O323" s="704" t="s">
        <v>1720</v>
      </c>
      <c r="P323" s="704" t="s">
        <v>744</v>
      </c>
      <c r="Q323" s="705">
        <v>43098</v>
      </c>
    </row>
    <row r="324" spans="1:17" x14ac:dyDescent="0.25">
      <c r="A324" s="736" t="s">
        <v>1693</v>
      </c>
      <c r="B324" s="703" t="s">
        <v>1687</v>
      </c>
      <c r="C324" s="703" t="s">
        <v>1</v>
      </c>
      <c r="D324" s="703" t="s">
        <v>1993</v>
      </c>
      <c r="E324" s="715" t="s">
        <v>1832</v>
      </c>
      <c r="F324" s="715"/>
      <c r="G324" s="704"/>
      <c r="H324" s="704"/>
      <c r="I324" s="704"/>
      <c r="J324" s="704"/>
      <c r="K324" s="704"/>
      <c r="L324" s="704"/>
      <c r="M324" s="704"/>
      <c r="N324" s="704" t="s">
        <v>761</v>
      </c>
      <c r="O324" s="704" t="s">
        <v>1720</v>
      </c>
      <c r="P324" s="704" t="s">
        <v>744</v>
      </c>
      <c r="Q324" s="705">
        <v>43098</v>
      </c>
    </row>
    <row r="325" spans="1:17" x14ac:dyDescent="0.25">
      <c r="A325" s="736" t="s">
        <v>1693</v>
      </c>
      <c r="B325" s="703" t="s">
        <v>1687</v>
      </c>
      <c r="C325" s="703" t="s">
        <v>178</v>
      </c>
      <c r="D325" s="703" t="s">
        <v>315</v>
      </c>
      <c r="E325" s="715" t="s">
        <v>1743</v>
      </c>
      <c r="F325" s="715"/>
      <c r="G325" s="704"/>
      <c r="H325" s="704"/>
      <c r="I325" s="704"/>
      <c r="J325" s="704"/>
      <c r="K325" s="704"/>
      <c r="L325" s="704"/>
      <c r="M325" s="704"/>
      <c r="N325" s="704" t="s">
        <v>761</v>
      </c>
      <c r="O325" s="704" t="s">
        <v>1720</v>
      </c>
      <c r="P325" s="704" t="s">
        <v>744</v>
      </c>
      <c r="Q325" s="705">
        <v>43098</v>
      </c>
    </row>
    <row r="326" spans="1:17" x14ac:dyDescent="0.25">
      <c r="A326" s="736" t="s">
        <v>1693</v>
      </c>
      <c r="B326" s="703" t="s">
        <v>1687</v>
      </c>
      <c r="C326" s="703" t="s">
        <v>178</v>
      </c>
      <c r="D326" s="703" t="s">
        <v>316</v>
      </c>
      <c r="E326" s="715" t="s">
        <v>1744</v>
      </c>
      <c r="F326" s="715"/>
      <c r="G326" s="704"/>
      <c r="H326" s="704"/>
      <c r="I326" s="704"/>
      <c r="J326" s="704"/>
      <c r="K326" s="704"/>
      <c r="L326" s="704"/>
      <c r="M326" s="704"/>
      <c r="N326" s="704" t="s">
        <v>761</v>
      </c>
      <c r="O326" s="704" t="s">
        <v>1720</v>
      </c>
      <c r="P326" s="704" t="s">
        <v>744</v>
      </c>
      <c r="Q326" s="705">
        <v>43098</v>
      </c>
    </row>
    <row r="327" spans="1:17" x14ac:dyDescent="0.25">
      <c r="A327" s="736" t="s">
        <v>1693</v>
      </c>
      <c r="B327" s="703" t="s">
        <v>1687</v>
      </c>
      <c r="C327" s="703" t="s">
        <v>179</v>
      </c>
      <c r="D327" s="703" t="s">
        <v>202</v>
      </c>
      <c r="E327" s="715" t="s">
        <v>1737</v>
      </c>
      <c r="F327" s="715"/>
      <c r="G327" s="704"/>
      <c r="H327" s="704"/>
      <c r="I327" s="704"/>
      <c r="J327" s="704"/>
      <c r="K327" s="704"/>
      <c r="L327" s="704"/>
      <c r="M327" s="704"/>
      <c r="N327" s="704" t="s">
        <v>761</v>
      </c>
      <c r="O327" s="704" t="s">
        <v>1720</v>
      </c>
      <c r="P327" s="704" t="s">
        <v>744</v>
      </c>
      <c r="Q327" s="705">
        <v>43098</v>
      </c>
    </row>
    <row r="328" spans="1:17" x14ac:dyDescent="0.25">
      <c r="A328" s="736" t="s">
        <v>1693</v>
      </c>
      <c r="B328" s="703" t="s">
        <v>1687</v>
      </c>
      <c r="C328" s="703" t="s">
        <v>179</v>
      </c>
      <c r="D328" s="703" t="s">
        <v>205</v>
      </c>
      <c r="E328" s="715" t="s">
        <v>1745</v>
      </c>
      <c r="F328" s="715"/>
      <c r="G328" s="704"/>
      <c r="H328" s="704"/>
      <c r="I328" s="704"/>
      <c r="J328" s="704"/>
      <c r="K328" s="704"/>
      <c r="L328" s="704"/>
      <c r="M328" s="704"/>
      <c r="N328" s="704" t="s">
        <v>761</v>
      </c>
      <c r="O328" s="704" t="s">
        <v>1720</v>
      </c>
      <c r="P328" s="704" t="s">
        <v>744</v>
      </c>
      <c r="Q328" s="705">
        <v>43098</v>
      </c>
    </row>
    <row r="329" spans="1:17" x14ac:dyDescent="0.25">
      <c r="A329" s="736" t="s">
        <v>1693</v>
      </c>
      <c r="B329" s="703" t="s">
        <v>1687</v>
      </c>
      <c r="C329" s="703" t="s">
        <v>179</v>
      </c>
      <c r="D329" s="703" t="s">
        <v>992</v>
      </c>
      <c r="E329" s="715" t="s">
        <v>1745</v>
      </c>
      <c r="F329" s="715"/>
      <c r="G329" s="704"/>
      <c r="H329" s="704"/>
      <c r="I329" s="704"/>
      <c r="J329" s="704"/>
      <c r="K329" s="704"/>
      <c r="L329" s="704"/>
      <c r="M329" s="704"/>
      <c r="N329" s="704" t="s">
        <v>761</v>
      </c>
      <c r="O329" s="704" t="s">
        <v>1720</v>
      </c>
      <c r="P329" s="704" t="s">
        <v>744</v>
      </c>
      <c r="Q329" s="705">
        <v>43098</v>
      </c>
    </row>
    <row r="330" spans="1:17" x14ac:dyDescent="0.25">
      <c r="A330" s="736" t="s">
        <v>1693</v>
      </c>
      <c r="B330" s="703" t="s">
        <v>1687</v>
      </c>
      <c r="C330" s="703" t="s">
        <v>95</v>
      </c>
      <c r="D330" s="703" t="s">
        <v>210</v>
      </c>
      <c r="E330" s="715" t="s">
        <v>1752</v>
      </c>
      <c r="F330" s="715"/>
      <c r="G330" s="704"/>
      <c r="H330" s="704"/>
      <c r="I330" s="704"/>
      <c r="J330" s="704"/>
      <c r="K330" s="704"/>
      <c r="L330" s="704"/>
      <c r="M330" s="704"/>
      <c r="N330" s="704" t="s">
        <v>743</v>
      </c>
      <c r="O330" s="704" t="s">
        <v>1700</v>
      </c>
      <c r="P330" s="704" t="s">
        <v>744</v>
      </c>
      <c r="Q330" s="705">
        <v>43098</v>
      </c>
    </row>
    <row r="331" spans="1:17" x14ac:dyDescent="0.25">
      <c r="A331" s="736" t="s">
        <v>1693</v>
      </c>
      <c r="B331" s="703" t="s">
        <v>1687</v>
      </c>
      <c r="C331" s="703" t="s">
        <v>95</v>
      </c>
      <c r="D331" s="703" t="s">
        <v>213</v>
      </c>
      <c r="E331" s="715" t="s">
        <v>1753</v>
      </c>
      <c r="F331" s="715"/>
      <c r="G331" s="704"/>
      <c r="H331" s="704"/>
      <c r="I331" s="704"/>
      <c r="J331" s="704"/>
      <c r="K331" s="704"/>
      <c r="L331" s="704"/>
      <c r="M331" s="704"/>
      <c r="N331" s="704" t="s">
        <v>743</v>
      </c>
      <c r="O331" s="704" t="s">
        <v>1700</v>
      </c>
      <c r="P331" s="704" t="s">
        <v>744</v>
      </c>
      <c r="Q331" s="705">
        <v>43098</v>
      </c>
    </row>
    <row r="332" spans="1:17" x14ac:dyDescent="0.25">
      <c r="A332" s="736" t="s">
        <v>1693</v>
      </c>
      <c r="B332" s="703" t="s">
        <v>1687</v>
      </c>
      <c r="C332" s="703" t="s">
        <v>95</v>
      </c>
      <c r="D332" s="703" t="s">
        <v>1945</v>
      </c>
      <c r="E332" s="715" t="s">
        <v>1755</v>
      </c>
      <c r="F332" s="715"/>
      <c r="G332" s="704"/>
      <c r="H332" s="704"/>
      <c r="I332" s="704"/>
      <c r="J332" s="704"/>
      <c r="K332" s="704"/>
      <c r="L332" s="704"/>
      <c r="M332" s="704"/>
      <c r="N332" s="704" t="s">
        <v>743</v>
      </c>
      <c r="O332" s="704" t="s">
        <v>1700</v>
      </c>
      <c r="P332" s="704" t="s">
        <v>744</v>
      </c>
      <c r="Q332" s="705">
        <v>43098</v>
      </c>
    </row>
    <row r="333" spans="1:17" x14ac:dyDescent="0.25">
      <c r="A333" s="736" t="s">
        <v>1693</v>
      </c>
      <c r="B333" s="703" t="s">
        <v>1687</v>
      </c>
      <c r="C333" s="703" t="s">
        <v>95</v>
      </c>
      <c r="D333" s="703" t="s">
        <v>1946</v>
      </c>
      <c r="E333" s="715" t="s">
        <v>1755</v>
      </c>
      <c r="F333" s="715"/>
      <c r="G333" s="704"/>
      <c r="H333" s="704"/>
      <c r="I333" s="704"/>
      <c r="J333" s="704"/>
      <c r="K333" s="704"/>
      <c r="L333" s="704"/>
      <c r="M333" s="704"/>
      <c r="N333" s="704" t="s">
        <v>743</v>
      </c>
      <c r="O333" s="704" t="s">
        <v>1700</v>
      </c>
      <c r="P333" s="704" t="s">
        <v>744</v>
      </c>
      <c r="Q333" s="705">
        <v>43098</v>
      </c>
    </row>
    <row r="334" spans="1:17" x14ac:dyDescent="0.25">
      <c r="A334" s="736" t="s">
        <v>1693</v>
      </c>
      <c r="B334" s="703" t="s">
        <v>1687</v>
      </c>
      <c r="C334" s="703" t="s">
        <v>12</v>
      </c>
      <c r="D334" s="703" t="s">
        <v>221</v>
      </c>
      <c r="E334" s="715" t="s">
        <v>1738</v>
      </c>
      <c r="F334" s="715"/>
      <c r="G334" s="704"/>
      <c r="H334" s="704"/>
      <c r="I334" s="704"/>
      <c r="J334" s="704"/>
      <c r="K334" s="704"/>
      <c r="L334" s="704"/>
      <c r="M334" s="704"/>
      <c r="N334" s="704" t="s">
        <v>746</v>
      </c>
      <c r="O334" s="704" t="s">
        <v>1697</v>
      </c>
      <c r="P334" s="704" t="s">
        <v>744</v>
      </c>
      <c r="Q334" s="705">
        <v>43098</v>
      </c>
    </row>
    <row r="335" spans="1:17" x14ac:dyDescent="0.25">
      <c r="A335" s="736" t="s">
        <v>1693</v>
      </c>
      <c r="B335" s="703" t="s">
        <v>1687</v>
      </c>
      <c r="C335" s="703" t="s">
        <v>12</v>
      </c>
      <c r="D335" s="703" t="s">
        <v>224</v>
      </c>
      <c r="E335" s="715" t="s">
        <v>1738</v>
      </c>
      <c r="F335" s="715"/>
      <c r="G335" s="704"/>
      <c r="H335" s="704"/>
      <c r="I335" s="704"/>
      <c r="J335" s="704"/>
      <c r="K335" s="704"/>
      <c r="L335" s="704"/>
      <c r="M335" s="704"/>
      <c r="N335" s="704" t="s">
        <v>746</v>
      </c>
      <c r="O335" s="704" t="s">
        <v>1697</v>
      </c>
      <c r="P335" s="704" t="s">
        <v>744</v>
      </c>
      <c r="Q335" s="705">
        <v>43098</v>
      </c>
    </row>
    <row r="336" spans="1:17" x14ac:dyDescent="0.25">
      <c r="A336" s="736" t="s">
        <v>1693</v>
      </c>
      <c r="B336" s="703" t="s">
        <v>1687</v>
      </c>
      <c r="C336" s="703" t="s">
        <v>12</v>
      </c>
      <c r="D336" s="703" t="s">
        <v>227</v>
      </c>
      <c r="E336" s="715" t="s">
        <v>1833</v>
      </c>
      <c r="F336" s="715"/>
      <c r="G336" s="704"/>
      <c r="H336" s="704"/>
      <c r="I336" s="704"/>
      <c r="J336" s="704"/>
      <c r="K336" s="704"/>
      <c r="L336" s="704"/>
      <c r="M336" s="704"/>
      <c r="N336" s="704" t="s">
        <v>746</v>
      </c>
      <c r="O336" s="704" t="s">
        <v>1697</v>
      </c>
      <c r="P336" s="704" t="s">
        <v>744</v>
      </c>
      <c r="Q336" s="705">
        <v>43098</v>
      </c>
    </row>
    <row r="337" spans="1:17" x14ac:dyDescent="0.25">
      <c r="A337" s="736" t="s">
        <v>1693</v>
      </c>
      <c r="B337" s="703" t="s">
        <v>1687</v>
      </c>
      <c r="C337" s="703" t="s">
        <v>12</v>
      </c>
      <c r="D337" s="703" t="s">
        <v>230</v>
      </c>
      <c r="E337" s="715" t="s">
        <v>1738</v>
      </c>
      <c r="F337" s="715"/>
      <c r="G337" s="704"/>
      <c r="H337" s="704"/>
      <c r="I337" s="704"/>
      <c r="J337" s="704"/>
      <c r="K337" s="704"/>
      <c r="L337" s="704"/>
      <c r="M337" s="704"/>
      <c r="N337" s="704" t="s">
        <v>746</v>
      </c>
      <c r="O337" s="704" t="s">
        <v>1697</v>
      </c>
      <c r="P337" s="704" t="s">
        <v>744</v>
      </c>
      <c r="Q337" s="705">
        <v>43098</v>
      </c>
    </row>
    <row r="338" spans="1:17" x14ac:dyDescent="0.25">
      <c r="A338" s="736" t="s">
        <v>1693</v>
      </c>
      <c r="B338" s="703" t="s">
        <v>1687</v>
      </c>
      <c r="C338" s="703" t="s">
        <v>12</v>
      </c>
      <c r="D338" s="703" t="s">
        <v>233</v>
      </c>
      <c r="E338" s="715" t="s">
        <v>1834</v>
      </c>
      <c r="F338" s="715"/>
      <c r="G338" s="704"/>
      <c r="H338" s="704"/>
      <c r="I338" s="704"/>
      <c r="J338" s="704"/>
      <c r="K338" s="704"/>
      <c r="L338" s="704"/>
      <c r="M338" s="704"/>
      <c r="N338" s="704" t="s">
        <v>761</v>
      </c>
      <c r="O338" s="704" t="s">
        <v>1720</v>
      </c>
      <c r="P338" s="704" t="s">
        <v>744</v>
      </c>
      <c r="Q338" s="705">
        <v>43098</v>
      </c>
    </row>
    <row r="339" spans="1:17" x14ac:dyDescent="0.25">
      <c r="A339" s="736" t="s">
        <v>1693</v>
      </c>
      <c r="B339" s="703" t="s">
        <v>1687</v>
      </c>
      <c r="C339" s="703" t="s">
        <v>12</v>
      </c>
      <c r="D339" s="703" t="s">
        <v>236</v>
      </c>
      <c r="E339" s="715" t="s">
        <v>1834</v>
      </c>
      <c r="F339" s="715"/>
      <c r="G339" s="704"/>
      <c r="H339" s="704"/>
      <c r="I339" s="704"/>
      <c r="J339" s="704"/>
      <c r="K339" s="704"/>
      <c r="L339" s="704"/>
      <c r="M339" s="704"/>
      <c r="N339" s="704" t="s">
        <v>761</v>
      </c>
      <c r="O339" s="704" t="s">
        <v>1720</v>
      </c>
      <c r="P339" s="704" t="s">
        <v>744</v>
      </c>
      <c r="Q339" s="705">
        <v>43098</v>
      </c>
    </row>
    <row r="340" spans="1:17" x14ac:dyDescent="0.25">
      <c r="A340" s="736" t="s">
        <v>1693</v>
      </c>
      <c r="B340" s="703" t="s">
        <v>1763</v>
      </c>
      <c r="C340" s="703" t="s">
        <v>239</v>
      </c>
      <c r="D340" s="703" t="s">
        <v>240</v>
      </c>
      <c r="E340" s="715" t="s">
        <v>1835</v>
      </c>
      <c r="F340" s="715"/>
      <c r="G340" s="704"/>
      <c r="H340" s="704"/>
      <c r="I340" s="704"/>
      <c r="J340" s="704"/>
      <c r="K340" s="704"/>
      <c r="L340" s="704"/>
      <c r="M340" s="704"/>
      <c r="N340" s="704" t="s">
        <v>740</v>
      </c>
      <c r="O340" s="704" t="s">
        <v>1694</v>
      </c>
      <c r="P340" s="704" t="s">
        <v>744</v>
      </c>
      <c r="Q340" s="705">
        <v>43098</v>
      </c>
    </row>
    <row r="341" spans="1:17" x14ac:dyDescent="0.25">
      <c r="A341" s="736" t="s">
        <v>1693</v>
      </c>
      <c r="B341" s="703" t="s">
        <v>1763</v>
      </c>
      <c r="C341" s="703" t="s">
        <v>239</v>
      </c>
      <c r="D341" s="703" t="s">
        <v>1994</v>
      </c>
      <c r="E341" s="715" t="s">
        <v>1836</v>
      </c>
      <c r="F341" s="715"/>
      <c r="G341" s="704"/>
      <c r="H341" s="704"/>
      <c r="I341" s="704"/>
      <c r="J341" s="704"/>
      <c r="K341" s="704"/>
      <c r="L341" s="704"/>
      <c r="M341" s="704"/>
      <c r="N341" s="704" t="s">
        <v>740</v>
      </c>
      <c r="O341" s="704" t="s">
        <v>1694</v>
      </c>
      <c r="P341" s="704" t="s">
        <v>744</v>
      </c>
      <c r="Q341" s="705">
        <v>43098</v>
      </c>
    </row>
    <row r="342" spans="1:17" x14ac:dyDescent="0.25">
      <c r="A342" s="736" t="s">
        <v>1693</v>
      </c>
      <c r="B342" s="703" t="s">
        <v>1763</v>
      </c>
      <c r="C342" s="703" t="s">
        <v>239</v>
      </c>
      <c r="D342" s="703" t="s">
        <v>860</v>
      </c>
      <c r="E342" s="715" t="s">
        <v>1836</v>
      </c>
      <c r="F342" s="715"/>
      <c r="G342" s="704"/>
      <c r="H342" s="704"/>
      <c r="I342" s="704"/>
      <c r="J342" s="704"/>
      <c r="K342" s="704"/>
      <c r="L342" s="704"/>
      <c r="M342" s="704"/>
      <c r="N342" s="704" t="s">
        <v>740</v>
      </c>
      <c r="O342" s="704" t="s">
        <v>1694</v>
      </c>
      <c r="P342" s="704" t="s">
        <v>744</v>
      </c>
      <c r="Q342" s="705">
        <v>43098</v>
      </c>
    </row>
    <row r="343" spans="1:17" x14ac:dyDescent="0.25">
      <c r="A343" s="736" t="s">
        <v>1693</v>
      </c>
      <c r="B343" s="703" t="s">
        <v>1763</v>
      </c>
      <c r="C343" s="703" t="s">
        <v>239</v>
      </c>
      <c r="D343" s="703" t="s">
        <v>1995</v>
      </c>
      <c r="E343" s="715" t="s">
        <v>1834</v>
      </c>
      <c r="F343" s="715"/>
      <c r="G343" s="704"/>
      <c r="H343" s="704"/>
      <c r="I343" s="704"/>
      <c r="J343" s="704"/>
      <c r="K343" s="704"/>
      <c r="L343" s="704"/>
      <c r="M343" s="704"/>
      <c r="N343" s="704" t="s">
        <v>740</v>
      </c>
      <c r="O343" s="704" t="s">
        <v>1694</v>
      </c>
      <c r="P343" s="704" t="s">
        <v>744</v>
      </c>
      <c r="Q343" s="705">
        <v>43098</v>
      </c>
    </row>
    <row r="344" spans="1:17" x14ac:dyDescent="0.25">
      <c r="A344" s="736" t="s">
        <v>1693</v>
      </c>
      <c r="B344" s="703" t="s">
        <v>1763</v>
      </c>
      <c r="C344" s="703" t="s">
        <v>239</v>
      </c>
      <c r="D344" s="703" t="s">
        <v>1996</v>
      </c>
      <c r="E344" s="715" t="s">
        <v>1837</v>
      </c>
      <c r="F344" s="715"/>
      <c r="G344" s="704"/>
      <c r="H344" s="704"/>
      <c r="I344" s="704"/>
      <c r="J344" s="704"/>
      <c r="K344" s="704"/>
      <c r="L344" s="704"/>
      <c r="M344" s="704"/>
      <c r="N344" s="704" t="s">
        <v>740</v>
      </c>
      <c r="O344" s="704" t="s">
        <v>1694</v>
      </c>
      <c r="P344" s="704" t="s">
        <v>744</v>
      </c>
      <c r="Q344" s="705">
        <v>43098</v>
      </c>
    </row>
    <row r="345" spans="1:17" x14ac:dyDescent="0.25">
      <c r="A345" s="736" t="s">
        <v>1693</v>
      </c>
      <c r="B345" s="703" t="s">
        <v>1763</v>
      </c>
      <c r="C345" s="703" t="s">
        <v>239</v>
      </c>
      <c r="D345" s="703" t="s">
        <v>1997</v>
      </c>
      <c r="E345" s="715" t="s">
        <v>1758</v>
      </c>
      <c r="F345" s="715"/>
      <c r="G345" s="704"/>
      <c r="H345" s="704"/>
      <c r="I345" s="704"/>
      <c r="J345" s="704"/>
      <c r="K345" s="704"/>
      <c r="L345" s="704"/>
      <c r="M345" s="704"/>
      <c r="N345" s="704" t="s">
        <v>740</v>
      </c>
      <c r="O345" s="704" t="s">
        <v>1694</v>
      </c>
      <c r="P345" s="704" t="s">
        <v>744</v>
      </c>
      <c r="Q345" s="705">
        <v>43098</v>
      </c>
    </row>
    <row r="346" spans="1:17" x14ac:dyDescent="0.25">
      <c r="A346" s="736" t="s">
        <v>1693</v>
      </c>
      <c r="B346" s="703" t="s">
        <v>1763</v>
      </c>
      <c r="C346" s="703" t="s">
        <v>239</v>
      </c>
      <c r="D346" s="703" t="s">
        <v>1271</v>
      </c>
      <c r="E346" s="715" t="s">
        <v>1745</v>
      </c>
      <c r="F346" s="715"/>
      <c r="G346" s="704"/>
      <c r="H346" s="704"/>
      <c r="I346" s="704"/>
      <c r="J346" s="704"/>
      <c r="K346" s="704"/>
      <c r="L346" s="704"/>
      <c r="M346" s="704"/>
      <c r="N346" s="704" t="s">
        <v>740</v>
      </c>
      <c r="O346" s="704" t="s">
        <v>1694</v>
      </c>
      <c r="P346" s="704" t="s">
        <v>744</v>
      </c>
      <c r="Q346" s="705">
        <v>43098</v>
      </c>
    </row>
    <row r="347" spans="1:17" x14ac:dyDescent="0.25">
      <c r="A347" s="736" t="s">
        <v>1693</v>
      </c>
      <c r="B347" s="703" t="s">
        <v>1763</v>
      </c>
      <c r="C347" s="703" t="s">
        <v>1838</v>
      </c>
      <c r="D347" s="703" t="s">
        <v>1998</v>
      </c>
      <c r="E347" s="715" t="s">
        <v>1839</v>
      </c>
      <c r="F347" s="715"/>
      <c r="G347" s="704"/>
      <c r="H347" s="704"/>
      <c r="I347" s="704"/>
      <c r="J347" s="704"/>
      <c r="K347" s="704"/>
      <c r="L347" s="704"/>
      <c r="M347" s="704"/>
      <c r="N347" s="704" t="s">
        <v>740</v>
      </c>
      <c r="O347" s="704" t="s">
        <v>1694</v>
      </c>
      <c r="P347" s="704" t="s">
        <v>744</v>
      </c>
      <c r="Q347" s="705">
        <v>43098</v>
      </c>
    </row>
    <row r="348" spans="1:17" x14ac:dyDescent="0.25">
      <c r="A348" s="736" t="s">
        <v>1693</v>
      </c>
      <c r="B348" s="703" t="s">
        <v>1763</v>
      </c>
      <c r="C348" s="703" t="s">
        <v>1838</v>
      </c>
      <c r="D348" s="703" t="s">
        <v>1211</v>
      </c>
      <c r="E348" s="715" t="s">
        <v>1834</v>
      </c>
      <c r="F348" s="715"/>
      <c r="G348" s="704"/>
      <c r="H348" s="704"/>
      <c r="I348" s="704"/>
      <c r="J348" s="704"/>
      <c r="K348" s="704"/>
      <c r="L348" s="704"/>
      <c r="M348" s="704"/>
      <c r="N348" s="704" t="s">
        <v>740</v>
      </c>
      <c r="O348" s="704" t="s">
        <v>1694</v>
      </c>
      <c r="P348" s="704" t="s">
        <v>744</v>
      </c>
      <c r="Q348" s="705">
        <v>43098</v>
      </c>
    </row>
    <row r="349" spans="1:17" x14ac:dyDescent="0.25">
      <c r="A349" s="736" t="s">
        <v>1693</v>
      </c>
      <c r="B349" s="703" t="s">
        <v>1732</v>
      </c>
      <c r="C349" s="703" t="s">
        <v>927</v>
      </c>
      <c r="D349" s="703" t="s">
        <v>271</v>
      </c>
      <c r="E349" s="715" t="s">
        <v>1766</v>
      </c>
      <c r="F349" s="715"/>
      <c r="G349" s="704"/>
      <c r="H349" s="704"/>
      <c r="I349" s="704"/>
      <c r="J349" s="704"/>
      <c r="K349" s="704"/>
      <c r="L349" s="704"/>
      <c r="M349" s="704"/>
      <c r="N349" s="704" t="s">
        <v>746</v>
      </c>
      <c r="O349" s="704" t="s">
        <v>1697</v>
      </c>
      <c r="P349" s="704" t="s">
        <v>744</v>
      </c>
      <c r="Q349" s="705">
        <v>43098</v>
      </c>
    </row>
    <row r="350" spans="1:17" x14ac:dyDescent="0.25">
      <c r="A350" s="736" t="s">
        <v>1693</v>
      </c>
      <c r="B350" s="703" t="s">
        <v>1732</v>
      </c>
      <c r="C350" s="703" t="s">
        <v>1733</v>
      </c>
      <c r="D350" s="703" t="s">
        <v>400</v>
      </c>
      <c r="E350" s="715" t="s">
        <v>1779</v>
      </c>
      <c r="F350" s="715"/>
      <c r="G350" s="704"/>
      <c r="H350" s="704"/>
      <c r="I350" s="704"/>
      <c r="J350" s="704"/>
      <c r="K350" s="704"/>
      <c r="L350" s="704"/>
      <c r="M350" s="704"/>
      <c r="N350" s="704" t="s">
        <v>743</v>
      </c>
      <c r="O350" s="704" t="s">
        <v>1700</v>
      </c>
      <c r="P350" s="704" t="s">
        <v>744</v>
      </c>
      <c r="Q350" s="705">
        <v>43098</v>
      </c>
    </row>
    <row r="351" spans="1:17" x14ac:dyDescent="0.25">
      <c r="A351" s="736" t="s">
        <v>1693</v>
      </c>
      <c r="B351" s="703" t="s">
        <v>1732</v>
      </c>
      <c r="C351" s="703" t="s">
        <v>1733</v>
      </c>
      <c r="D351" s="703" t="s">
        <v>1125</v>
      </c>
      <c r="E351" s="715" t="s">
        <v>1780</v>
      </c>
      <c r="F351" s="715"/>
      <c r="G351" s="704"/>
      <c r="H351" s="704"/>
      <c r="I351" s="704"/>
      <c r="J351" s="704"/>
      <c r="K351" s="704"/>
      <c r="L351" s="704"/>
      <c r="M351" s="704"/>
      <c r="N351" s="704" t="s">
        <v>743</v>
      </c>
      <c r="O351" s="704" t="s">
        <v>1700</v>
      </c>
      <c r="P351" s="704" t="s">
        <v>744</v>
      </c>
      <c r="Q351" s="705">
        <v>43098</v>
      </c>
    </row>
    <row r="352" spans="1:17" ht="15" hidden="1" customHeight="1" x14ac:dyDescent="0.25">
      <c r="A352" s="736"/>
      <c r="B352" s="703"/>
      <c r="C352" s="703"/>
      <c r="D352" s="703"/>
      <c r="E352" s="715"/>
      <c r="F352" s="715"/>
      <c r="G352" s="704"/>
      <c r="H352" s="704"/>
      <c r="I352" s="704"/>
      <c r="J352" s="704"/>
      <c r="K352" s="704"/>
      <c r="L352" s="704"/>
      <c r="M352" s="704"/>
      <c r="N352" s="704"/>
      <c r="O352" s="704"/>
      <c r="P352" s="704"/>
      <c r="Q352" s="705"/>
    </row>
    <row r="353" spans="1:17" ht="15" hidden="1" customHeight="1" x14ac:dyDescent="0.25">
      <c r="A353" s="736"/>
      <c r="B353" s="703"/>
      <c r="C353" s="703"/>
      <c r="D353" s="703"/>
      <c r="E353" s="715"/>
      <c r="F353" s="715"/>
      <c r="G353" s="704"/>
      <c r="H353" s="704"/>
      <c r="I353" s="704"/>
      <c r="J353" s="704"/>
      <c r="K353" s="704"/>
      <c r="L353" s="704"/>
      <c r="M353" s="704"/>
      <c r="N353" s="704"/>
      <c r="O353" s="704"/>
      <c r="P353" s="704"/>
      <c r="Q353" s="705"/>
    </row>
    <row r="354" spans="1:17" ht="15" hidden="1" customHeight="1" x14ac:dyDescent="0.25">
      <c r="A354" s="736"/>
      <c r="B354" s="703"/>
      <c r="C354" s="703"/>
      <c r="D354" s="703"/>
      <c r="E354" s="715"/>
      <c r="F354" s="715"/>
      <c r="G354" s="704"/>
      <c r="H354" s="704"/>
      <c r="I354" s="704"/>
      <c r="J354" s="704"/>
      <c r="K354" s="704"/>
      <c r="L354" s="704"/>
      <c r="M354" s="704"/>
      <c r="N354" s="704"/>
      <c r="O354" s="704"/>
      <c r="P354" s="704"/>
      <c r="Q354" s="705"/>
    </row>
    <row r="355" spans="1:17" ht="15" hidden="1" customHeight="1" x14ac:dyDescent="0.25">
      <c r="A355" s="736"/>
      <c r="B355" s="703"/>
      <c r="C355" s="703"/>
      <c r="D355" s="703"/>
      <c r="E355" s="715"/>
      <c r="F355" s="715"/>
      <c r="G355" s="704"/>
      <c r="H355" s="704"/>
      <c r="I355" s="704"/>
      <c r="J355" s="704"/>
      <c r="K355" s="704"/>
      <c r="L355" s="704"/>
      <c r="M355" s="704"/>
      <c r="N355" s="704"/>
      <c r="O355" s="704"/>
      <c r="P355" s="704"/>
      <c r="Q355" s="705"/>
    </row>
    <row r="356" spans="1:17" ht="15" hidden="1" customHeight="1" x14ac:dyDescent="0.25">
      <c r="A356" s="736"/>
      <c r="B356" s="703"/>
      <c r="C356" s="703"/>
      <c r="D356" s="703"/>
      <c r="E356" s="715"/>
      <c r="F356" s="715"/>
      <c r="G356" s="704"/>
      <c r="H356" s="704"/>
      <c r="I356" s="704"/>
      <c r="J356" s="704"/>
      <c r="K356" s="704"/>
      <c r="L356" s="704"/>
      <c r="M356" s="704"/>
      <c r="N356" s="704"/>
      <c r="O356" s="704"/>
      <c r="P356" s="704"/>
      <c r="Q356" s="705"/>
    </row>
    <row r="357" spans="1:17" ht="15" hidden="1" customHeight="1" x14ac:dyDescent="0.25">
      <c r="A357" s="736"/>
      <c r="B357" s="703"/>
      <c r="C357" s="703"/>
      <c r="D357" s="703"/>
      <c r="E357" s="715"/>
      <c r="F357" s="715"/>
      <c r="G357" s="704"/>
      <c r="H357" s="704"/>
      <c r="I357" s="704"/>
      <c r="J357" s="704"/>
      <c r="K357" s="704"/>
      <c r="L357" s="704"/>
      <c r="M357" s="704"/>
      <c r="N357" s="704"/>
      <c r="O357" s="704"/>
      <c r="P357" s="704"/>
      <c r="Q357" s="705"/>
    </row>
    <row r="358" spans="1:17" ht="15" hidden="1" customHeight="1" x14ac:dyDescent="0.25">
      <c r="A358" s="736"/>
      <c r="B358" s="703"/>
      <c r="C358" s="703"/>
      <c r="D358" s="703"/>
      <c r="E358" s="715"/>
      <c r="F358" s="715"/>
      <c r="G358" s="704"/>
      <c r="H358" s="704"/>
      <c r="I358" s="704"/>
      <c r="J358" s="704"/>
      <c r="K358" s="704"/>
      <c r="L358" s="704"/>
      <c r="M358" s="704"/>
      <c r="N358" s="704"/>
      <c r="O358" s="704"/>
      <c r="P358" s="704"/>
      <c r="Q358" s="705"/>
    </row>
    <row r="359" spans="1:17" ht="15" hidden="1" customHeight="1" x14ac:dyDescent="0.25">
      <c r="A359" s="736"/>
      <c r="B359" s="703"/>
      <c r="C359" s="703"/>
      <c r="D359" s="703"/>
      <c r="E359" s="715"/>
      <c r="F359" s="715"/>
      <c r="G359" s="704"/>
      <c r="H359" s="704"/>
      <c r="I359" s="704"/>
      <c r="J359" s="704"/>
      <c r="K359" s="704"/>
      <c r="L359" s="704"/>
      <c r="M359" s="704"/>
      <c r="N359" s="704"/>
      <c r="O359" s="704"/>
      <c r="P359" s="704"/>
      <c r="Q359" s="705"/>
    </row>
    <row r="360" spans="1:17" ht="15" hidden="1" customHeight="1" x14ac:dyDescent="0.25">
      <c r="A360" s="736"/>
      <c r="B360" s="703"/>
      <c r="C360" s="703"/>
      <c r="D360" s="703"/>
      <c r="E360" s="715"/>
      <c r="F360" s="715"/>
      <c r="G360" s="704"/>
      <c r="H360" s="704"/>
      <c r="I360" s="704"/>
      <c r="J360" s="704"/>
      <c r="K360" s="704"/>
      <c r="L360" s="704"/>
      <c r="M360" s="704"/>
      <c r="N360" s="704"/>
      <c r="O360" s="704"/>
      <c r="P360" s="704"/>
      <c r="Q360" s="705"/>
    </row>
    <row r="361" spans="1:17" ht="15" hidden="1" customHeight="1" x14ac:dyDescent="0.25">
      <c r="A361" s="736"/>
      <c r="B361" s="703"/>
      <c r="C361" s="703"/>
      <c r="D361" s="703"/>
      <c r="E361" s="715"/>
      <c r="F361" s="715"/>
      <c r="G361" s="704"/>
      <c r="H361" s="704"/>
      <c r="I361" s="704"/>
      <c r="J361" s="704"/>
      <c r="K361" s="704"/>
      <c r="L361" s="704"/>
      <c r="M361" s="704"/>
      <c r="N361" s="704"/>
      <c r="O361" s="704"/>
      <c r="P361" s="704"/>
      <c r="Q361" s="705"/>
    </row>
    <row r="362" spans="1:17" ht="15" hidden="1" customHeight="1" x14ac:dyDescent="0.25">
      <c r="A362" s="736"/>
      <c r="B362" s="703"/>
      <c r="C362" s="703"/>
      <c r="D362" s="703"/>
      <c r="E362" s="715"/>
      <c r="F362" s="715"/>
      <c r="G362" s="704"/>
      <c r="H362" s="704"/>
      <c r="I362" s="704"/>
      <c r="J362" s="704"/>
      <c r="K362" s="704"/>
      <c r="L362" s="704"/>
      <c r="M362" s="704"/>
      <c r="N362" s="704"/>
      <c r="O362" s="704"/>
      <c r="P362" s="704"/>
      <c r="Q362" s="705"/>
    </row>
    <row r="363" spans="1:17" ht="15" hidden="1" customHeight="1" x14ac:dyDescent="0.25">
      <c r="A363" s="736"/>
      <c r="B363" s="703"/>
      <c r="C363" s="703"/>
      <c r="D363" s="703"/>
      <c r="E363" s="715"/>
      <c r="F363" s="715"/>
      <c r="G363" s="704"/>
      <c r="H363" s="704"/>
      <c r="I363" s="704"/>
      <c r="J363" s="704"/>
      <c r="K363" s="704"/>
      <c r="L363" s="704"/>
      <c r="M363" s="704"/>
      <c r="N363" s="704"/>
      <c r="O363" s="704"/>
      <c r="P363" s="704"/>
      <c r="Q363" s="705"/>
    </row>
    <row r="364" spans="1:17" ht="15" hidden="1" customHeight="1" x14ac:dyDescent="0.25">
      <c r="A364" s="736"/>
      <c r="B364" s="703"/>
      <c r="C364" s="703"/>
      <c r="D364" s="703"/>
      <c r="E364" s="715"/>
      <c r="F364" s="715"/>
      <c r="G364" s="704"/>
      <c r="H364" s="704"/>
      <c r="I364" s="704"/>
      <c r="J364" s="704"/>
      <c r="K364" s="704"/>
      <c r="L364" s="704"/>
      <c r="M364" s="704"/>
      <c r="N364" s="704"/>
      <c r="O364" s="704"/>
      <c r="P364" s="704"/>
      <c r="Q364" s="705"/>
    </row>
    <row r="365" spans="1:17" ht="15" hidden="1" customHeight="1" x14ac:dyDescent="0.25">
      <c r="A365" s="736"/>
      <c r="B365" s="703"/>
      <c r="C365" s="703"/>
      <c r="D365" s="703"/>
      <c r="E365" s="715"/>
      <c r="F365" s="715"/>
      <c r="G365" s="704"/>
      <c r="H365" s="704"/>
      <c r="I365" s="704"/>
      <c r="J365" s="704"/>
      <c r="K365" s="704"/>
      <c r="L365" s="704"/>
      <c r="M365" s="704"/>
      <c r="N365" s="704"/>
      <c r="O365" s="704"/>
      <c r="P365" s="704"/>
      <c r="Q365" s="705"/>
    </row>
    <row r="366" spans="1:17" ht="15" hidden="1" customHeight="1" x14ac:dyDescent="0.25">
      <c r="A366" s="736"/>
      <c r="B366" s="703"/>
      <c r="C366" s="703"/>
      <c r="D366" s="703"/>
      <c r="E366" s="715"/>
      <c r="F366" s="715"/>
      <c r="G366" s="704"/>
      <c r="H366" s="704"/>
      <c r="I366" s="704"/>
      <c r="J366" s="704"/>
      <c r="K366" s="704"/>
      <c r="L366" s="704"/>
      <c r="M366" s="704"/>
      <c r="N366" s="704"/>
      <c r="O366" s="704"/>
      <c r="P366" s="704"/>
      <c r="Q366" s="705"/>
    </row>
    <row r="367" spans="1:17" ht="15" hidden="1" customHeight="1" x14ac:dyDescent="0.25">
      <c r="A367" s="736"/>
      <c r="B367" s="703"/>
      <c r="C367" s="703"/>
      <c r="D367" s="703"/>
      <c r="E367" s="715"/>
      <c r="F367" s="715"/>
      <c r="G367" s="704"/>
      <c r="H367" s="704"/>
      <c r="I367" s="704"/>
      <c r="J367" s="704"/>
      <c r="K367" s="704"/>
      <c r="L367" s="704"/>
      <c r="M367" s="704"/>
      <c r="N367" s="704"/>
      <c r="O367" s="704"/>
      <c r="P367" s="704"/>
      <c r="Q367" s="705"/>
    </row>
    <row r="368" spans="1:17" ht="15" hidden="1" customHeight="1" x14ac:dyDescent="0.25">
      <c r="A368" s="736"/>
      <c r="B368" s="703"/>
      <c r="C368" s="703"/>
      <c r="D368" s="703"/>
      <c r="E368" s="715"/>
      <c r="F368" s="715"/>
      <c r="G368" s="704"/>
      <c r="H368" s="704"/>
      <c r="I368" s="704"/>
      <c r="J368" s="704"/>
      <c r="K368" s="704"/>
      <c r="L368" s="704"/>
      <c r="M368" s="704"/>
      <c r="N368" s="704"/>
      <c r="O368" s="704"/>
      <c r="P368" s="704"/>
      <c r="Q368" s="705"/>
    </row>
    <row r="369" spans="1:17" ht="15" hidden="1" customHeight="1" x14ac:dyDescent="0.25">
      <c r="A369" s="736"/>
      <c r="B369" s="703"/>
      <c r="C369" s="703"/>
      <c r="D369" s="703"/>
      <c r="E369" s="715"/>
      <c r="F369" s="715"/>
      <c r="G369" s="704"/>
      <c r="H369" s="704"/>
      <c r="I369" s="704"/>
      <c r="J369" s="704"/>
      <c r="K369" s="704"/>
      <c r="L369" s="704"/>
      <c r="M369" s="704"/>
      <c r="N369" s="704"/>
      <c r="O369" s="704"/>
      <c r="P369" s="704"/>
      <c r="Q369" s="705"/>
    </row>
    <row r="370" spans="1:17" ht="15" hidden="1" customHeight="1" x14ac:dyDescent="0.25">
      <c r="A370" s="736"/>
      <c r="B370" s="703"/>
      <c r="C370" s="703"/>
      <c r="D370" s="703"/>
      <c r="E370" s="715"/>
      <c r="F370" s="715"/>
      <c r="G370" s="704"/>
      <c r="H370" s="704"/>
      <c r="I370" s="704"/>
      <c r="J370" s="704"/>
      <c r="K370" s="704"/>
      <c r="L370" s="704"/>
      <c r="M370" s="704"/>
      <c r="N370" s="704"/>
      <c r="O370" s="704"/>
      <c r="P370" s="704"/>
      <c r="Q370" s="705"/>
    </row>
    <row r="371" spans="1:17" ht="15" hidden="1" customHeight="1" x14ac:dyDescent="0.25">
      <c r="A371" s="736"/>
      <c r="B371" s="703"/>
      <c r="C371" s="703"/>
      <c r="D371" s="703"/>
      <c r="E371" s="715"/>
      <c r="F371" s="715"/>
      <c r="G371" s="704"/>
      <c r="H371" s="704"/>
      <c r="I371" s="704"/>
      <c r="J371" s="704"/>
      <c r="K371" s="704"/>
      <c r="L371" s="704"/>
      <c r="M371" s="704"/>
      <c r="N371" s="704"/>
      <c r="O371" s="704"/>
      <c r="P371" s="704"/>
      <c r="Q371" s="705"/>
    </row>
    <row r="372" spans="1:17" ht="15" hidden="1" customHeight="1" x14ac:dyDescent="0.25">
      <c r="A372" s="736"/>
      <c r="B372" s="703"/>
      <c r="C372" s="703"/>
      <c r="D372" s="703"/>
      <c r="E372" s="715"/>
      <c r="F372" s="715"/>
      <c r="G372" s="704"/>
      <c r="H372" s="704"/>
      <c r="I372" s="704"/>
      <c r="J372" s="704"/>
      <c r="K372" s="704"/>
      <c r="L372" s="704"/>
      <c r="M372" s="704"/>
      <c r="N372" s="704"/>
      <c r="O372" s="704"/>
      <c r="P372" s="704"/>
      <c r="Q372" s="705"/>
    </row>
    <row r="373" spans="1:17" ht="15" hidden="1" customHeight="1" x14ac:dyDescent="0.25">
      <c r="A373" s="736"/>
      <c r="B373" s="703"/>
      <c r="C373" s="703"/>
      <c r="D373" s="703"/>
      <c r="E373" s="715"/>
      <c r="F373" s="715"/>
      <c r="G373" s="704"/>
      <c r="H373" s="704"/>
      <c r="I373" s="704"/>
      <c r="J373" s="704"/>
      <c r="K373" s="704"/>
      <c r="L373" s="704"/>
      <c r="M373" s="704"/>
      <c r="N373" s="704"/>
      <c r="O373" s="704"/>
      <c r="P373" s="704"/>
      <c r="Q373" s="705"/>
    </row>
    <row r="374" spans="1:17" ht="15" hidden="1" customHeight="1" x14ac:dyDescent="0.25">
      <c r="A374" s="736"/>
      <c r="B374" s="703"/>
      <c r="C374" s="703"/>
      <c r="D374" s="703"/>
      <c r="E374" s="715"/>
      <c r="F374" s="715"/>
      <c r="G374" s="704"/>
      <c r="H374" s="704"/>
      <c r="I374" s="704"/>
      <c r="J374" s="704"/>
      <c r="K374" s="704"/>
      <c r="L374" s="704"/>
      <c r="M374" s="704"/>
      <c r="N374" s="704"/>
      <c r="O374" s="704"/>
      <c r="P374" s="704"/>
      <c r="Q374" s="705"/>
    </row>
    <row r="375" spans="1:17" ht="15" hidden="1" customHeight="1" x14ac:dyDescent="0.25">
      <c r="A375" s="736"/>
      <c r="B375" s="703"/>
      <c r="C375" s="703"/>
      <c r="D375" s="703"/>
      <c r="E375" s="715"/>
      <c r="F375" s="715"/>
      <c r="G375" s="704"/>
      <c r="H375" s="704"/>
      <c r="I375" s="704"/>
      <c r="J375" s="704"/>
      <c r="K375" s="704"/>
      <c r="L375" s="704"/>
      <c r="M375" s="704"/>
      <c r="N375" s="704"/>
      <c r="O375" s="704"/>
      <c r="P375" s="704"/>
      <c r="Q375" s="705"/>
    </row>
    <row r="376" spans="1:17" ht="15" hidden="1" customHeight="1" x14ac:dyDescent="0.25">
      <c r="A376" s="736"/>
      <c r="B376" s="703"/>
      <c r="C376" s="703"/>
      <c r="D376" s="703"/>
      <c r="E376" s="715"/>
      <c r="F376" s="715"/>
      <c r="G376" s="704"/>
      <c r="H376" s="704"/>
      <c r="I376" s="704"/>
      <c r="J376" s="704"/>
      <c r="K376" s="704"/>
      <c r="L376" s="704"/>
      <c r="M376" s="704"/>
      <c r="N376" s="704"/>
      <c r="O376" s="704"/>
      <c r="P376" s="704"/>
      <c r="Q376" s="705"/>
    </row>
    <row r="377" spans="1:17" ht="15" hidden="1" customHeight="1" x14ac:dyDescent="0.25">
      <c r="A377" s="736"/>
      <c r="B377" s="703"/>
      <c r="C377" s="703"/>
      <c r="D377" s="703"/>
      <c r="E377" s="715"/>
      <c r="F377" s="715"/>
      <c r="G377" s="704"/>
      <c r="H377" s="704"/>
      <c r="I377" s="704"/>
      <c r="J377" s="704"/>
      <c r="K377" s="704"/>
      <c r="L377" s="704"/>
      <c r="M377" s="704"/>
      <c r="N377" s="704"/>
      <c r="O377" s="704"/>
      <c r="P377" s="704"/>
      <c r="Q377" s="705"/>
    </row>
    <row r="378" spans="1:17" ht="15" hidden="1" customHeight="1" x14ac:dyDescent="0.25">
      <c r="A378" s="736"/>
      <c r="B378" s="703"/>
      <c r="C378" s="703"/>
      <c r="D378" s="703"/>
      <c r="E378" s="715"/>
      <c r="F378" s="715"/>
      <c r="G378" s="704"/>
      <c r="H378" s="704"/>
      <c r="I378" s="704"/>
      <c r="J378" s="704"/>
      <c r="K378" s="704"/>
      <c r="L378" s="704"/>
      <c r="M378" s="704"/>
      <c r="N378" s="704"/>
      <c r="O378" s="704"/>
      <c r="P378" s="704"/>
      <c r="Q378" s="705"/>
    </row>
    <row r="379" spans="1:17" ht="15" hidden="1" customHeight="1" x14ac:dyDescent="0.25">
      <c r="A379" s="736"/>
      <c r="B379" s="703"/>
      <c r="C379" s="703"/>
      <c r="D379" s="703"/>
      <c r="E379" s="715"/>
      <c r="F379" s="715"/>
      <c r="G379" s="704"/>
      <c r="H379" s="704"/>
      <c r="I379" s="704"/>
      <c r="J379" s="704"/>
      <c r="K379" s="704"/>
      <c r="L379" s="704"/>
      <c r="M379" s="704"/>
      <c r="N379" s="704"/>
      <c r="O379" s="704"/>
      <c r="P379" s="704"/>
      <c r="Q379" s="705"/>
    </row>
    <row r="380" spans="1:17" ht="15" hidden="1" customHeight="1" x14ac:dyDescent="0.25">
      <c r="A380" s="736"/>
      <c r="B380" s="703"/>
      <c r="C380" s="703"/>
      <c r="D380" s="703"/>
      <c r="E380" s="715"/>
      <c r="F380" s="715"/>
      <c r="G380" s="704"/>
      <c r="H380" s="704"/>
      <c r="I380" s="704"/>
      <c r="J380" s="704"/>
      <c r="K380" s="704"/>
      <c r="L380" s="704"/>
      <c r="M380" s="704"/>
      <c r="N380" s="704"/>
      <c r="O380" s="704"/>
      <c r="P380" s="704"/>
      <c r="Q380" s="705"/>
    </row>
    <row r="381" spans="1:17" ht="15" hidden="1" customHeight="1" x14ac:dyDescent="0.25">
      <c r="A381" s="736"/>
      <c r="B381" s="703"/>
      <c r="C381" s="703"/>
      <c r="D381" s="703"/>
      <c r="E381" s="715"/>
      <c r="F381" s="715"/>
      <c r="G381" s="704"/>
      <c r="H381" s="704"/>
      <c r="I381" s="704"/>
      <c r="J381" s="704"/>
      <c r="K381" s="704"/>
      <c r="L381" s="704"/>
      <c r="M381" s="704"/>
      <c r="N381" s="704"/>
      <c r="O381" s="704"/>
      <c r="P381" s="704"/>
      <c r="Q381" s="705"/>
    </row>
    <row r="382" spans="1:17" ht="15" hidden="1" customHeight="1" x14ac:dyDescent="0.25">
      <c r="A382" s="736"/>
      <c r="B382" s="703"/>
      <c r="C382" s="703"/>
      <c r="D382" s="703"/>
      <c r="E382" s="715"/>
      <c r="F382" s="715"/>
      <c r="G382" s="704"/>
      <c r="H382" s="704"/>
      <c r="I382" s="704"/>
      <c r="J382" s="704"/>
      <c r="K382" s="704"/>
      <c r="L382" s="704"/>
      <c r="M382" s="704"/>
      <c r="N382" s="704"/>
      <c r="O382" s="704"/>
      <c r="P382" s="704"/>
      <c r="Q382" s="705"/>
    </row>
    <row r="383" spans="1:17" ht="15" hidden="1" customHeight="1" x14ac:dyDescent="0.25">
      <c r="A383" s="736"/>
      <c r="B383" s="703"/>
      <c r="C383" s="703"/>
      <c r="D383" s="703"/>
      <c r="E383" s="715"/>
      <c r="F383" s="715"/>
      <c r="G383" s="704"/>
      <c r="H383" s="704"/>
      <c r="I383" s="704"/>
      <c r="J383" s="704"/>
      <c r="K383" s="704"/>
      <c r="L383" s="704"/>
      <c r="M383" s="704"/>
      <c r="N383" s="704"/>
      <c r="O383" s="704"/>
      <c r="P383" s="704"/>
      <c r="Q383" s="705"/>
    </row>
    <row r="384" spans="1:17" ht="15" hidden="1" customHeight="1" x14ac:dyDescent="0.25">
      <c r="A384" s="736"/>
      <c r="B384" s="703"/>
      <c r="C384" s="703"/>
      <c r="D384" s="703"/>
      <c r="E384" s="715"/>
      <c r="F384" s="715"/>
      <c r="G384" s="704"/>
      <c r="H384" s="704"/>
      <c r="I384" s="704"/>
      <c r="J384" s="704"/>
      <c r="K384" s="704"/>
      <c r="L384" s="704"/>
      <c r="M384" s="704"/>
      <c r="N384" s="704"/>
      <c r="O384" s="704"/>
      <c r="P384" s="704"/>
      <c r="Q384" s="705"/>
    </row>
    <row r="385" spans="1:17" ht="15" hidden="1" customHeight="1" x14ac:dyDescent="0.25">
      <c r="A385" s="736"/>
      <c r="B385" s="703"/>
      <c r="C385" s="703"/>
      <c r="D385" s="703"/>
      <c r="E385" s="715"/>
      <c r="F385" s="715"/>
      <c r="G385" s="704"/>
      <c r="H385" s="704"/>
      <c r="I385" s="704"/>
      <c r="J385" s="704"/>
      <c r="K385" s="704"/>
      <c r="L385" s="704"/>
      <c r="M385" s="704"/>
      <c r="N385" s="704"/>
      <c r="O385" s="704"/>
      <c r="P385" s="704"/>
      <c r="Q385" s="705"/>
    </row>
    <row r="386" spans="1:17" ht="15" hidden="1" customHeight="1" x14ac:dyDescent="0.25">
      <c r="A386" s="736"/>
      <c r="B386" s="703"/>
      <c r="C386" s="703"/>
      <c r="D386" s="703"/>
      <c r="E386" s="715"/>
      <c r="F386" s="715"/>
      <c r="G386" s="704"/>
      <c r="H386" s="704"/>
      <c r="I386" s="704"/>
      <c r="J386" s="704"/>
      <c r="K386" s="704"/>
      <c r="L386" s="704"/>
      <c r="M386" s="704"/>
      <c r="N386" s="704"/>
      <c r="O386" s="704"/>
      <c r="P386" s="704"/>
      <c r="Q386" s="705"/>
    </row>
    <row r="387" spans="1:17" ht="15" hidden="1" customHeight="1" x14ac:dyDescent="0.25">
      <c r="A387" s="736"/>
      <c r="B387" s="703"/>
      <c r="C387" s="703"/>
      <c r="D387" s="703"/>
      <c r="E387" s="715"/>
      <c r="F387" s="715"/>
      <c r="G387" s="704"/>
      <c r="H387" s="704"/>
      <c r="I387" s="704"/>
      <c r="J387" s="704"/>
      <c r="K387" s="704"/>
      <c r="L387" s="704"/>
      <c r="M387" s="704"/>
      <c r="N387" s="704"/>
      <c r="O387" s="704"/>
      <c r="P387" s="704"/>
      <c r="Q387" s="705"/>
    </row>
    <row r="388" spans="1:17" ht="15" hidden="1" customHeight="1" x14ac:dyDescent="0.25">
      <c r="A388" s="736"/>
      <c r="B388" s="703"/>
      <c r="C388" s="703"/>
      <c r="D388" s="703"/>
      <c r="E388" s="715"/>
      <c r="F388" s="715"/>
      <c r="G388" s="704"/>
      <c r="H388" s="704"/>
      <c r="I388" s="704"/>
      <c r="J388" s="704"/>
      <c r="K388" s="704"/>
      <c r="L388" s="704"/>
      <c r="M388" s="704"/>
      <c r="N388" s="704"/>
      <c r="O388" s="704"/>
      <c r="P388" s="704"/>
      <c r="Q388" s="705"/>
    </row>
    <row r="389" spans="1:17" ht="15" hidden="1" customHeight="1" x14ac:dyDescent="0.25">
      <c r="A389" s="736"/>
      <c r="B389" s="703"/>
      <c r="C389" s="703"/>
      <c r="D389" s="703"/>
      <c r="E389" s="715"/>
      <c r="F389" s="715"/>
      <c r="G389" s="704"/>
      <c r="H389" s="704"/>
      <c r="I389" s="704"/>
      <c r="J389" s="704"/>
      <c r="K389" s="704"/>
      <c r="L389" s="704"/>
      <c r="M389" s="704"/>
      <c r="N389" s="704"/>
      <c r="O389" s="704"/>
      <c r="P389" s="704"/>
      <c r="Q389" s="705"/>
    </row>
    <row r="390" spans="1:17" ht="15" hidden="1" customHeight="1" x14ac:dyDescent="0.25">
      <c r="A390" s="736"/>
      <c r="B390" s="703"/>
      <c r="C390" s="703"/>
      <c r="D390" s="703"/>
      <c r="E390" s="715"/>
      <c r="F390" s="715"/>
      <c r="G390" s="704"/>
      <c r="H390" s="704"/>
      <c r="I390" s="704"/>
      <c r="J390" s="704"/>
      <c r="K390" s="704"/>
      <c r="L390" s="704"/>
      <c r="M390" s="704"/>
      <c r="N390" s="704"/>
      <c r="O390" s="704"/>
      <c r="P390" s="704"/>
      <c r="Q390" s="705"/>
    </row>
    <row r="391" spans="1:17" ht="15" hidden="1" customHeight="1" x14ac:dyDescent="0.25">
      <c r="A391" s="736"/>
      <c r="B391" s="703"/>
      <c r="C391" s="703"/>
      <c r="D391" s="703"/>
      <c r="E391" s="715"/>
      <c r="F391" s="715"/>
      <c r="G391" s="704"/>
      <c r="H391" s="704"/>
      <c r="I391" s="704"/>
      <c r="J391" s="704"/>
      <c r="K391" s="704"/>
      <c r="L391" s="704"/>
      <c r="M391" s="704"/>
      <c r="N391" s="704"/>
      <c r="O391" s="704"/>
      <c r="P391" s="704"/>
      <c r="Q391" s="705"/>
    </row>
    <row r="392" spans="1:17" ht="15" hidden="1" customHeight="1" x14ac:dyDescent="0.25">
      <c r="A392" s="736"/>
      <c r="B392" s="703"/>
      <c r="C392" s="703"/>
      <c r="D392" s="703"/>
      <c r="E392" s="715"/>
      <c r="F392" s="715"/>
      <c r="G392" s="704"/>
      <c r="H392" s="704"/>
      <c r="I392" s="704"/>
      <c r="J392" s="704"/>
      <c r="K392" s="704"/>
      <c r="L392" s="704"/>
      <c r="M392" s="704"/>
      <c r="N392" s="704"/>
      <c r="O392" s="704"/>
      <c r="P392" s="704"/>
      <c r="Q392" s="705"/>
    </row>
    <row r="393" spans="1:17" ht="15" hidden="1" customHeight="1" x14ac:dyDescent="0.25">
      <c r="A393" s="736"/>
      <c r="B393" s="703"/>
      <c r="C393" s="703"/>
      <c r="D393" s="703"/>
      <c r="E393" s="715"/>
      <c r="F393" s="715"/>
      <c r="G393" s="704"/>
      <c r="H393" s="704"/>
      <c r="I393" s="704"/>
      <c r="J393" s="704"/>
      <c r="K393" s="704"/>
      <c r="L393" s="704"/>
      <c r="M393" s="704"/>
      <c r="N393" s="704"/>
      <c r="O393" s="704"/>
      <c r="P393" s="704"/>
      <c r="Q393" s="705"/>
    </row>
    <row r="394" spans="1:17" ht="15" hidden="1" customHeight="1" x14ac:dyDescent="0.25">
      <c r="A394" s="736"/>
      <c r="B394" s="703"/>
      <c r="C394" s="703"/>
      <c r="D394" s="703"/>
      <c r="E394" s="715"/>
      <c r="F394" s="715"/>
      <c r="G394" s="704"/>
      <c r="H394" s="704"/>
      <c r="I394" s="704"/>
      <c r="J394" s="704"/>
      <c r="K394" s="704"/>
      <c r="L394" s="704"/>
      <c r="M394" s="704"/>
      <c r="N394" s="704"/>
      <c r="O394" s="704"/>
      <c r="P394" s="704"/>
      <c r="Q394" s="705"/>
    </row>
    <row r="395" spans="1:17" ht="15" hidden="1" customHeight="1" x14ac:dyDescent="0.25">
      <c r="A395" s="736"/>
      <c r="B395" s="703"/>
      <c r="C395" s="703"/>
      <c r="D395" s="703"/>
      <c r="E395" s="715"/>
      <c r="F395" s="715"/>
      <c r="G395" s="704"/>
      <c r="H395" s="704"/>
      <c r="I395" s="704"/>
      <c r="J395" s="704"/>
      <c r="K395" s="704"/>
      <c r="L395" s="704"/>
      <c r="M395" s="704"/>
      <c r="N395" s="704"/>
      <c r="O395" s="704"/>
      <c r="P395" s="704"/>
      <c r="Q395" s="705"/>
    </row>
    <row r="396" spans="1:17" ht="15" hidden="1" customHeight="1" x14ac:dyDescent="0.25">
      <c r="A396" s="736"/>
      <c r="B396" s="703"/>
      <c r="C396" s="703"/>
      <c r="D396" s="703"/>
      <c r="E396" s="715"/>
      <c r="F396" s="715"/>
      <c r="G396" s="704"/>
      <c r="H396" s="704"/>
      <c r="I396" s="704"/>
      <c r="J396" s="704"/>
      <c r="K396" s="704"/>
      <c r="L396" s="704"/>
      <c r="M396" s="704"/>
      <c r="N396" s="704"/>
      <c r="O396" s="704"/>
      <c r="P396" s="704"/>
      <c r="Q396" s="705"/>
    </row>
    <row r="397" spans="1:17" ht="15" hidden="1" customHeight="1" x14ac:dyDescent="0.25">
      <c r="A397" s="736"/>
      <c r="B397" s="703"/>
      <c r="C397" s="703"/>
      <c r="D397" s="703"/>
      <c r="E397" s="715"/>
      <c r="F397" s="715"/>
      <c r="G397" s="704"/>
      <c r="H397" s="704"/>
      <c r="I397" s="704"/>
      <c r="J397" s="704"/>
      <c r="K397" s="704"/>
      <c r="L397" s="704"/>
      <c r="M397" s="704"/>
      <c r="N397" s="704"/>
      <c r="O397" s="704"/>
      <c r="P397" s="704"/>
      <c r="Q397" s="705"/>
    </row>
    <row r="398" spans="1:17" ht="15" hidden="1" customHeight="1" x14ac:dyDescent="0.25">
      <c r="A398" s="736"/>
      <c r="B398" s="703"/>
      <c r="C398" s="703"/>
      <c r="D398" s="703"/>
      <c r="E398" s="715"/>
      <c r="F398" s="715"/>
      <c r="G398" s="704"/>
      <c r="H398" s="704"/>
      <c r="I398" s="704"/>
      <c r="J398" s="704"/>
      <c r="K398" s="704"/>
      <c r="L398" s="704"/>
      <c r="M398" s="704"/>
      <c r="N398" s="704"/>
      <c r="O398" s="704"/>
      <c r="P398" s="704"/>
      <c r="Q398" s="705"/>
    </row>
    <row r="399" spans="1:17" ht="15" hidden="1" customHeight="1" x14ac:dyDescent="0.25">
      <c r="A399" s="736"/>
      <c r="B399" s="703"/>
      <c r="C399" s="703"/>
      <c r="D399" s="703"/>
      <c r="E399" s="715"/>
      <c r="F399" s="715"/>
      <c r="G399" s="704"/>
      <c r="H399" s="704"/>
      <c r="I399" s="704"/>
      <c r="J399" s="704"/>
      <c r="K399" s="704"/>
      <c r="L399" s="704"/>
      <c r="M399" s="704"/>
      <c r="N399" s="704"/>
      <c r="O399" s="704"/>
      <c r="P399" s="704"/>
      <c r="Q399" s="705"/>
    </row>
    <row r="400" spans="1:17" ht="15" hidden="1" customHeight="1" x14ac:dyDescent="0.25">
      <c r="A400" s="736"/>
      <c r="B400" s="703"/>
      <c r="C400" s="703"/>
      <c r="D400" s="703"/>
      <c r="E400" s="715"/>
      <c r="F400" s="715"/>
      <c r="G400" s="704"/>
      <c r="H400" s="704"/>
      <c r="I400" s="704"/>
      <c r="J400" s="704"/>
      <c r="K400" s="704"/>
      <c r="L400" s="704"/>
      <c r="M400" s="704"/>
      <c r="N400" s="704"/>
      <c r="O400" s="704"/>
      <c r="P400" s="704"/>
      <c r="Q400" s="705"/>
    </row>
    <row r="401" spans="1:17" ht="15" hidden="1" customHeight="1" x14ac:dyDescent="0.25">
      <c r="A401" s="736"/>
      <c r="B401" s="703"/>
      <c r="C401" s="703"/>
      <c r="D401" s="703"/>
      <c r="E401" s="715"/>
      <c r="F401" s="715"/>
      <c r="G401" s="704"/>
      <c r="H401" s="704"/>
      <c r="I401" s="704"/>
      <c r="J401" s="704"/>
      <c r="K401" s="704"/>
      <c r="L401" s="704"/>
      <c r="M401" s="704"/>
      <c r="N401" s="704"/>
      <c r="O401" s="704"/>
      <c r="P401" s="704"/>
      <c r="Q401" s="705"/>
    </row>
    <row r="402" spans="1:17" ht="15" hidden="1" customHeight="1" x14ac:dyDescent="0.25">
      <c r="A402" s="736"/>
      <c r="B402" s="703"/>
      <c r="C402" s="703"/>
      <c r="D402" s="703"/>
      <c r="E402" s="715"/>
      <c r="F402" s="715"/>
      <c r="G402" s="704"/>
      <c r="H402" s="704"/>
      <c r="I402" s="704"/>
      <c r="J402" s="704"/>
      <c r="K402" s="704"/>
      <c r="L402" s="704"/>
      <c r="M402" s="704"/>
      <c r="N402" s="704"/>
      <c r="O402" s="704"/>
      <c r="P402" s="704"/>
      <c r="Q402" s="705"/>
    </row>
    <row r="403" spans="1:17" ht="15" hidden="1" customHeight="1" x14ac:dyDescent="0.25">
      <c r="A403" s="736"/>
      <c r="B403" s="703"/>
      <c r="C403" s="703"/>
      <c r="D403" s="703"/>
      <c r="E403" s="715"/>
      <c r="F403" s="715"/>
      <c r="G403" s="704"/>
      <c r="H403" s="704"/>
      <c r="I403" s="704"/>
      <c r="J403" s="704"/>
      <c r="K403" s="704"/>
      <c r="L403" s="704"/>
      <c r="M403" s="704"/>
      <c r="N403" s="704"/>
      <c r="O403" s="704"/>
      <c r="P403" s="704"/>
      <c r="Q403" s="705"/>
    </row>
    <row r="404" spans="1:17" ht="15" hidden="1" customHeight="1" x14ac:dyDescent="0.25">
      <c r="A404" s="736"/>
      <c r="B404" s="703"/>
      <c r="C404" s="703"/>
      <c r="D404" s="703"/>
      <c r="E404" s="715"/>
      <c r="F404" s="715"/>
      <c r="G404" s="704"/>
      <c r="H404" s="704"/>
      <c r="I404" s="704"/>
      <c r="J404" s="704"/>
      <c r="K404" s="704"/>
      <c r="L404" s="704"/>
      <c r="M404" s="704"/>
      <c r="N404" s="704"/>
      <c r="O404" s="704"/>
      <c r="P404" s="704"/>
      <c r="Q404" s="705"/>
    </row>
    <row r="405" spans="1:17" ht="15" hidden="1" customHeight="1" x14ac:dyDescent="0.25">
      <c r="A405" s="736"/>
      <c r="B405" s="703"/>
      <c r="C405" s="703"/>
      <c r="D405" s="703"/>
      <c r="E405" s="715"/>
      <c r="F405" s="715"/>
      <c r="G405" s="704"/>
      <c r="H405" s="704"/>
      <c r="I405" s="704"/>
      <c r="J405" s="704"/>
      <c r="K405" s="704"/>
      <c r="L405" s="704"/>
      <c r="M405" s="704"/>
      <c r="N405" s="704"/>
      <c r="O405" s="704"/>
      <c r="P405" s="704"/>
      <c r="Q405" s="705"/>
    </row>
    <row r="406" spans="1:17" ht="15" hidden="1" customHeight="1" x14ac:dyDescent="0.25">
      <c r="A406" s="736"/>
      <c r="B406" s="703"/>
      <c r="C406" s="703"/>
      <c r="D406" s="703"/>
      <c r="E406" s="715"/>
      <c r="F406" s="715"/>
      <c r="G406" s="704"/>
      <c r="H406" s="704"/>
      <c r="I406" s="704"/>
      <c r="J406" s="704"/>
      <c r="K406" s="704"/>
      <c r="L406" s="704"/>
      <c r="M406" s="704"/>
      <c r="N406" s="704"/>
      <c r="O406" s="704"/>
      <c r="P406" s="704"/>
      <c r="Q406" s="705"/>
    </row>
    <row r="407" spans="1:17" ht="15" hidden="1" customHeight="1" x14ac:dyDescent="0.25">
      <c r="A407" s="736"/>
      <c r="B407" s="703"/>
      <c r="C407" s="703"/>
      <c r="D407" s="703"/>
      <c r="E407" s="715"/>
      <c r="F407" s="715"/>
      <c r="G407" s="704"/>
      <c r="H407" s="704"/>
      <c r="I407" s="704"/>
      <c r="J407" s="704"/>
      <c r="K407" s="704"/>
      <c r="L407" s="704"/>
      <c r="M407" s="704"/>
      <c r="N407" s="704"/>
      <c r="O407" s="704"/>
      <c r="P407" s="704"/>
      <c r="Q407" s="705"/>
    </row>
    <row r="408" spans="1:17" ht="15" hidden="1" customHeight="1" x14ac:dyDescent="0.25">
      <c r="A408" s="736"/>
      <c r="B408" s="703"/>
      <c r="C408" s="703"/>
      <c r="D408" s="703"/>
      <c r="E408" s="715"/>
      <c r="F408" s="715"/>
      <c r="G408" s="704"/>
      <c r="H408" s="704"/>
      <c r="I408" s="704"/>
      <c r="J408" s="704"/>
      <c r="K408" s="704"/>
      <c r="L408" s="704"/>
      <c r="M408" s="704"/>
      <c r="N408" s="704"/>
      <c r="O408" s="704"/>
      <c r="P408" s="704"/>
      <c r="Q408" s="705"/>
    </row>
    <row r="409" spans="1:17" ht="15" hidden="1" customHeight="1" x14ac:dyDescent="0.25">
      <c r="A409" s="736"/>
      <c r="B409" s="703"/>
      <c r="C409" s="703"/>
      <c r="D409" s="703"/>
      <c r="E409" s="715"/>
      <c r="F409" s="715"/>
      <c r="G409" s="704"/>
      <c r="H409" s="704"/>
      <c r="I409" s="704"/>
      <c r="J409" s="704"/>
      <c r="K409" s="704"/>
      <c r="L409" s="704"/>
      <c r="M409" s="704"/>
      <c r="N409" s="704"/>
      <c r="O409" s="704"/>
      <c r="P409" s="704"/>
      <c r="Q409" s="705"/>
    </row>
    <row r="410" spans="1:17" ht="15" hidden="1" customHeight="1" x14ac:dyDescent="0.25">
      <c r="A410" s="736"/>
      <c r="B410" s="703"/>
      <c r="C410" s="703"/>
      <c r="D410" s="703"/>
      <c r="E410" s="715"/>
      <c r="F410" s="715"/>
      <c r="G410" s="704"/>
      <c r="H410" s="704"/>
      <c r="I410" s="704"/>
      <c r="J410" s="704"/>
      <c r="K410" s="704"/>
      <c r="L410" s="704"/>
      <c r="M410" s="704"/>
      <c r="N410" s="704"/>
      <c r="O410" s="704"/>
      <c r="P410" s="704"/>
      <c r="Q410" s="705"/>
    </row>
    <row r="411" spans="1:17" ht="15" hidden="1" customHeight="1" x14ac:dyDescent="0.25">
      <c r="A411" s="736"/>
      <c r="B411" s="703"/>
      <c r="C411" s="703"/>
      <c r="D411" s="703"/>
      <c r="E411" s="715"/>
      <c r="F411" s="715"/>
      <c r="G411" s="704"/>
      <c r="H411" s="704"/>
      <c r="I411" s="704"/>
      <c r="J411" s="704"/>
      <c r="K411" s="704"/>
      <c r="L411" s="704"/>
      <c r="M411" s="704"/>
      <c r="N411" s="704"/>
      <c r="O411" s="704"/>
      <c r="P411" s="704"/>
      <c r="Q411" s="705"/>
    </row>
    <row r="412" spans="1:17" ht="15" hidden="1" customHeight="1" x14ac:dyDescent="0.25">
      <c r="A412" s="736"/>
      <c r="B412" s="703"/>
      <c r="C412" s="703"/>
      <c r="D412" s="703"/>
      <c r="E412" s="715"/>
      <c r="F412" s="715"/>
      <c r="G412" s="704"/>
      <c r="H412" s="704"/>
      <c r="I412" s="704"/>
      <c r="J412" s="704"/>
      <c r="K412" s="704"/>
      <c r="L412" s="704"/>
      <c r="M412" s="704"/>
      <c r="N412" s="704"/>
      <c r="O412" s="704"/>
      <c r="P412" s="704"/>
      <c r="Q412" s="705"/>
    </row>
    <row r="413" spans="1:17" ht="15" hidden="1" customHeight="1" x14ac:dyDescent="0.25">
      <c r="A413" s="736"/>
      <c r="B413" s="703"/>
      <c r="C413" s="703"/>
      <c r="D413" s="703"/>
      <c r="E413" s="715"/>
      <c r="F413" s="715"/>
      <c r="G413" s="704"/>
      <c r="H413" s="704"/>
      <c r="I413" s="704"/>
      <c r="J413" s="704"/>
      <c r="K413" s="704"/>
      <c r="L413" s="704"/>
      <c r="M413" s="704"/>
      <c r="N413" s="704"/>
      <c r="O413" s="704"/>
      <c r="P413" s="704"/>
      <c r="Q413" s="705"/>
    </row>
    <row r="414" spans="1:17" ht="15" hidden="1" customHeight="1" x14ac:dyDescent="0.25">
      <c r="A414" s="736"/>
      <c r="B414" s="703"/>
      <c r="C414" s="703"/>
      <c r="D414" s="703"/>
      <c r="E414" s="715"/>
      <c r="F414" s="715"/>
      <c r="G414" s="704"/>
      <c r="H414" s="704"/>
      <c r="I414" s="704"/>
      <c r="J414" s="704"/>
      <c r="K414" s="704"/>
      <c r="L414" s="704"/>
      <c r="M414" s="704"/>
      <c r="N414" s="704"/>
      <c r="O414" s="704"/>
      <c r="P414" s="704"/>
      <c r="Q414" s="705"/>
    </row>
    <row r="415" spans="1:17" ht="15" hidden="1" customHeight="1" x14ac:dyDescent="0.25">
      <c r="A415" s="736"/>
      <c r="B415" s="703"/>
      <c r="C415" s="703"/>
      <c r="D415" s="703"/>
      <c r="E415" s="715"/>
      <c r="F415" s="715"/>
      <c r="G415" s="704"/>
      <c r="H415" s="704"/>
      <c r="I415" s="704"/>
      <c r="J415" s="704"/>
      <c r="K415" s="704"/>
      <c r="L415" s="704"/>
      <c r="M415" s="704"/>
      <c r="N415" s="704"/>
      <c r="O415" s="704"/>
      <c r="P415" s="704"/>
      <c r="Q415" s="705"/>
    </row>
    <row r="416" spans="1:17" ht="15" hidden="1" customHeight="1" x14ac:dyDescent="0.25">
      <c r="A416" s="736"/>
      <c r="B416" s="703"/>
      <c r="C416" s="703"/>
      <c r="D416" s="703"/>
      <c r="E416" s="715"/>
      <c r="F416" s="715"/>
      <c r="G416" s="704"/>
      <c r="H416" s="704"/>
      <c r="I416" s="704"/>
      <c r="J416" s="704"/>
      <c r="K416" s="704"/>
      <c r="L416" s="704"/>
      <c r="M416" s="704"/>
      <c r="N416" s="704"/>
      <c r="O416" s="704"/>
      <c r="P416" s="704"/>
      <c r="Q416" s="705"/>
    </row>
    <row r="417" spans="1:17" ht="15" hidden="1" customHeight="1" x14ac:dyDescent="0.25">
      <c r="A417" s="736"/>
      <c r="B417" s="703"/>
      <c r="C417" s="703"/>
      <c r="D417" s="703"/>
      <c r="E417" s="715"/>
      <c r="F417" s="715"/>
      <c r="G417" s="704"/>
      <c r="H417" s="704"/>
      <c r="I417" s="704"/>
      <c r="J417" s="704"/>
      <c r="K417" s="704"/>
      <c r="L417" s="704"/>
      <c r="M417" s="704"/>
      <c r="N417" s="704"/>
      <c r="O417" s="704"/>
      <c r="P417" s="704"/>
      <c r="Q417" s="705"/>
    </row>
    <row r="418" spans="1:17" ht="15" hidden="1" customHeight="1" x14ac:dyDescent="0.25">
      <c r="A418" s="736"/>
      <c r="B418" s="703"/>
      <c r="C418" s="703"/>
      <c r="D418" s="703"/>
      <c r="E418" s="715"/>
      <c r="F418" s="715"/>
      <c r="G418" s="704"/>
      <c r="H418" s="704"/>
      <c r="I418" s="704"/>
      <c r="J418" s="704"/>
      <c r="K418" s="704"/>
      <c r="L418" s="704"/>
      <c r="M418" s="704"/>
      <c r="N418" s="704"/>
      <c r="O418" s="704"/>
      <c r="P418" s="704"/>
      <c r="Q418" s="705"/>
    </row>
    <row r="419" spans="1:17" ht="15" hidden="1" customHeight="1" x14ac:dyDescent="0.25">
      <c r="A419" s="736"/>
      <c r="B419" s="703"/>
      <c r="C419" s="703"/>
      <c r="D419" s="703"/>
      <c r="E419" s="715"/>
      <c r="F419" s="715"/>
      <c r="G419" s="704"/>
      <c r="H419" s="704"/>
      <c r="I419" s="704"/>
      <c r="J419" s="704"/>
      <c r="K419" s="704"/>
      <c r="L419" s="704"/>
      <c r="M419" s="704"/>
      <c r="N419" s="704"/>
      <c r="O419" s="704"/>
      <c r="P419" s="704"/>
      <c r="Q419" s="705"/>
    </row>
    <row r="420" spans="1:17" ht="15" hidden="1" customHeight="1" x14ac:dyDescent="0.25">
      <c r="A420" s="736"/>
      <c r="B420" s="703"/>
      <c r="C420" s="703"/>
      <c r="D420" s="703"/>
      <c r="E420" s="715"/>
      <c r="F420" s="715"/>
      <c r="G420" s="704"/>
      <c r="H420" s="704"/>
      <c r="I420" s="704"/>
      <c r="J420" s="704"/>
      <c r="K420" s="704"/>
      <c r="L420" s="704"/>
      <c r="M420" s="704"/>
      <c r="N420" s="704"/>
      <c r="O420" s="704"/>
      <c r="P420" s="704"/>
      <c r="Q420" s="705"/>
    </row>
    <row r="421" spans="1:17" ht="15" hidden="1" customHeight="1" x14ac:dyDescent="0.25">
      <c r="A421" s="736"/>
      <c r="B421" s="703"/>
      <c r="C421" s="703"/>
      <c r="D421" s="703"/>
      <c r="E421" s="715"/>
      <c r="F421" s="715"/>
      <c r="G421" s="704"/>
      <c r="H421" s="704"/>
      <c r="I421" s="704"/>
      <c r="J421" s="704"/>
      <c r="K421" s="704"/>
      <c r="L421" s="704"/>
      <c r="M421" s="704"/>
      <c r="N421" s="704"/>
      <c r="O421" s="704"/>
      <c r="P421" s="704"/>
      <c r="Q421" s="705"/>
    </row>
    <row r="422" spans="1:17" ht="15" hidden="1" customHeight="1" x14ac:dyDescent="0.25">
      <c r="A422" s="736"/>
      <c r="B422" s="703"/>
      <c r="C422" s="703"/>
      <c r="D422" s="703"/>
      <c r="E422" s="715"/>
      <c r="F422" s="715"/>
      <c r="G422" s="704"/>
      <c r="H422" s="704"/>
      <c r="I422" s="704"/>
      <c r="J422" s="704"/>
      <c r="K422" s="704"/>
      <c r="L422" s="704"/>
      <c r="M422" s="704"/>
      <c r="N422" s="704"/>
      <c r="O422" s="704"/>
      <c r="P422" s="704"/>
      <c r="Q422" s="705"/>
    </row>
    <row r="423" spans="1:17" ht="15" hidden="1" customHeight="1" x14ac:dyDescent="0.25">
      <c r="A423" s="736"/>
      <c r="B423" s="703"/>
      <c r="C423" s="703"/>
      <c r="D423" s="703"/>
      <c r="E423" s="715"/>
      <c r="F423" s="715"/>
      <c r="G423" s="704"/>
      <c r="H423" s="704"/>
      <c r="I423" s="704"/>
      <c r="J423" s="704"/>
      <c r="K423" s="704"/>
      <c r="L423" s="704"/>
      <c r="M423" s="704"/>
      <c r="N423" s="704"/>
      <c r="O423" s="704"/>
      <c r="P423" s="704"/>
      <c r="Q423" s="705"/>
    </row>
    <row r="424" spans="1:17" ht="15" hidden="1" customHeight="1" x14ac:dyDescent="0.25">
      <c r="A424" s="736"/>
      <c r="B424" s="703"/>
      <c r="C424" s="703"/>
      <c r="D424" s="703"/>
      <c r="E424" s="715"/>
      <c r="F424" s="715"/>
      <c r="G424" s="704"/>
      <c r="H424" s="704"/>
      <c r="I424" s="704"/>
      <c r="J424" s="704"/>
      <c r="K424" s="704"/>
      <c r="L424" s="704"/>
      <c r="M424" s="704"/>
      <c r="N424" s="704"/>
      <c r="O424" s="704"/>
      <c r="P424" s="704"/>
      <c r="Q424" s="705"/>
    </row>
    <row r="425" spans="1:17" ht="15" hidden="1" customHeight="1" x14ac:dyDescent="0.25">
      <c r="A425" s="736"/>
      <c r="B425" s="703"/>
      <c r="C425" s="703"/>
      <c r="D425" s="703"/>
      <c r="E425" s="715"/>
      <c r="F425" s="715"/>
      <c r="G425" s="704"/>
      <c r="H425" s="704"/>
      <c r="I425" s="704"/>
      <c r="J425" s="704"/>
      <c r="K425" s="704"/>
      <c r="L425" s="704"/>
      <c r="M425" s="704"/>
      <c r="N425" s="704"/>
      <c r="O425" s="704"/>
      <c r="P425" s="704"/>
      <c r="Q425" s="705"/>
    </row>
    <row r="426" spans="1:17" ht="15" hidden="1" customHeight="1" x14ac:dyDescent="0.25">
      <c r="A426" s="736"/>
      <c r="B426" s="703"/>
      <c r="C426" s="703"/>
      <c r="D426" s="703"/>
      <c r="E426" s="715"/>
      <c r="F426" s="715"/>
      <c r="G426" s="704"/>
      <c r="H426" s="704"/>
      <c r="I426" s="704"/>
      <c r="J426" s="704"/>
      <c r="K426" s="704"/>
      <c r="L426" s="704"/>
      <c r="M426" s="704"/>
      <c r="N426" s="704"/>
      <c r="O426" s="704"/>
      <c r="P426" s="704"/>
      <c r="Q426" s="705"/>
    </row>
    <row r="427" spans="1:17" ht="15" hidden="1" customHeight="1" x14ac:dyDescent="0.25">
      <c r="A427" s="736"/>
      <c r="B427" s="703"/>
      <c r="C427" s="703"/>
      <c r="D427" s="703"/>
      <c r="E427" s="715"/>
      <c r="F427" s="715"/>
      <c r="G427" s="704"/>
      <c r="H427" s="704"/>
      <c r="I427" s="704"/>
      <c r="J427" s="704"/>
      <c r="K427" s="704"/>
      <c r="L427" s="704"/>
      <c r="M427" s="704"/>
      <c r="N427" s="704"/>
      <c r="O427" s="704"/>
      <c r="P427" s="704"/>
      <c r="Q427" s="705"/>
    </row>
    <row r="428" spans="1:17" ht="15" hidden="1" customHeight="1" x14ac:dyDescent="0.25">
      <c r="A428" s="736"/>
      <c r="B428" s="703"/>
      <c r="C428" s="703"/>
      <c r="D428" s="703"/>
      <c r="E428" s="715"/>
      <c r="F428" s="715"/>
      <c r="G428" s="704"/>
      <c r="H428" s="704"/>
      <c r="I428" s="704"/>
      <c r="J428" s="704"/>
      <c r="K428" s="704"/>
      <c r="L428" s="704"/>
      <c r="M428" s="704"/>
      <c r="N428" s="704"/>
      <c r="O428" s="704"/>
      <c r="P428" s="704"/>
      <c r="Q428" s="705"/>
    </row>
    <row r="429" spans="1:17" ht="15" hidden="1" customHeight="1" x14ac:dyDescent="0.25">
      <c r="A429" s="736"/>
      <c r="B429" s="703"/>
      <c r="C429" s="703"/>
      <c r="D429" s="703"/>
      <c r="E429" s="715"/>
      <c r="F429" s="715"/>
      <c r="G429" s="704"/>
      <c r="H429" s="704"/>
      <c r="I429" s="704"/>
      <c r="J429" s="704"/>
      <c r="K429" s="704"/>
      <c r="L429" s="704"/>
      <c r="M429" s="704"/>
      <c r="N429" s="704"/>
      <c r="O429" s="704"/>
      <c r="P429" s="704"/>
      <c r="Q429" s="705"/>
    </row>
    <row r="430" spans="1:17" ht="15" hidden="1" customHeight="1" x14ac:dyDescent="0.25">
      <c r="A430" s="736"/>
      <c r="B430" s="703"/>
      <c r="C430" s="703"/>
      <c r="D430" s="703"/>
      <c r="E430" s="715"/>
      <c r="F430" s="715"/>
      <c r="G430" s="704"/>
      <c r="H430" s="704"/>
      <c r="I430" s="704"/>
      <c r="J430" s="704"/>
      <c r="K430" s="704"/>
      <c r="L430" s="704"/>
      <c r="M430" s="704"/>
      <c r="N430" s="704"/>
      <c r="O430" s="704"/>
      <c r="P430" s="704"/>
      <c r="Q430" s="705"/>
    </row>
    <row r="431" spans="1:17" ht="15" hidden="1" customHeight="1" x14ac:dyDescent="0.25">
      <c r="A431" s="736"/>
      <c r="B431" s="703"/>
      <c r="C431" s="703"/>
      <c r="D431" s="703"/>
      <c r="E431" s="715"/>
      <c r="F431" s="715"/>
      <c r="G431" s="704"/>
      <c r="H431" s="704"/>
      <c r="I431" s="704"/>
      <c r="J431" s="704"/>
      <c r="K431" s="704"/>
      <c r="L431" s="704"/>
      <c r="M431" s="704"/>
      <c r="N431" s="704"/>
      <c r="O431" s="704"/>
      <c r="P431" s="704"/>
      <c r="Q431" s="705"/>
    </row>
    <row r="432" spans="1:17" x14ac:dyDescent="0.25">
      <c r="A432" s="1152" t="s">
        <v>730</v>
      </c>
      <c r="B432" s="1160" t="s">
        <v>706</v>
      </c>
      <c r="C432" s="1161"/>
      <c r="D432" s="1156" t="s">
        <v>780</v>
      </c>
      <c r="E432" s="1154" t="s">
        <v>781</v>
      </c>
      <c r="F432" s="1158"/>
      <c r="G432" s="716"/>
      <c r="H432" s="716"/>
      <c r="I432" s="716"/>
      <c r="J432" s="717"/>
      <c r="K432" s="1166" t="s">
        <v>782</v>
      </c>
      <c r="L432" s="1166"/>
      <c r="M432" s="1166"/>
      <c r="N432" s="1166"/>
      <c r="O432" s="1167"/>
      <c r="P432" s="1161" t="s">
        <v>734</v>
      </c>
      <c r="Q432" s="1154" t="s">
        <v>735</v>
      </c>
    </row>
    <row r="433" spans="1:17" x14ac:dyDescent="0.25">
      <c r="A433" s="1152"/>
      <c r="B433" s="1162"/>
      <c r="C433" s="1163"/>
      <c r="D433" s="1156"/>
      <c r="E433" s="1154"/>
      <c r="F433" s="1158"/>
      <c r="G433" s="716"/>
      <c r="H433" s="716"/>
      <c r="I433" s="716"/>
      <c r="J433" s="718"/>
      <c r="K433" s="1149" t="s">
        <v>784</v>
      </c>
      <c r="L433" s="1149"/>
      <c r="M433" s="710"/>
      <c r="N433" s="1149" t="s">
        <v>783</v>
      </c>
      <c r="O433" s="1155"/>
      <c r="P433" s="1163"/>
      <c r="Q433" s="1154"/>
    </row>
    <row r="434" spans="1:17" x14ac:dyDescent="0.25">
      <c r="A434" s="1152"/>
      <c r="B434" s="1162"/>
      <c r="C434" s="1163"/>
      <c r="D434" s="1156"/>
      <c r="E434" s="1154"/>
      <c r="F434" s="1158"/>
      <c r="G434" s="716"/>
      <c r="H434" s="716"/>
      <c r="I434" s="716"/>
      <c r="J434" s="718"/>
      <c r="K434" s="1149" t="s">
        <v>738</v>
      </c>
      <c r="L434" s="1149"/>
      <c r="M434" s="710"/>
      <c r="N434" s="1149" t="s">
        <v>738</v>
      </c>
      <c r="O434" s="1155"/>
      <c r="P434" s="1163"/>
      <c r="Q434" s="1154"/>
    </row>
    <row r="435" spans="1:17" x14ac:dyDescent="0.25">
      <c r="A435" s="1152"/>
      <c r="B435" s="1164"/>
      <c r="C435" s="1165"/>
      <c r="D435" s="1156"/>
      <c r="E435" s="1154"/>
      <c r="F435" s="1158"/>
      <c r="G435" s="716"/>
      <c r="H435" s="716"/>
      <c r="I435" s="716"/>
      <c r="J435" s="712"/>
      <c r="K435" s="719" t="s">
        <v>739</v>
      </c>
      <c r="L435" s="719" t="s">
        <v>730</v>
      </c>
      <c r="M435" s="719"/>
      <c r="N435" s="719" t="s">
        <v>739</v>
      </c>
      <c r="O435" s="720" t="s">
        <v>730</v>
      </c>
      <c r="P435" s="1165"/>
      <c r="Q435" s="1154"/>
    </row>
    <row r="436" spans="1:17" x14ac:dyDescent="0.25">
      <c r="A436" s="737" t="s">
        <v>1727</v>
      </c>
      <c r="B436" s="703" t="s">
        <v>1732</v>
      </c>
      <c r="C436" s="703" t="s">
        <v>296</v>
      </c>
      <c r="D436" s="703" t="s">
        <v>1840</v>
      </c>
      <c r="E436" s="703" t="s">
        <v>1841</v>
      </c>
      <c r="F436" s="703"/>
      <c r="G436" s="703"/>
      <c r="H436" s="703"/>
      <c r="I436" s="703"/>
      <c r="J436" s="704"/>
      <c r="K436" s="704"/>
      <c r="L436" s="704" t="s">
        <v>741</v>
      </c>
      <c r="M436" s="704" t="s">
        <v>1809</v>
      </c>
      <c r="N436" s="704"/>
      <c r="O436" s="704"/>
      <c r="P436" s="704" t="s">
        <v>744</v>
      </c>
      <c r="Q436" s="705">
        <v>43098</v>
      </c>
    </row>
    <row r="437" spans="1:17" x14ac:dyDescent="0.25">
      <c r="A437" s="737" t="s">
        <v>1727</v>
      </c>
      <c r="B437" s="703" t="s">
        <v>1732</v>
      </c>
      <c r="C437" s="703" t="s">
        <v>8</v>
      </c>
      <c r="D437" s="703" t="s">
        <v>1842</v>
      </c>
      <c r="E437" s="703" t="s">
        <v>1843</v>
      </c>
      <c r="F437" s="703"/>
      <c r="G437" s="703"/>
      <c r="H437" s="703"/>
      <c r="I437" s="703"/>
      <c r="J437" s="704"/>
      <c r="K437" s="704"/>
      <c r="L437" s="704" t="s">
        <v>741</v>
      </c>
      <c r="M437" s="704" t="s">
        <v>1809</v>
      </c>
      <c r="N437" s="704"/>
      <c r="O437" s="704"/>
      <c r="P437" s="704" t="s">
        <v>744</v>
      </c>
      <c r="Q437" s="705">
        <v>43098</v>
      </c>
    </row>
    <row r="438" spans="1:17" x14ac:dyDescent="0.25">
      <c r="A438" s="737" t="s">
        <v>1727</v>
      </c>
      <c r="B438" s="703" t="s">
        <v>1732</v>
      </c>
      <c r="C438" s="703" t="s">
        <v>5</v>
      </c>
      <c r="D438" s="703" t="s">
        <v>1405</v>
      </c>
      <c r="E438" s="703" t="s">
        <v>1808</v>
      </c>
      <c r="F438" s="703"/>
      <c r="G438" s="703"/>
      <c r="H438" s="703"/>
      <c r="I438" s="703"/>
      <c r="J438" s="704"/>
      <c r="K438" s="704"/>
      <c r="L438" s="704"/>
      <c r="M438" s="704"/>
      <c r="N438" s="704" t="s">
        <v>741</v>
      </c>
      <c r="O438" s="704" t="s">
        <v>1809</v>
      </c>
      <c r="P438" s="704" t="s">
        <v>744</v>
      </c>
      <c r="Q438" s="705">
        <v>43098</v>
      </c>
    </row>
    <row r="439" spans="1:17" x14ac:dyDescent="0.25">
      <c r="A439" s="737" t="s">
        <v>1727</v>
      </c>
      <c r="B439" s="703" t="s">
        <v>1732</v>
      </c>
      <c r="C439" s="703" t="s">
        <v>5</v>
      </c>
      <c r="D439" s="703" t="s">
        <v>1508</v>
      </c>
      <c r="E439" s="703" t="s">
        <v>1808</v>
      </c>
      <c r="F439" s="703"/>
      <c r="G439" s="703"/>
      <c r="H439" s="703"/>
      <c r="I439" s="703"/>
      <c r="J439" s="704"/>
      <c r="K439" s="704"/>
      <c r="L439" s="704"/>
      <c r="M439" s="704"/>
      <c r="N439" s="704" t="s">
        <v>741</v>
      </c>
      <c r="O439" s="704" t="s">
        <v>1809</v>
      </c>
      <c r="P439" s="704" t="s">
        <v>744</v>
      </c>
      <c r="Q439" s="705">
        <v>43098</v>
      </c>
    </row>
    <row r="440" spans="1:17" x14ac:dyDescent="0.25">
      <c r="A440" s="737" t="s">
        <v>1727</v>
      </c>
      <c r="B440" s="703" t="s">
        <v>1732</v>
      </c>
      <c r="C440" s="703" t="s">
        <v>5</v>
      </c>
      <c r="D440" s="703" t="s">
        <v>1511</v>
      </c>
      <c r="E440" s="703" t="s">
        <v>1808</v>
      </c>
      <c r="F440" s="703"/>
      <c r="G440" s="703"/>
      <c r="H440" s="703"/>
      <c r="I440" s="703"/>
      <c r="J440" s="704"/>
      <c r="K440" s="704"/>
      <c r="L440" s="704"/>
      <c r="M440" s="704"/>
      <c r="N440" s="704" t="s">
        <v>741</v>
      </c>
      <c r="O440" s="704" t="s">
        <v>1809</v>
      </c>
      <c r="P440" s="704" t="s">
        <v>744</v>
      </c>
      <c r="Q440" s="705">
        <v>43098</v>
      </c>
    </row>
    <row r="441" spans="1:17" x14ac:dyDescent="0.25">
      <c r="A441" s="737" t="s">
        <v>1727</v>
      </c>
      <c r="B441" s="703" t="s">
        <v>1732</v>
      </c>
      <c r="C441" s="703" t="s">
        <v>5</v>
      </c>
      <c r="D441" s="703" t="s">
        <v>1514</v>
      </c>
      <c r="E441" s="703" t="s">
        <v>1808</v>
      </c>
      <c r="F441" s="703"/>
      <c r="G441" s="703"/>
      <c r="H441" s="703"/>
      <c r="I441" s="703"/>
      <c r="J441" s="704"/>
      <c r="K441" s="704"/>
      <c r="L441" s="704"/>
      <c r="M441" s="704"/>
      <c r="N441" s="704" t="s">
        <v>741</v>
      </c>
      <c r="O441" s="704" t="s">
        <v>1809</v>
      </c>
      <c r="P441" s="704" t="s">
        <v>744</v>
      </c>
      <c r="Q441" s="705">
        <v>43098</v>
      </c>
    </row>
    <row r="442" spans="1:17" x14ac:dyDescent="0.25">
      <c r="A442" s="737" t="s">
        <v>1727</v>
      </c>
      <c r="B442" s="703" t="s">
        <v>1732</v>
      </c>
      <c r="C442" s="703" t="s">
        <v>5</v>
      </c>
      <c r="D442" s="703" t="s">
        <v>1517</v>
      </c>
      <c r="E442" s="703" t="s">
        <v>1808</v>
      </c>
      <c r="F442" s="703"/>
      <c r="G442" s="703"/>
      <c r="H442" s="703"/>
      <c r="I442" s="703"/>
      <c r="J442" s="704"/>
      <c r="K442" s="704"/>
      <c r="L442" s="704"/>
      <c r="M442" s="704"/>
      <c r="N442" s="704" t="s">
        <v>741</v>
      </c>
      <c r="O442" s="704" t="s">
        <v>1809</v>
      </c>
      <c r="P442" s="704" t="s">
        <v>744</v>
      </c>
      <c r="Q442" s="705">
        <v>43098</v>
      </c>
    </row>
    <row r="443" spans="1:17" x14ac:dyDescent="0.25">
      <c r="A443" s="737" t="s">
        <v>1727</v>
      </c>
      <c r="B443" s="703" t="s">
        <v>1732</v>
      </c>
      <c r="C443" s="703" t="s">
        <v>167</v>
      </c>
      <c r="D443" s="703" t="s">
        <v>1844</v>
      </c>
      <c r="E443" s="703" t="s">
        <v>1737</v>
      </c>
      <c r="F443" s="703"/>
      <c r="G443" s="703"/>
      <c r="H443" s="703"/>
      <c r="I443" s="703"/>
      <c r="J443" s="704"/>
      <c r="K443" s="704"/>
      <c r="L443" s="704"/>
      <c r="M443" s="704"/>
      <c r="N443" s="704" t="s">
        <v>741</v>
      </c>
      <c r="O443" s="704" t="s">
        <v>1809</v>
      </c>
      <c r="P443" s="704" t="s">
        <v>752</v>
      </c>
      <c r="Q443" s="705">
        <v>43098</v>
      </c>
    </row>
    <row r="444" spans="1:17" x14ac:dyDescent="0.25">
      <c r="A444" s="737" t="s">
        <v>1727</v>
      </c>
      <c r="B444" s="703" t="s">
        <v>1732</v>
      </c>
      <c r="C444" s="703" t="s">
        <v>167</v>
      </c>
      <c r="D444" s="703" t="s">
        <v>1845</v>
      </c>
      <c r="E444" s="703" t="s">
        <v>1735</v>
      </c>
      <c r="F444" s="703"/>
      <c r="G444" s="703"/>
      <c r="H444" s="703"/>
      <c r="I444" s="703"/>
      <c r="J444" s="704"/>
      <c r="K444" s="704"/>
      <c r="L444" s="704"/>
      <c r="M444" s="704"/>
      <c r="N444" s="704" t="s">
        <v>741</v>
      </c>
      <c r="O444" s="704" t="s">
        <v>1809</v>
      </c>
      <c r="P444" s="704" t="s">
        <v>752</v>
      </c>
      <c r="Q444" s="705">
        <v>43098</v>
      </c>
    </row>
    <row r="445" spans="1:17" ht="15" hidden="1" customHeight="1" x14ac:dyDescent="0.25">
      <c r="A445" s="737"/>
      <c r="B445" s="703"/>
      <c r="C445" s="703"/>
      <c r="D445" s="703"/>
      <c r="E445" s="703"/>
      <c r="F445" s="703"/>
      <c r="G445" s="703"/>
      <c r="H445" s="703"/>
      <c r="I445" s="703"/>
      <c r="J445" s="704"/>
      <c r="K445" s="704"/>
      <c r="L445" s="704"/>
      <c r="M445" s="704"/>
      <c r="N445" s="704"/>
      <c r="O445" s="704"/>
      <c r="P445" s="704"/>
      <c r="Q445" s="705"/>
    </row>
    <row r="446" spans="1:17" ht="15" hidden="1" customHeight="1" x14ac:dyDescent="0.25">
      <c r="A446" s="737"/>
      <c r="B446" s="703"/>
      <c r="C446" s="703"/>
      <c r="D446" s="703"/>
      <c r="E446" s="703"/>
      <c r="F446" s="703"/>
      <c r="G446" s="703"/>
      <c r="H446" s="703"/>
      <c r="I446" s="703"/>
      <c r="J446" s="704"/>
      <c r="K446" s="704"/>
      <c r="L446" s="704"/>
      <c r="M446" s="704"/>
      <c r="N446" s="704"/>
      <c r="O446" s="704"/>
      <c r="P446" s="704"/>
      <c r="Q446" s="705"/>
    </row>
    <row r="447" spans="1:17" ht="15" hidden="1" customHeight="1" x14ac:dyDescent="0.25">
      <c r="A447" s="737"/>
      <c r="B447" s="703"/>
      <c r="C447" s="703"/>
      <c r="D447" s="703"/>
      <c r="E447" s="703"/>
      <c r="F447" s="703"/>
      <c r="G447" s="703"/>
      <c r="H447" s="703"/>
      <c r="I447" s="703"/>
      <c r="J447" s="704"/>
      <c r="K447" s="704"/>
      <c r="L447" s="704"/>
      <c r="M447" s="704"/>
      <c r="N447" s="704"/>
      <c r="O447" s="704"/>
      <c r="P447" s="704"/>
      <c r="Q447" s="705"/>
    </row>
    <row r="448" spans="1:17" ht="15" hidden="1" customHeight="1" x14ac:dyDescent="0.25">
      <c r="A448" s="737"/>
      <c r="B448" s="703"/>
      <c r="C448" s="703"/>
      <c r="D448" s="703"/>
      <c r="E448" s="703"/>
      <c r="F448" s="703"/>
      <c r="G448" s="703"/>
      <c r="H448" s="703"/>
      <c r="I448" s="703"/>
      <c r="J448" s="704"/>
      <c r="K448" s="704"/>
      <c r="L448" s="704"/>
      <c r="M448" s="704"/>
      <c r="N448" s="704"/>
      <c r="O448" s="704"/>
      <c r="P448" s="704"/>
      <c r="Q448" s="705"/>
    </row>
    <row r="449" spans="1:17" ht="15" hidden="1" customHeight="1" x14ac:dyDescent="0.25">
      <c r="A449" s="737"/>
      <c r="B449" s="703"/>
      <c r="C449" s="703"/>
      <c r="D449" s="703"/>
      <c r="E449" s="703"/>
      <c r="F449" s="703"/>
      <c r="G449" s="703"/>
      <c r="H449" s="703"/>
      <c r="I449" s="703"/>
      <c r="J449" s="704"/>
      <c r="K449" s="704"/>
      <c r="L449" s="704"/>
      <c r="M449" s="704"/>
      <c r="N449" s="704"/>
      <c r="O449" s="704"/>
      <c r="P449" s="704"/>
      <c r="Q449" s="705"/>
    </row>
    <row r="450" spans="1:17" ht="15" hidden="1" customHeight="1" x14ac:dyDescent="0.25">
      <c r="A450" s="737"/>
      <c r="B450" s="703"/>
      <c r="C450" s="703"/>
      <c r="D450" s="703"/>
      <c r="E450" s="703"/>
      <c r="F450" s="703"/>
      <c r="G450" s="703"/>
      <c r="H450" s="703"/>
      <c r="I450" s="703"/>
      <c r="J450" s="704"/>
      <c r="K450" s="704"/>
      <c r="L450" s="704"/>
      <c r="M450" s="704"/>
      <c r="N450" s="704"/>
      <c r="O450" s="704"/>
      <c r="P450" s="704"/>
      <c r="Q450" s="705"/>
    </row>
    <row r="451" spans="1:17" x14ac:dyDescent="0.25">
      <c r="A451" s="1152" t="s">
        <v>730</v>
      </c>
      <c r="B451" s="739"/>
      <c r="C451" s="1157" t="s">
        <v>785</v>
      </c>
      <c r="D451" s="1156" t="s">
        <v>786</v>
      </c>
      <c r="E451" s="1154" t="s">
        <v>774</v>
      </c>
      <c r="F451" s="1158"/>
      <c r="G451" s="716"/>
      <c r="H451" s="716"/>
      <c r="I451" s="718"/>
      <c r="J451" s="1149" t="s">
        <v>787</v>
      </c>
      <c r="K451" s="1149"/>
      <c r="L451" s="1149"/>
      <c r="M451" s="1149"/>
      <c r="N451" s="1149"/>
      <c r="O451" s="1155"/>
      <c r="P451" s="1159" t="s">
        <v>734</v>
      </c>
      <c r="Q451" s="1154" t="s">
        <v>735</v>
      </c>
    </row>
    <row r="452" spans="1:17" x14ac:dyDescent="0.25">
      <c r="A452" s="1152"/>
      <c r="B452" s="739"/>
      <c r="C452" s="1157"/>
      <c r="D452" s="1156"/>
      <c r="E452" s="1154"/>
      <c r="F452" s="1158"/>
      <c r="G452" s="716"/>
      <c r="H452" s="716"/>
      <c r="I452" s="718"/>
      <c r="J452" s="1149" t="s">
        <v>736</v>
      </c>
      <c r="K452" s="1149"/>
      <c r="L452" s="709"/>
      <c r="M452" s="1149" t="s">
        <v>737</v>
      </c>
      <c r="N452" s="1149"/>
      <c r="O452" s="721"/>
      <c r="P452" s="1159"/>
      <c r="Q452" s="1154"/>
    </row>
    <row r="453" spans="1:17" x14ac:dyDescent="0.25">
      <c r="A453" s="1152"/>
      <c r="B453" s="739"/>
      <c r="C453" s="1157"/>
      <c r="D453" s="1156"/>
      <c r="E453" s="1154"/>
      <c r="F453" s="1158"/>
      <c r="G453" s="716"/>
      <c r="H453" s="716"/>
      <c r="I453" s="718"/>
      <c r="J453" s="1149" t="s">
        <v>738</v>
      </c>
      <c r="K453" s="1149"/>
      <c r="L453" s="709"/>
      <c r="M453" s="1149" t="s">
        <v>788</v>
      </c>
      <c r="N453" s="1149"/>
      <c r="O453" s="721"/>
      <c r="P453" s="1159"/>
      <c r="Q453" s="1154"/>
    </row>
    <row r="454" spans="1:17" x14ac:dyDescent="0.25">
      <c r="A454" s="1152"/>
      <c r="B454" s="739"/>
      <c r="C454" s="1157"/>
      <c r="D454" s="1156"/>
      <c r="E454" s="1154"/>
      <c r="F454" s="1158"/>
      <c r="G454" s="716"/>
      <c r="H454" s="716"/>
      <c r="I454" s="718"/>
      <c r="J454" s="710" t="s">
        <v>739</v>
      </c>
      <c r="K454" s="710" t="s">
        <v>730</v>
      </c>
      <c r="L454" s="710"/>
      <c r="M454" s="710" t="s">
        <v>739</v>
      </c>
      <c r="N454" s="710" t="s">
        <v>730</v>
      </c>
      <c r="O454" s="722"/>
      <c r="P454" s="1159"/>
      <c r="Q454" s="1154"/>
    </row>
    <row r="455" spans="1:17" x14ac:dyDescent="0.25">
      <c r="A455" s="737" t="s">
        <v>1727</v>
      </c>
      <c r="B455" s="703" t="s">
        <v>1846</v>
      </c>
      <c r="C455" s="703" t="s">
        <v>1847</v>
      </c>
      <c r="D455" s="723" t="s">
        <v>358</v>
      </c>
      <c r="E455" s="703" t="s">
        <v>1848</v>
      </c>
      <c r="F455" s="703"/>
      <c r="G455" s="703"/>
      <c r="H455" s="703"/>
      <c r="I455" s="724"/>
      <c r="J455" s="724"/>
      <c r="K455" s="724"/>
      <c r="L455" s="724"/>
      <c r="M455" s="724" t="s">
        <v>748</v>
      </c>
      <c r="N455" s="724" t="s">
        <v>1730</v>
      </c>
      <c r="O455" s="724"/>
      <c r="P455" s="724" t="s">
        <v>744</v>
      </c>
      <c r="Q455" s="705">
        <v>43098</v>
      </c>
    </row>
    <row r="456" spans="1:17" x14ac:dyDescent="0.25">
      <c r="A456" s="737" t="s">
        <v>1727</v>
      </c>
      <c r="B456" s="703" t="s">
        <v>1846</v>
      </c>
      <c r="C456" s="703" t="s">
        <v>1598</v>
      </c>
      <c r="D456" s="723" t="s">
        <v>1599</v>
      </c>
      <c r="E456" s="703" t="s">
        <v>1756</v>
      </c>
      <c r="F456" s="703"/>
      <c r="G456" s="703"/>
      <c r="H456" s="703"/>
      <c r="I456" s="724"/>
      <c r="J456" s="724"/>
      <c r="K456" s="724"/>
      <c r="L456" s="724"/>
      <c r="M456" s="724" t="s">
        <v>748</v>
      </c>
      <c r="N456" s="724" t="s">
        <v>1730</v>
      </c>
      <c r="O456" s="724"/>
      <c r="P456" s="724" t="s">
        <v>744</v>
      </c>
      <c r="Q456" s="705">
        <v>43098</v>
      </c>
    </row>
    <row r="457" spans="1:17" x14ac:dyDescent="0.25">
      <c r="A457" s="737" t="s">
        <v>1727</v>
      </c>
      <c r="B457" s="703" t="s">
        <v>1846</v>
      </c>
      <c r="C457" s="703" t="s">
        <v>1410</v>
      </c>
      <c r="D457" s="723" t="s">
        <v>1410</v>
      </c>
      <c r="E457" s="703" t="s">
        <v>1849</v>
      </c>
      <c r="F457" s="703"/>
      <c r="G457" s="703"/>
      <c r="H457" s="703"/>
      <c r="I457" s="724"/>
      <c r="J457" s="724"/>
      <c r="K457" s="724"/>
      <c r="L457" s="724"/>
      <c r="M457" s="724" t="s">
        <v>757</v>
      </c>
      <c r="N457" s="724" t="s">
        <v>1802</v>
      </c>
      <c r="O457" s="724"/>
      <c r="P457" s="724" t="s">
        <v>744</v>
      </c>
      <c r="Q457" s="705">
        <v>43098</v>
      </c>
    </row>
    <row r="458" spans="1:17" x14ac:dyDescent="0.25">
      <c r="A458" s="737" t="s">
        <v>1727</v>
      </c>
      <c r="B458" s="703" t="s">
        <v>1846</v>
      </c>
      <c r="C458" s="703" t="s">
        <v>1410</v>
      </c>
      <c r="D458" s="723" t="s">
        <v>1410</v>
      </c>
      <c r="E458" s="703" t="s">
        <v>1850</v>
      </c>
      <c r="F458" s="703"/>
      <c r="G458" s="703"/>
      <c r="H458" s="703"/>
      <c r="I458" s="724"/>
      <c r="J458" s="724"/>
      <c r="K458" s="724"/>
      <c r="L458" s="724"/>
      <c r="M458" s="724" t="s">
        <v>757</v>
      </c>
      <c r="N458" s="724" t="s">
        <v>1802</v>
      </c>
      <c r="O458" s="724"/>
      <c r="P458" s="724" t="s">
        <v>744</v>
      </c>
      <c r="Q458" s="705">
        <v>43098</v>
      </c>
    </row>
    <row r="459" spans="1:17" x14ac:dyDescent="0.25">
      <c r="A459" s="737" t="s">
        <v>1727</v>
      </c>
      <c r="B459" s="703" t="s">
        <v>1846</v>
      </c>
      <c r="C459" s="703" t="s">
        <v>1410</v>
      </c>
      <c r="D459" s="723" t="s">
        <v>1410</v>
      </c>
      <c r="E459" s="703" t="s">
        <v>1851</v>
      </c>
      <c r="F459" s="703"/>
      <c r="G459" s="703"/>
      <c r="H459" s="703"/>
      <c r="I459" s="724"/>
      <c r="J459" s="724"/>
      <c r="K459" s="724"/>
      <c r="L459" s="724"/>
      <c r="M459" s="724" t="s">
        <v>757</v>
      </c>
      <c r="N459" s="724" t="s">
        <v>1802</v>
      </c>
      <c r="O459" s="724"/>
      <c r="P459" s="724" t="s">
        <v>744</v>
      </c>
      <c r="Q459" s="705">
        <v>43098</v>
      </c>
    </row>
    <row r="460" spans="1:17" x14ac:dyDescent="0.25">
      <c r="A460" s="737" t="s">
        <v>1727</v>
      </c>
      <c r="B460" s="703" t="s">
        <v>1846</v>
      </c>
      <c r="C460" s="703" t="s">
        <v>1059</v>
      </c>
      <c r="D460" s="723" t="s">
        <v>1060</v>
      </c>
      <c r="E460" s="703" t="s">
        <v>1852</v>
      </c>
      <c r="F460" s="703"/>
      <c r="G460" s="703"/>
      <c r="H460" s="703"/>
      <c r="I460" s="724"/>
      <c r="J460" s="724"/>
      <c r="K460" s="724"/>
      <c r="L460" s="724"/>
      <c r="M460" s="724" t="s">
        <v>748</v>
      </c>
      <c r="N460" s="724" t="s">
        <v>1730</v>
      </c>
      <c r="O460" s="724"/>
      <c r="P460" s="724" t="s">
        <v>744</v>
      </c>
      <c r="Q460" s="705">
        <v>43098</v>
      </c>
    </row>
    <row r="461" spans="1:17" x14ac:dyDescent="0.25">
      <c r="A461" s="737" t="s">
        <v>1727</v>
      </c>
      <c r="B461" s="703" t="s">
        <v>1846</v>
      </c>
      <c r="C461" s="703" t="s">
        <v>1059</v>
      </c>
      <c r="D461" s="723" t="s">
        <v>1060</v>
      </c>
      <c r="E461" s="703" t="s">
        <v>1760</v>
      </c>
      <c r="F461" s="703"/>
      <c r="G461" s="703"/>
      <c r="H461" s="703"/>
      <c r="I461" s="724"/>
      <c r="J461" s="724"/>
      <c r="K461" s="724"/>
      <c r="L461" s="724"/>
      <c r="M461" s="724" t="s">
        <v>748</v>
      </c>
      <c r="N461" s="724" t="s">
        <v>1730</v>
      </c>
      <c r="O461" s="724"/>
      <c r="P461" s="724" t="s">
        <v>744</v>
      </c>
      <c r="Q461" s="705">
        <v>43098</v>
      </c>
    </row>
    <row r="462" spans="1:17" x14ac:dyDescent="0.25">
      <c r="A462" s="737" t="s">
        <v>1727</v>
      </c>
      <c r="B462" s="703" t="s">
        <v>1846</v>
      </c>
      <c r="C462" s="703" t="s">
        <v>1059</v>
      </c>
      <c r="D462" s="723" t="s">
        <v>1060</v>
      </c>
      <c r="E462" s="703" t="s">
        <v>1740</v>
      </c>
      <c r="F462" s="703"/>
      <c r="G462" s="703"/>
      <c r="H462" s="703"/>
      <c r="I462" s="724"/>
      <c r="J462" s="724"/>
      <c r="K462" s="724"/>
      <c r="L462" s="724"/>
      <c r="M462" s="724" t="s">
        <v>748</v>
      </c>
      <c r="N462" s="724" t="s">
        <v>1730</v>
      </c>
      <c r="O462" s="724"/>
      <c r="P462" s="724" t="s">
        <v>744</v>
      </c>
      <c r="Q462" s="705">
        <v>43098</v>
      </c>
    </row>
    <row r="463" spans="1:17" x14ac:dyDescent="0.25">
      <c r="A463" s="737" t="s">
        <v>1727</v>
      </c>
      <c r="B463" s="703" t="s">
        <v>1846</v>
      </c>
      <c r="C463" s="703" t="s">
        <v>1279</v>
      </c>
      <c r="D463" s="723" t="s">
        <v>1280</v>
      </c>
      <c r="E463" s="703" t="s">
        <v>1760</v>
      </c>
      <c r="F463" s="703"/>
      <c r="G463" s="703"/>
      <c r="H463" s="703"/>
      <c r="I463" s="724"/>
      <c r="J463" s="724"/>
      <c r="K463" s="724"/>
      <c r="L463" s="724"/>
      <c r="M463" s="724" t="s">
        <v>748</v>
      </c>
      <c r="N463" s="724" t="s">
        <v>1730</v>
      </c>
      <c r="O463" s="724"/>
      <c r="P463" s="724" t="s">
        <v>744</v>
      </c>
      <c r="Q463" s="705">
        <v>43098</v>
      </c>
    </row>
    <row r="464" spans="1:17" x14ac:dyDescent="0.25">
      <c r="A464" s="737" t="s">
        <v>1727</v>
      </c>
      <c r="B464" s="703" t="s">
        <v>1846</v>
      </c>
      <c r="C464" s="703" t="s">
        <v>1279</v>
      </c>
      <c r="D464" s="723" t="s">
        <v>1280</v>
      </c>
      <c r="E464" s="703" t="s">
        <v>1853</v>
      </c>
      <c r="F464" s="703"/>
      <c r="G464" s="703"/>
      <c r="H464" s="703"/>
      <c r="I464" s="724"/>
      <c r="J464" s="724"/>
      <c r="K464" s="724"/>
      <c r="L464" s="724"/>
      <c r="M464" s="724" t="s">
        <v>748</v>
      </c>
      <c r="N464" s="724" t="s">
        <v>1730</v>
      </c>
      <c r="O464" s="724"/>
      <c r="P464" s="724" t="s">
        <v>744</v>
      </c>
      <c r="Q464" s="705">
        <v>43098</v>
      </c>
    </row>
    <row r="465" spans="1:17" x14ac:dyDescent="0.25">
      <c r="A465" s="737" t="s">
        <v>1727</v>
      </c>
      <c r="B465" s="703" t="s">
        <v>1846</v>
      </c>
      <c r="C465" s="703" t="s">
        <v>1330</v>
      </c>
      <c r="D465" s="723" t="s">
        <v>1331</v>
      </c>
      <c r="E465" s="703" t="s">
        <v>1854</v>
      </c>
      <c r="F465" s="703"/>
      <c r="G465" s="703"/>
      <c r="H465" s="703"/>
      <c r="I465" s="724"/>
      <c r="J465" s="724"/>
      <c r="K465" s="724"/>
      <c r="L465" s="724"/>
      <c r="M465" s="724" t="s">
        <v>748</v>
      </c>
      <c r="N465" s="724" t="s">
        <v>1730</v>
      </c>
      <c r="O465" s="724"/>
      <c r="P465" s="724" t="s">
        <v>744</v>
      </c>
      <c r="Q465" s="705">
        <v>43098</v>
      </c>
    </row>
    <row r="466" spans="1:17" x14ac:dyDescent="0.25">
      <c r="A466" s="737" t="s">
        <v>1727</v>
      </c>
      <c r="B466" s="703" t="s">
        <v>1846</v>
      </c>
      <c r="C466" s="703" t="s">
        <v>1330</v>
      </c>
      <c r="D466" s="723" t="s">
        <v>1331</v>
      </c>
      <c r="E466" s="703" t="s">
        <v>1854</v>
      </c>
      <c r="F466" s="703"/>
      <c r="G466" s="703"/>
      <c r="H466" s="703"/>
      <c r="I466" s="724"/>
      <c r="J466" s="724" t="s">
        <v>741</v>
      </c>
      <c r="K466" s="724" t="s">
        <v>1809</v>
      </c>
      <c r="L466" s="724"/>
      <c r="M466" s="724"/>
      <c r="N466" s="724"/>
      <c r="O466" s="724"/>
      <c r="P466" s="724" t="s">
        <v>744</v>
      </c>
      <c r="Q466" s="705">
        <v>43098</v>
      </c>
    </row>
    <row r="467" spans="1:17" x14ac:dyDescent="0.25">
      <c r="A467" s="737" t="s">
        <v>1727</v>
      </c>
      <c r="B467" s="703" t="s">
        <v>1846</v>
      </c>
      <c r="C467" s="703" t="s">
        <v>1330</v>
      </c>
      <c r="D467" s="723" t="s">
        <v>1331</v>
      </c>
      <c r="E467" s="703" t="s">
        <v>1855</v>
      </c>
      <c r="F467" s="703"/>
      <c r="G467" s="703"/>
      <c r="H467" s="703"/>
      <c r="I467" s="724"/>
      <c r="J467" s="724"/>
      <c r="K467" s="724"/>
      <c r="L467" s="724"/>
      <c r="M467" s="724" t="s">
        <v>748</v>
      </c>
      <c r="N467" s="724" t="s">
        <v>1730</v>
      </c>
      <c r="O467" s="724"/>
      <c r="P467" s="724" t="s">
        <v>744</v>
      </c>
      <c r="Q467" s="705">
        <v>43098</v>
      </c>
    </row>
    <row r="468" spans="1:17" x14ac:dyDescent="0.25">
      <c r="A468" s="737" t="s">
        <v>1727</v>
      </c>
      <c r="B468" s="703" t="s">
        <v>1846</v>
      </c>
      <c r="C468" s="703" t="s">
        <v>1597</v>
      </c>
      <c r="D468" s="723" t="s">
        <v>1583</v>
      </c>
      <c r="E468" s="703" t="s">
        <v>1854</v>
      </c>
      <c r="F468" s="703"/>
      <c r="G468" s="703"/>
      <c r="H468" s="703"/>
      <c r="I468" s="724"/>
      <c r="J468" s="724"/>
      <c r="K468" s="724"/>
      <c r="L468" s="724"/>
      <c r="M468" s="724" t="s">
        <v>748</v>
      </c>
      <c r="N468" s="724" t="s">
        <v>1730</v>
      </c>
      <c r="O468" s="724"/>
      <c r="P468" s="724" t="s">
        <v>744</v>
      </c>
      <c r="Q468" s="705">
        <v>43098</v>
      </c>
    </row>
    <row r="469" spans="1:17" x14ac:dyDescent="0.25">
      <c r="A469" s="737" t="s">
        <v>1727</v>
      </c>
      <c r="B469" s="703" t="s">
        <v>1846</v>
      </c>
      <c r="C469" s="703" t="s">
        <v>1597</v>
      </c>
      <c r="D469" s="723" t="s">
        <v>1583</v>
      </c>
      <c r="E469" s="703" t="s">
        <v>1854</v>
      </c>
      <c r="F469" s="703"/>
      <c r="G469" s="703"/>
      <c r="H469" s="703"/>
      <c r="I469" s="724"/>
      <c r="J469" s="724" t="s">
        <v>741</v>
      </c>
      <c r="K469" s="724" t="s">
        <v>1809</v>
      </c>
      <c r="L469" s="724"/>
      <c r="M469" s="724"/>
      <c r="N469" s="724"/>
      <c r="O469" s="724"/>
      <c r="P469" s="724" t="s">
        <v>744</v>
      </c>
      <c r="Q469" s="705">
        <v>43098</v>
      </c>
    </row>
    <row r="470" spans="1:17" x14ac:dyDescent="0.25">
      <c r="A470" s="737" t="s">
        <v>1727</v>
      </c>
      <c r="B470" s="703" t="s">
        <v>1846</v>
      </c>
      <c r="C470" s="703" t="s">
        <v>1597</v>
      </c>
      <c r="D470" s="723" t="s">
        <v>1583</v>
      </c>
      <c r="E470" s="703" t="s">
        <v>1855</v>
      </c>
      <c r="F470" s="703"/>
      <c r="G470" s="703"/>
      <c r="H470" s="703"/>
      <c r="I470" s="724"/>
      <c r="J470" s="724"/>
      <c r="K470" s="724"/>
      <c r="L470" s="724"/>
      <c r="M470" s="724" t="s">
        <v>748</v>
      </c>
      <c r="N470" s="724" t="s">
        <v>1730</v>
      </c>
      <c r="O470" s="724"/>
      <c r="P470" s="724" t="s">
        <v>744</v>
      </c>
      <c r="Q470" s="705">
        <v>43098</v>
      </c>
    </row>
    <row r="471" spans="1:17" x14ac:dyDescent="0.25">
      <c r="A471" s="737" t="s">
        <v>1727</v>
      </c>
      <c r="B471" s="703" t="s">
        <v>1846</v>
      </c>
      <c r="C471" s="703" t="s">
        <v>1671</v>
      </c>
      <c r="D471" s="723" t="s">
        <v>1672</v>
      </c>
      <c r="E471" s="703" t="s">
        <v>1760</v>
      </c>
      <c r="F471" s="703"/>
      <c r="G471" s="703"/>
      <c r="H471" s="703"/>
      <c r="I471" s="724"/>
      <c r="J471" s="724"/>
      <c r="K471" s="724"/>
      <c r="L471" s="724"/>
      <c r="M471" s="724" t="s">
        <v>748</v>
      </c>
      <c r="N471" s="724" t="s">
        <v>1730</v>
      </c>
      <c r="O471" s="724"/>
      <c r="P471" s="724" t="s">
        <v>744</v>
      </c>
      <c r="Q471" s="705">
        <v>43098</v>
      </c>
    </row>
    <row r="472" spans="1:17" x14ac:dyDescent="0.25">
      <c r="A472" s="737" t="s">
        <v>1727</v>
      </c>
      <c r="B472" s="703" t="s">
        <v>1846</v>
      </c>
      <c r="C472" s="703" t="s">
        <v>1671</v>
      </c>
      <c r="D472" s="723" t="s">
        <v>1672</v>
      </c>
      <c r="E472" s="703" t="s">
        <v>1760</v>
      </c>
      <c r="F472" s="703"/>
      <c r="G472" s="703"/>
      <c r="H472" s="703"/>
      <c r="I472" s="724"/>
      <c r="J472" s="724" t="s">
        <v>741</v>
      </c>
      <c r="K472" s="724" t="s">
        <v>1809</v>
      </c>
      <c r="L472" s="724"/>
      <c r="M472" s="724"/>
      <c r="N472" s="724"/>
      <c r="O472" s="724"/>
      <c r="P472" s="724" t="s">
        <v>744</v>
      </c>
      <c r="Q472" s="705">
        <v>43098</v>
      </c>
    </row>
    <row r="473" spans="1:17" x14ac:dyDescent="0.25">
      <c r="A473" s="737" t="s">
        <v>1727</v>
      </c>
      <c r="B473" s="703" t="s">
        <v>1846</v>
      </c>
      <c r="C473" s="703" t="s">
        <v>1671</v>
      </c>
      <c r="D473" s="723" t="s">
        <v>1672</v>
      </c>
      <c r="E473" s="703" t="s">
        <v>1853</v>
      </c>
      <c r="F473" s="703"/>
      <c r="G473" s="703"/>
      <c r="H473" s="703"/>
      <c r="I473" s="724"/>
      <c r="J473" s="724"/>
      <c r="K473" s="724"/>
      <c r="L473" s="724"/>
      <c r="M473" s="724" t="s">
        <v>748</v>
      </c>
      <c r="N473" s="724" t="s">
        <v>1730</v>
      </c>
      <c r="O473" s="724"/>
      <c r="P473" s="724" t="s">
        <v>744</v>
      </c>
      <c r="Q473" s="705">
        <v>43098</v>
      </c>
    </row>
    <row r="474" spans="1:17" x14ac:dyDescent="0.25">
      <c r="A474" s="737" t="s">
        <v>1727</v>
      </c>
      <c r="B474" s="703" t="s">
        <v>1846</v>
      </c>
      <c r="C474" s="703" t="s">
        <v>1065</v>
      </c>
      <c r="D474" s="723" t="s">
        <v>369</v>
      </c>
      <c r="E474" s="703" t="s">
        <v>1856</v>
      </c>
      <c r="F474" s="703"/>
      <c r="G474" s="703"/>
      <c r="H474" s="703"/>
      <c r="I474" s="724"/>
      <c r="J474" s="724"/>
      <c r="K474" s="724"/>
      <c r="L474" s="724"/>
      <c r="M474" s="724" t="s">
        <v>763</v>
      </c>
      <c r="N474" s="724" t="s">
        <v>1783</v>
      </c>
      <c r="O474" s="724"/>
      <c r="P474" s="724" t="s">
        <v>752</v>
      </c>
      <c r="Q474" s="705">
        <v>43098</v>
      </c>
    </row>
    <row r="475" spans="1:17" x14ac:dyDescent="0.25">
      <c r="A475" s="737" t="s">
        <v>1727</v>
      </c>
      <c r="B475" s="703" t="s">
        <v>1846</v>
      </c>
      <c r="C475" s="703" t="s">
        <v>1065</v>
      </c>
      <c r="D475" s="723" t="s">
        <v>369</v>
      </c>
      <c r="E475" s="703" t="s">
        <v>1857</v>
      </c>
      <c r="F475" s="703"/>
      <c r="G475" s="703"/>
      <c r="H475" s="703"/>
      <c r="I475" s="724"/>
      <c r="J475" s="724"/>
      <c r="K475" s="724"/>
      <c r="L475" s="724"/>
      <c r="M475" s="724" t="s">
        <v>763</v>
      </c>
      <c r="N475" s="724" t="s">
        <v>1783</v>
      </c>
      <c r="O475" s="724"/>
      <c r="P475" s="724" t="s">
        <v>752</v>
      </c>
      <c r="Q475" s="705">
        <v>43098</v>
      </c>
    </row>
    <row r="476" spans="1:17" x14ac:dyDescent="0.25">
      <c r="A476" s="737" t="s">
        <v>1727</v>
      </c>
      <c r="B476" s="703" t="s">
        <v>1846</v>
      </c>
      <c r="C476" s="703" t="s">
        <v>1858</v>
      </c>
      <c r="D476" s="723" t="s">
        <v>842</v>
      </c>
      <c r="E476" s="703" t="s">
        <v>1833</v>
      </c>
      <c r="F476" s="703"/>
      <c r="G476" s="703"/>
      <c r="H476" s="703"/>
      <c r="I476" s="724"/>
      <c r="J476" s="724"/>
      <c r="K476" s="724"/>
      <c r="L476" s="724"/>
      <c r="M476" s="724" t="s">
        <v>748</v>
      </c>
      <c r="N476" s="724" t="s">
        <v>1730</v>
      </c>
      <c r="O476" s="724"/>
      <c r="P476" s="724" t="s">
        <v>744</v>
      </c>
      <c r="Q476" s="705">
        <v>43098</v>
      </c>
    </row>
    <row r="477" spans="1:17" x14ac:dyDescent="0.25">
      <c r="A477" s="737" t="s">
        <v>1727</v>
      </c>
      <c r="B477" s="703" t="s">
        <v>1846</v>
      </c>
      <c r="C477" s="703" t="s">
        <v>373</v>
      </c>
      <c r="D477" s="723" t="s">
        <v>374</v>
      </c>
      <c r="E477" s="703" t="s">
        <v>1859</v>
      </c>
      <c r="F477" s="703"/>
      <c r="G477" s="703"/>
      <c r="H477" s="703"/>
      <c r="I477" s="724"/>
      <c r="J477" s="724"/>
      <c r="K477" s="724"/>
      <c r="L477" s="724"/>
      <c r="M477" s="724" t="s">
        <v>748</v>
      </c>
      <c r="N477" s="724" t="s">
        <v>1730</v>
      </c>
      <c r="O477" s="724"/>
      <c r="P477" s="724" t="s">
        <v>744</v>
      </c>
      <c r="Q477" s="705">
        <v>43098</v>
      </c>
    </row>
    <row r="478" spans="1:17" x14ac:dyDescent="0.25">
      <c r="A478" s="737" t="s">
        <v>1727</v>
      </c>
      <c r="B478" s="703" t="s">
        <v>1846</v>
      </c>
      <c r="C478" s="703" t="s">
        <v>377</v>
      </c>
      <c r="D478" s="723" t="s">
        <v>378</v>
      </c>
      <c r="E478" s="703" t="s">
        <v>1826</v>
      </c>
      <c r="F478" s="703"/>
      <c r="G478" s="703"/>
      <c r="H478" s="703"/>
      <c r="I478" s="724"/>
      <c r="J478" s="724"/>
      <c r="K478" s="724"/>
      <c r="L478" s="724"/>
      <c r="M478" s="724" t="s">
        <v>748</v>
      </c>
      <c r="N478" s="724" t="s">
        <v>1730</v>
      </c>
      <c r="O478" s="724"/>
      <c r="P478" s="724" t="s">
        <v>744</v>
      </c>
      <c r="Q478" s="705">
        <v>43098</v>
      </c>
    </row>
    <row r="479" spans="1:17" x14ac:dyDescent="0.25">
      <c r="A479" s="737" t="s">
        <v>1727</v>
      </c>
      <c r="B479" s="703" t="s">
        <v>1846</v>
      </c>
      <c r="C479" s="703" t="s">
        <v>381</v>
      </c>
      <c r="D479" s="723" t="s">
        <v>382</v>
      </c>
      <c r="E479" s="703" t="s">
        <v>1860</v>
      </c>
      <c r="F479" s="703"/>
      <c r="G479" s="703"/>
      <c r="H479" s="703"/>
      <c r="I479" s="724"/>
      <c r="J479" s="724"/>
      <c r="K479" s="724"/>
      <c r="L479" s="724"/>
      <c r="M479" s="724" t="s">
        <v>740</v>
      </c>
      <c r="N479" s="724" t="s">
        <v>1813</v>
      </c>
      <c r="O479" s="724"/>
      <c r="P479" s="724" t="s">
        <v>744</v>
      </c>
      <c r="Q479" s="705">
        <v>43098</v>
      </c>
    </row>
    <row r="480" spans="1:17" x14ac:dyDescent="0.25">
      <c r="A480" s="737" t="s">
        <v>1727</v>
      </c>
      <c r="B480" s="703" t="s">
        <v>1846</v>
      </c>
      <c r="C480" s="703" t="s">
        <v>1066</v>
      </c>
      <c r="D480" s="723" t="s">
        <v>1067</v>
      </c>
      <c r="E480" s="703" t="s">
        <v>1861</v>
      </c>
      <c r="F480" s="703"/>
      <c r="G480" s="703"/>
      <c r="H480" s="703"/>
      <c r="I480" s="724"/>
      <c r="J480" s="724"/>
      <c r="K480" s="724"/>
      <c r="L480" s="724"/>
      <c r="M480" s="724" t="s">
        <v>757</v>
      </c>
      <c r="N480" s="724" t="s">
        <v>1802</v>
      </c>
      <c r="O480" s="724"/>
      <c r="P480" s="724" t="s">
        <v>752</v>
      </c>
      <c r="Q480" s="705">
        <v>43098</v>
      </c>
    </row>
    <row r="481" spans="1:17" x14ac:dyDescent="0.25">
      <c r="A481" s="737" t="s">
        <v>1727</v>
      </c>
      <c r="B481" s="703" t="s">
        <v>1846</v>
      </c>
      <c r="C481" s="703" t="s">
        <v>1066</v>
      </c>
      <c r="D481" s="723" t="s">
        <v>1067</v>
      </c>
      <c r="E481" s="703" t="s">
        <v>1862</v>
      </c>
      <c r="F481" s="703"/>
      <c r="G481" s="703"/>
      <c r="H481" s="703"/>
      <c r="I481" s="724"/>
      <c r="J481" s="724"/>
      <c r="K481" s="724"/>
      <c r="L481" s="724"/>
      <c r="M481" s="724" t="s">
        <v>757</v>
      </c>
      <c r="N481" s="724" t="s">
        <v>1802</v>
      </c>
      <c r="O481" s="724"/>
      <c r="P481" s="724" t="s">
        <v>752</v>
      </c>
      <c r="Q481" s="705">
        <v>43098</v>
      </c>
    </row>
    <row r="482" spans="1:17" ht="15" hidden="1" customHeight="1" x14ac:dyDescent="0.25">
      <c r="A482" s="737"/>
      <c r="B482" s="703"/>
      <c r="C482" s="703"/>
      <c r="D482" s="723"/>
      <c r="E482" s="703"/>
      <c r="F482" s="703"/>
      <c r="G482" s="703"/>
      <c r="H482" s="703"/>
      <c r="I482" s="724"/>
      <c r="J482" s="724"/>
      <c r="K482" s="724"/>
      <c r="L482" s="724"/>
      <c r="M482" s="724"/>
      <c r="N482" s="724"/>
      <c r="O482" s="724"/>
      <c r="P482" s="724"/>
      <c r="Q482" s="705"/>
    </row>
    <row r="483" spans="1:17" ht="15" hidden="1" customHeight="1" x14ac:dyDescent="0.25">
      <c r="A483" s="737"/>
      <c r="B483" s="703"/>
      <c r="C483" s="703"/>
      <c r="D483" s="723"/>
      <c r="E483" s="703"/>
      <c r="F483" s="703"/>
      <c r="G483" s="703"/>
      <c r="H483" s="703"/>
      <c r="I483" s="724"/>
      <c r="J483" s="724"/>
      <c r="K483" s="724"/>
      <c r="L483" s="724"/>
      <c r="M483" s="724"/>
      <c r="N483" s="724"/>
      <c r="O483" s="724"/>
      <c r="P483" s="724"/>
      <c r="Q483" s="705"/>
    </row>
    <row r="484" spans="1:17" ht="15" hidden="1" customHeight="1" x14ac:dyDescent="0.25">
      <c r="A484" s="737"/>
      <c r="B484" s="703"/>
      <c r="C484" s="703"/>
      <c r="D484" s="723"/>
      <c r="E484" s="703"/>
      <c r="F484" s="703"/>
      <c r="G484" s="703"/>
      <c r="H484" s="703"/>
      <c r="I484" s="724"/>
      <c r="J484" s="724"/>
      <c r="K484" s="724"/>
      <c r="L484" s="724"/>
      <c r="M484" s="724"/>
      <c r="N484" s="724"/>
      <c r="O484" s="724"/>
      <c r="P484" s="724"/>
      <c r="Q484" s="705"/>
    </row>
    <row r="485" spans="1:17" ht="15" hidden="1" customHeight="1" x14ac:dyDescent="0.25">
      <c r="A485" s="737"/>
      <c r="B485" s="703"/>
      <c r="C485" s="703"/>
      <c r="D485" s="723"/>
      <c r="E485" s="703"/>
      <c r="F485" s="703"/>
      <c r="G485" s="703"/>
      <c r="H485" s="703"/>
      <c r="I485" s="724"/>
      <c r="J485" s="724"/>
      <c r="K485" s="724"/>
      <c r="L485" s="724"/>
      <c r="M485" s="724"/>
      <c r="N485" s="724"/>
      <c r="O485" s="724"/>
      <c r="P485" s="724"/>
      <c r="Q485" s="705"/>
    </row>
    <row r="486" spans="1:17" ht="15" hidden="1" customHeight="1" x14ac:dyDescent="0.25">
      <c r="A486" s="737"/>
      <c r="B486" s="703"/>
      <c r="C486" s="703"/>
      <c r="D486" s="723"/>
      <c r="E486" s="703"/>
      <c r="F486" s="703"/>
      <c r="G486" s="703"/>
      <c r="H486" s="703"/>
      <c r="I486" s="724"/>
      <c r="J486" s="724"/>
      <c r="K486" s="724"/>
      <c r="L486" s="724"/>
      <c r="M486" s="724"/>
      <c r="N486" s="724"/>
      <c r="O486" s="724"/>
      <c r="P486" s="724"/>
      <c r="Q486" s="705"/>
    </row>
    <row r="487" spans="1:17" ht="15" hidden="1" customHeight="1" x14ac:dyDescent="0.25">
      <c r="A487" s="737"/>
      <c r="B487" s="703"/>
      <c r="C487" s="703"/>
      <c r="D487" s="723"/>
      <c r="E487" s="703"/>
      <c r="F487" s="703"/>
      <c r="G487" s="703"/>
      <c r="H487" s="703"/>
      <c r="I487" s="724"/>
      <c r="J487" s="724"/>
      <c r="K487" s="724"/>
      <c r="L487" s="724"/>
      <c r="M487" s="724"/>
      <c r="N487" s="724"/>
      <c r="O487" s="724"/>
      <c r="P487" s="724"/>
      <c r="Q487" s="705"/>
    </row>
    <row r="488" spans="1:17" ht="15" hidden="1" customHeight="1" x14ac:dyDescent="0.25">
      <c r="A488" s="737"/>
      <c r="B488" s="703"/>
      <c r="C488" s="703"/>
      <c r="D488" s="723"/>
      <c r="E488" s="703"/>
      <c r="F488" s="703"/>
      <c r="G488" s="703"/>
      <c r="H488" s="703"/>
      <c r="I488" s="724"/>
      <c r="J488" s="724"/>
      <c r="K488" s="724"/>
      <c r="L488" s="724"/>
      <c r="M488" s="724"/>
      <c r="N488" s="724"/>
      <c r="O488" s="724"/>
      <c r="P488" s="724"/>
      <c r="Q488" s="705"/>
    </row>
    <row r="489" spans="1:17" ht="15" hidden="1" customHeight="1" x14ac:dyDescent="0.25">
      <c r="A489" s="737"/>
      <c r="B489" s="703"/>
      <c r="C489" s="703"/>
      <c r="D489" s="723"/>
      <c r="E489" s="703"/>
      <c r="F489" s="703"/>
      <c r="G489" s="703"/>
      <c r="H489" s="703"/>
      <c r="I489" s="724"/>
      <c r="J489" s="724"/>
      <c r="K489" s="724"/>
      <c r="L489" s="724"/>
      <c r="M489" s="724"/>
      <c r="N489" s="724"/>
      <c r="O489" s="724"/>
      <c r="P489" s="724"/>
      <c r="Q489" s="705"/>
    </row>
    <row r="490" spans="1:17" ht="15" hidden="1" customHeight="1" x14ac:dyDescent="0.25">
      <c r="A490" s="737"/>
      <c r="B490" s="703"/>
      <c r="C490" s="703"/>
      <c r="D490" s="723"/>
      <c r="E490" s="703"/>
      <c r="F490" s="703"/>
      <c r="G490" s="703"/>
      <c r="H490" s="703"/>
      <c r="I490" s="724"/>
      <c r="J490" s="724"/>
      <c r="K490" s="724"/>
      <c r="L490" s="724"/>
      <c r="M490" s="724"/>
      <c r="N490" s="724"/>
      <c r="O490" s="724"/>
      <c r="P490" s="724"/>
      <c r="Q490" s="705"/>
    </row>
    <row r="491" spans="1:17" ht="15" hidden="1" customHeight="1" x14ac:dyDescent="0.25">
      <c r="A491" s="737"/>
      <c r="B491" s="703"/>
      <c r="C491" s="703"/>
      <c r="D491" s="723"/>
      <c r="E491" s="703"/>
      <c r="F491" s="703"/>
      <c r="G491" s="703"/>
      <c r="H491" s="703"/>
      <c r="I491" s="724"/>
      <c r="J491" s="724"/>
      <c r="K491" s="724"/>
      <c r="L491" s="724"/>
      <c r="M491" s="724"/>
      <c r="N491" s="724"/>
      <c r="O491" s="724"/>
      <c r="P491" s="724"/>
      <c r="Q491" s="705"/>
    </row>
    <row r="492" spans="1:17" ht="15" hidden="1" customHeight="1" x14ac:dyDescent="0.25">
      <c r="A492" s="737"/>
      <c r="B492" s="703"/>
      <c r="C492" s="703"/>
      <c r="D492" s="723"/>
      <c r="E492" s="703"/>
      <c r="F492" s="703"/>
      <c r="G492" s="703"/>
      <c r="H492" s="703"/>
      <c r="I492" s="724"/>
      <c r="J492" s="724"/>
      <c r="K492" s="724"/>
      <c r="L492" s="724"/>
      <c r="M492" s="724"/>
      <c r="N492" s="724"/>
      <c r="O492" s="724"/>
      <c r="P492" s="724"/>
      <c r="Q492" s="705"/>
    </row>
    <row r="493" spans="1:17" ht="15" hidden="1" customHeight="1" x14ac:dyDescent="0.25">
      <c r="A493" s="737"/>
      <c r="B493" s="703"/>
      <c r="C493" s="703"/>
      <c r="D493" s="723"/>
      <c r="E493" s="703"/>
      <c r="F493" s="703"/>
      <c r="G493" s="703"/>
      <c r="H493" s="703"/>
      <c r="I493" s="724"/>
      <c r="J493" s="724"/>
      <c r="K493" s="724"/>
      <c r="L493" s="724"/>
      <c r="M493" s="724"/>
      <c r="N493" s="724"/>
      <c r="O493" s="724"/>
      <c r="P493" s="724"/>
      <c r="Q493" s="705"/>
    </row>
    <row r="494" spans="1:17" ht="15" hidden="1" customHeight="1" x14ac:dyDescent="0.25">
      <c r="A494" s="737"/>
      <c r="B494" s="703"/>
      <c r="C494" s="703"/>
      <c r="D494" s="723"/>
      <c r="E494" s="703"/>
      <c r="F494" s="703"/>
      <c r="G494" s="703"/>
      <c r="H494" s="703"/>
      <c r="I494" s="724"/>
      <c r="J494" s="724"/>
      <c r="K494" s="724"/>
      <c r="L494" s="724"/>
      <c r="M494" s="724"/>
      <c r="N494" s="724"/>
      <c r="O494" s="724"/>
      <c r="P494" s="724"/>
      <c r="Q494" s="705"/>
    </row>
    <row r="495" spans="1:17" ht="15" hidden="1" customHeight="1" x14ac:dyDescent="0.25">
      <c r="A495" s="737"/>
      <c r="B495" s="703"/>
      <c r="C495" s="703"/>
      <c r="D495" s="723"/>
      <c r="E495" s="703"/>
      <c r="F495" s="703"/>
      <c r="G495" s="703"/>
      <c r="H495" s="703"/>
      <c r="I495" s="724"/>
      <c r="J495" s="724"/>
      <c r="K495" s="724"/>
      <c r="L495" s="724"/>
      <c r="M495" s="724"/>
      <c r="N495" s="724"/>
      <c r="O495" s="724"/>
      <c r="P495" s="724"/>
      <c r="Q495" s="705"/>
    </row>
    <row r="496" spans="1:17" ht="15" hidden="1" customHeight="1" x14ac:dyDescent="0.25">
      <c r="A496" s="737"/>
      <c r="B496" s="703"/>
      <c r="C496" s="703"/>
      <c r="D496" s="723"/>
      <c r="E496" s="703"/>
      <c r="F496" s="703"/>
      <c r="G496" s="703"/>
      <c r="H496" s="703"/>
      <c r="I496" s="724"/>
      <c r="J496" s="724"/>
      <c r="K496" s="724"/>
      <c r="L496" s="724"/>
      <c r="M496" s="724"/>
      <c r="N496" s="724"/>
      <c r="O496" s="724"/>
      <c r="P496" s="724"/>
      <c r="Q496" s="705"/>
    </row>
    <row r="497" spans="1:17" ht="15" hidden="1" customHeight="1" x14ac:dyDescent="0.25">
      <c r="A497" s="737"/>
      <c r="B497" s="703"/>
      <c r="C497" s="703"/>
      <c r="D497" s="723"/>
      <c r="E497" s="703"/>
      <c r="F497" s="703"/>
      <c r="G497" s="703"/>
      <c r="H497" s="703"/>
      <c r="I497" s="724"/>
      <c r="J497" s="724"/>
      <c r="K497" s="724"/>
      <c r="L497" s="724"/>
      <c r="M497" s="724"/>
      <c r="N497" s="724"/>
      <c r="O497" s="724"/>
      <c r="P497" s="724"/>
      <c r="Q497" s="705"/>
    </row>
    <row r="498" spans="1:17" ht="15" hidden="1" customHeight="1" x14ac:dyDescent="0.25">
      <c r="A498" s="737"/>
      <c r="B498" s="703"/>
      <c r="C498" s="703"/>
      <c r="D498" s="723"/>
      <c r="E498" s="703"/>
      <c r="F498" s="703"/>
      <c r="G498" s="703"/>
      <c r="H498" s="703"/>
      <c r="I498" s="724"/>
      <c r="J498" s="724"/>
      <c r="K498" s="724"/>
      <c r="L498" s="724"/>
      <c r="M498" s="724"/>
      <c r="N498" s="724"/>
      <c r="O498" s="724"/>
      <c r="P498" s="724"/>
      <c r="Q498" s="705"/>
    </row>
    <row r="499" spans="1:17" ht="16.5" x14ac:dyDescent="0.25">
      <c r="A499" s="1152" t="s">
        <v>730</v>
      </c>
      <c r="B499" s="739"/>
      <c r="C499" s="1153" t="s">
        <v>771</v>
      </c>
      <c r="D499" s="1153"/>
      <c r="E499" s="725"/>
      <c r="F499" s="726"/>
      <c r="G499" s="710"/>
      <c r="H499" s="710"/>
      <c r="I499" s="710"/>
      <c r="J499" s="710"/>
      <c r="K499" s="727"/>
      <c r="L499" s="1149" t="s">
        <v>791</v>
      </c>
      <c r="M499" s="1149"/>
      <c r="N499" s="1149"/>
      <c r="O499" s="721"/>
      <c r="P499" s="1156" t="s">
        <v>734</v>
      </c>
      <c r="Q499" s="1154" t="s">
        <v>777</v>
      </c>
    </row>
    <row r="500" spans="1:17" ht="16.5" x14ac:dyDescent="0.25">
      <c r="A500" s="1152"/>
      <c r="B500" s="739"/>
      <c r="C500" s="1153"/>
      <c r="D500" s="1153"/>
      <c r="E500" s="725"/>
      <c r="F500" s="726"/>
      <c r="G500" s="710"/>
      <c r="H500" s="710"/>
      <c r="I500" s="710"/>
      <c r="J500" s="710"/>
      <c r="K500" s="727"/>
      <c r="L500" s="1149" t="s">
        <v>738</v>
      </c>
      <c r="M500" s="1149"/>
      <c r="N500" s="1149"/>
      <c r="O500" s="721"/>
      <c r="P500" s="1156"/>
      <c r="Q500" s="1154"/>
    </row>
    <row r="501" spans="1:17" ht="16.5" x14ac:dyDescent="0.25">
      <c r="A501" s="1152"/>
      <c r="B501" s="739"/>
      <c r="C501" s="1153"/>
      <c r="D501" s="1153"/>
      <c r="E501" s="725"/>
      <c r="F501" s="726"/>
      <c r="G501" s="710"/>
      <c r="H501" s="710"/>
      <c r="I501" s="710"/>
      <c r="J501" s="710"/>
      <c r="K501" s="727"/>
      <c r="L501" s="710" t="s">
        <v>739</v>
      </c>
      <c r="M501" s="710"/>
      <c r="N501" s="710" t="s">
        <v>730</v>
      </c>
      <c r="O501" s="710"/>
      <c r="P501" s="1156"/>
      <c r="Q501" s="1154"/>
    </row>
    <row r="502" spans="1:17" ht="30" customHeight="1" x14ac:dyDescent="0.25">
      <c r="A502" s="736" t="s">
        <v>1686</v>
      </c>
      <c r="B502" s="703" t="s">
        <v>1687</v>
      </c>
      <c r="C502" s="703" t="s">
        <v>3</v>
      </c>
      <c r="D502" s="1150" t="s">
        <v>1863</v>
      </c>
      <c r="E502" s="1151"/>
      <c r="F502" s="729"/>
      <c r="G502" s="730"/>
      <c r="H502" s="730"/>
      <c r="I502" s="730"/>
      <c r="J502" s="731"/>
      <c r="K502" s="731"/>
      <c r="L502" s="724"/>
      <c r="M502" s="724"/>
      <c r="N502" s="724" t="s">
        <v>792</v>
      </c>
      <c r="O502" s="724" t="s">
        <v>794</v>
      </c>
      <c r="P502" s="731" t="s">
        <v>744</v>
      </c>
      <c r="Q502" s="705">
        <v>43098</v>
      </c>
    </row>
    <row r="503" spans="1:17" ht="18" x14ac:dyDescent="0.25">
      <c r="A503" s="736" t="s">
        <v>1686</v>
      </c>
      <c r="B503" s="703" t="s">
        <v>1732</v>
      </c>
      <c r="C503" s="703" t="s">
        <v>1371</v>
      </c>
      <c r="D503" s="1150" t="s">
        <v>1864</v>
      </c>
      <c r="E503" s="1151"/>
      <c r="F503" s="729"/>
      <c r="G503" s="730"/>
      <c r="H503" s="730"/>
      <c r="I503" s="730"/>
      <c r="J503" s="731"/>
      <c r="K503" s="731"/>
      <c r="L503" s="724"/>
      <c r="M503" s="724"/>
      <c r="N503" s="724" t="s">
        <v>792</v>
      </c>
      <c r="O503" s="724" t="s">
        <v>794</v>
      </c>
      <c r="P503" s="731" t="s">
        <v>744</v>
      </c>
      <c r="Q503" s="705">
        <v>43098</v>
      </c>
    </row>
    <row r="504" spans="1:17" ht="18" x14ac:dyDescent="0.25">
      <c r="A504" s="736" t="s">
        <v>1686</v>
      </c>
      <c r="B504" s="703" t="s">
        <v>1732</v>
      </c>
      <c r="C504" s="703" t="s">
        <v>938</v>
      </c>
      <c r="D504" s="1150" t="s">
        <v>1865</v>
      </c>
      <c r="E504" s="1151"/>
      <c r="F504" s="729"/>
      <c r="G504" s="730"/>
      <c r="H504" s="730"/>
      <c r="I504" s="730"/>
      <c r="J504" s="731"/>
      <c r="K504" s="731"/>
      <c r="L504" s="724"/>
      <c r="M504" s="724"/>
      <c r="N504" s="724" t="s">
        <v>795</v>
      </c>
      <c r="O504" s="724" t="s">
        <v>796</v>
      </c>
      <c r="P504" s="731" t="s">
        <v>744</v>
      </c>
      <c r="Q504" s="705">
        <v>43098</v>
      </c>
    </row>
    <row r="505" spans="1:17" ht="18" x14ac:dyDescent="0.25">
      <c r="A505" s="736" t="s">
        <v>1693</v>
      </c>
      <c r="B505" s="703" t="s">
        <v>1687</v>
      </c>
      <c r="C505" s="703" t="s">
        <v>179</v>
      </c>
      <c r="D505" s="1150" t="s">
        <v>1866</v>
      </c>
      <c r="E505" s="1151"/>
      <c r="F505" s="729"/>
      <c r="G505" s="730"/>
      <c r="H505" s="730"/>
      <c r="I505" s="730"/>
      <c r="J505" s="731"/>
      <c r="K505" s="731"/>
      <c r="L505" s="724"/>
      <c r="M505" s="724"/>
      <c r="N505" s="724" t="s">
        <v>792</v>
      </c>
      <c r="O505" s="724" t="s">
        <v>793</v>
      </c>
      <c r="P505" s="731"/>
      <c r="Q505" s="705">
        <v>43098</v>
      </c>
    </row>
    <row r="506" spans="1:17" ht="18" x14ac:dyDescent="0.25">
      <c r="A506" s="736" t="s">
        <v>1693</v>
      </c>
      <c r="B506" s="703" t="s">
        <v>1687</v>
      </c>
      <c r="C506" s="703" t="s">
        <v>3</v>
      </c>
      <c r="D506" s="1150" t="s">
        <v>1863</v>
      </c>
      <c r="E506" s="1151"/>
      <c r="F506" s="729"/>
      <c r="G506" s="730"/>
      <c r="H506" s="730"/>
      <c r="I506" s="730"/>
      <c r="J506" s="731"/>
      <c r="K506" s="731"/>
      <c r="L506" s="724"/>
      <c r="M506" s="724"/>
      <c r="N506" s="724" t="s">
        <v>792</v>
      </c>
      <c r="O506" s="724" t="s">
        <v>793</v>
      </c>
      <c r="P506" s="731"/>
      <c r="Q506" s="705">
        <v>43098</v>
      </c>
    </row>
    <row r="507" spans="1:17" ht="18" x14ac:dyDescent="0.25">
      <c r="A507" s="736" t="s">
        <v>1693</v>
      </c>
      <c r="B507" s="703" t="s">
        <v>1763</v>
      </c>
      <c r="C507" s="703" t="s">
        <v>239</v>
      </c>
      <c r="D507" s="1150" t="s">
        <v>1867</v>
      </c>
      <c r="E507" s="1151"/>
      <c r="F507" s="729"/>
      <c r="G507" s="730"/>
      <c r="H507" s="730"/>
      <c r="I507" s="730"/>
      <c r="J507" s="731"/>
      <c r="K507" s="731"/>
      <c r="L507" s="724"/>
      <c r="M507" s="724"/>
      <c r="N507" s="724" t="s">
        <v>792</v>
      </c>
      <c r="O507" s="724" t="s">
        <v>793</v>
      </c>
      <c r="P507" s="731"/>
      <c r="Q507" s="705">
        <v>43098</v>
      </c>
    </row>
    <row r="508" spans="1:17" ht="15" hidden="1" customHeight="1" x14ac:dyDescent="0.25">
      <c r="A508" s="736"/>
      <c r="B508" s="703"/>
      <c r="C508" s="703"/>
      <c r="D508" s="723"/>
      <c r="E508" s="728"/>
      <c r="F508" s="729"/>
      <c r="G508" s="730"/>
      <c r="H508" s="730"/>
      <c r="I508" s="730"/>
      <c r="J508" s="731"/>
      <c r="K508" s="731"/>
      <c r="L508" s="724"/>
      <c r="M508" s="724"/>
      <c r="N508" s="724"/>
      <c r="O508" s="724"/>
      <c r="P508" s="731"/>
      <c r="Q508" s="705"/>
    </row>
    <row r="509" spans="1:17" ht="15" hidden="1" customHeight="1" x14ac:dyDescent="0.25">
      <c r="A509" s="736"/>
      <c r="B509" s="703"/>
      <c r="C509" s="703"/>
      <c r="D509" s="723"/>
      <c r="E509" s="728"/>
      <c r="F509" s="729"/>
      <c r="G509" s="730"/>
      <c r="H509" s="730"/>
      <c r="I509" s="730"/>
      <c r="J509" s="731"/>
      <c r="K509" s="731"/>
      <c r="L509" s="724"/>
      <c r="M509" s="724"/>
      <c r="N509" s="724"/>
      <c r="O509" s="724"/>
      <c r="P509" s="731"/>
      <c r="Q509" s="705"/>
    </row>
    <row r="510" spans="1:17" ht="15" hidden="1" customHeight="1" x14ac:dyDescent="0.25">
      <c r="A510" s="736"/>
      <c r="B510" s="703"/>
      <c r="C510" s="703"/>
      <c r="D510" s="723"/>
      <c r="E510" s="728"/>
      <c r="F510" s="729"/>
      <c r="G510" s="730"/>
      <c r="H510" s="730"/>
      <c r="I510" s="730"/>
      <c r="J510" s="731"/>
      <c r="K510" s="731"/>
      <c r="L510" s="724"/>
      <c r="M510" s="724"/>
      <c r="N510" s="724"/>
      <c r="O510" s="724"/>
      <c r="P510" s="731"/>
      <c r="Q510" s="705"/>
    </row>
    <row r="511" spans="1:17" ht="15" hidden="1" customHeight="1" x14ac:dyDescent="0.25">
      <c r="A511" s="736"/>
      <c r="B511" s="703"/>
      <c r="C511" s="703"/>
      <c r="D511" s="723"/>
      <c r="E511" s="728"/>
      <c r="F511" s="729"/>
      <c r="G511" s="730"/>
      <c r="H511" s="730"/>
      <c r="I511" s="730"/>
      <c r="J511" s="731"/>
      <c r="K511" s="731"/>
      <c r="L511" s="724"/>
      <c r="M511" s="724"/>
      <c r="N511" s="724"/>
      <c r="O511" s="724"/>
      <c r="P511" s="731"/>
      <c r="Q511" s="705"/>
    </row>
    <row r="512" spans="1:17" ht="15" hidden="1" customHeight="1" x14ac:dyDescent="0.25">
      <c r="A512" s="736"/>
      <c r="B512" s="703"/>
      <c r="C512" s="703"/>
      <c r="D512" s="723"/>
      <c r="E512" s="728"/>
      <c r="F512" s="729"/>
      <c r="G512" s="730"/>
      <c r="H512" s="730"/>
      <c r="I512" s="730"/>
      <c r="J512" s="731"/>
      <c r="K512" s="731"/>
      <c r="L512" s="724"/>
      <c r="M512" s="724"/>
      <c r="N512" s="724"/>
      <c r="O512" s="724"/>
      <c r="P512" s="731"/>
      <c r="Q512" s="705"/>
    </row>
    <row r="513" spans="1:17" ht="15" hidden="1" customHeight="1" x14ac:dyDescent="0.25">
      <c r="A513" s="736"/>
      <c r="B513" s="703"/>
      <c r="C513" s="703"/>
      <c r="D513" s="723"/>
      <c r="E513" s="728"/>
      <c r="F513" s="729"/>
      <c r="G513" s="730"/>
      <c r="H513" s="730"/>
      <c r="I513" s="730"/>
      <c r="J513" s="731"/>
      <c r="K513" s="731"/>
      <c r="L513" s="724"/>
      <c r="M513" s="724"/>
      <c r="N513" s="724"/>
      <c r="O513" s="724"/>
      <c r="P513" s="731"/>
      <c r="Q513" s="705"/>
    </row>
    <row r="514" spans="1:17" ht="15" hidden="1" customHeight="1" x14ac:dyDescent="0.25">
      <c r="A514" s="737"/>
      <c r="B514" s="703"/>
      <c r="C514" s="703"/>
      <c r="D514" s="723"/>
      <c r="E514" s="728"/>
      <c r="F514" s="729"/>
      <c r="G514" s="730"/>
      <c r="H514" s="730"/>
      <c r="I514" s="730"/>
      <c r="J514" s="731"/>
      <c r="K514" s="731"/>
      <c r="L514" s="724"/>
      <c r="M514" s="724"/>
      <c r="N514" s="724"/>
      <c r="O514" s="724"/>
      <c r="P514" s="731"/>
      <c r="Q514" s="705"/>
    </row>
    <row r="515" spans="1:17" ht="15" hidden="1" customHeight="1" x14ac:dyDescent="0.25">
      <c r="A515" s="736"/>
      <c r="B515" s="703"/>
      <c r="C515" s="703"/>
      <c r="D515" s="723"/>
      <c r="E515" s="728"/>
      <c r="F515" s="729"/>
      <c r="G515" s="730"/>
      <c r="H515" s="730"/>
      <c r="I515" s="730"/>
      <c r="J515" s="731"/>
      <c r="K515" s="731"/>
      <c r="L515" s="724"/>
      <c r="M515" s="724"/>
      <c r="N515" s="724"/>
      <c r="O515" s="724"/>
      <c r="P515" s="731"/>
      <c r="Q515" s="705"/>
    </row>
    <row r="516" spans="1:17" ht="15" hidden="1" customHeight="1" x14ac:dyDescent="0.25">
      <c r="A516" s="736"/>
      <c r="B516" s="703"/>
      <c r="C516" s="703"/>
      <c r="D516" s="723"/>
      <c r="E516" s="728"/>
      <c r="F516" s="729"/>
      <c r="G516" s="730"/>
      <c r="H516" s="730"/>
      <c r="I516" s="730"/>
      <c r="J516" s="731"/>
      <c r="K516" s="731"/>
      <c r="L516" s="724"/>
      <c r="M516" s="724"/>
      <c r="N516" s="724"/>
      <c r="O516" s="724"/>
      <c r="P516" s="731"/>
      <c r="Q516" s="705"/>
    </row>
    <row r="517" spans="1:17" ht="15" hidden="1" customHeight="1" x14ac:dyDescent="0.25">
      <c r="A517" s="736"/>
      <c r="B517" s="703"/>
      <c r="C517" s="703"/>
      <c r="D517" s="723"/>
      <c r="E517" s="728"/>
      <c r="F517" s="729"/>
      <c r="G517" s="730"/>
      <c r="H517" s="730"/>
      <c r="I517" s="730"/>
      <c r="J517" s="731"/>
      <c r="K517" s="731"/>
      <c r="L517" s="724"/>
      <c r="M517" s="724"/>
      <c r="N517" s="724"/>
      <c r="O517" s="724"/>
      <c r="P517" s="731"/>
      <c r="Q517" s="705"/>
    </row>
    <row r="518" spans="1:17" ht="15" hidden="1" customHeight="1" x14ac:dyDescent="0.25">
      <c r="A518" s="737"/>
      <c r="B518" s="703"/>
      <c r="C518" s="703"/>
      <c r="D518" s="723"/>
      <c r="E518" s="728"/>
      <c r="F518" s="729"/>
      <c r="G518" s="730"/>
      <c r="H518" s="730"/>
      <c r="I518" s="730"/>
      <c r="J518" s="731"/>
      <c r="K518" s="731"/>
      <c r="L518" s="724"/>
      <c r="M518" s="724"/>
      <c r="N518" s="724"/>
      <c r="O518" s="724"/>
      <c r="P518" s="731"/>
      <c r="Q518" s="705"/>
    </row>
    <row r="519" spans="1:17" ht="16.5" x14ac:dyDescent="0.25">
      <c r="A519" s="1152" t="s">
        <v>730</v>
      </c>
      <c r="B519" s="739"/>
      <c r="C519" s="1153" t="s">
        <v>797</v>
      </c>
      <c r="D519" s="1153"/>
      <c r="E519" s="725"/>
      <c r="F519" s="726"/>
      <c r="G519" s="732"/>
      <c r="H519" s="732"/>
      <c r="I519" s="732"/>
      <c r="J519" s="732"/>
      <c r="K519" s="733"/>
      <c r="L519" s="1149" t="s">
        <v>798</v>
      </c>
      <c r="M519" s="1149"/>
      <c r="N519" s="1149"/>
      <c r="O519" s="710"/>
      <c r="P519" s="1156" t="s">
        <v>734</v>
      </c>
      <c r="Q519" s="1154" t="s">
        <v>777</v>
      </c>
    </row>
    <row r="520" spans="1:17" ht="16.5" x14ac:dyDescent="0.25">
      <c r="A520" s="1152"/>
      <c r="B520" s="739"/>
      <c r="C520" s="1153"/>
      <c r="D520" s="1153"/>
      <c r="E520" s="725"/>
      <c r="F520" s="726"/>
      <c r="G520" s="732"/>
      <c r="H520" s="732"/>
      <c r="I520" s="732"/>
      <c r="J520" s="732"/>
      <c r="K520" s="733"/>
      <c r="L520" s="1149" t="s">
        <v>738</v>
      </c>
      <c r="M520" s="1149"/>
      <c r="N520" s="1149"/>
      <c r="O520" s="710"/>
      <c r="P520" s="1156"/>
      <c r="Q520" s="1154"/>
    </row>
    <row r="521" spans="1:17" ht="16.5" x14ac:dyDescent="0.25">
      <c r="A521" s="1152"/>
      <c r="B521" s="739"/>
      <c r="C521" s="1153"/>
      <c r="D521" s="1153"/>
      <c r="E521" s="725"/>
      <c r="F521" s="726"/>
      <c r="G521" s="732"/>
      <c r="H521" s="732"/>
      <c r="I521" s="732"/>
      <c r="J521" s="732"/>
      <c r="K521" s="733"/>
      <c r="L521" s="710" t="s">
        <v>739</v>
      </c>
      <c r="M521" s="710"/>
      <c r="N521" s="710" t="s">
        <v>730</v>
      </c>
      <c r="O521" s="710"/>
      <c r="P521" s="1156"/>
      <c r="Q521" s="1154"/>
    </row>
    <row r="522" spans="1:17" x14ac:dyDescent="0.25">
      <c r="A522" s="740" t="s">
        <v>1686</v>
      </c>
      <c r="B522" s="741" t="s">
        <v>797</v>
      </c>
      <c r="C522" s="741" t="s">
        <v>1868</v>
      </c>
      <c r="D522" s="741"/>
      <c r="E522" s="741"/>
      <c r="F522" s="741"/>
      <c r="G522" s="741"/>
      <c r="H522" s="741"/>
      <c r="I522" s="741"/>
      <c r="J522" s="731"/>
      <c r="K522" s="730"/>
      <c r="L522" s="724"/>
      <c r="M522" s="730"/>
      <c r="N522" s="724" t="s">
        <v>743</v>
      </c>
      <c r="O522" s="730" t="s">
        <v>1869</v>
      </c>
      <c r="P522" s="731" t="s">
        <v>744</v>
      </c>
      <c r="Q522" s="705">
        <v>43098</v>
      </c>
    </row>
    <row r="523" spans="1:17" x14ac:dyDescent="0.25">
      <c r="A523" s="740" t="s">
        <v>1686</v>
      </c>
      <c r="B523" s="741" t="s">
        <v>797</v>
      </c>
      <c r="C523" s="741" t="s">
        <v>1870</v>
      </c>
      <c r="D523" s="741" t="s">
        <v>1871</v>
      </c>
      <c r="E523" s="741"/>
      <c r="F523" s="741"/>
      <c r="G523" s="741"/>
      <c r="H523" s="741"/>
      <c r="I523" s="741"/>
      <c r="J523" s="731"/>
      <c r="K523" s="730"/>
      <c r="L523" s="724"/>
      <c r="M523" s="730"/>
      <c r="N523" s="724" t="s">
        <v>748</v>
      </c>
      <c r="O523" s="730" t="s">
        <v>1543</v>
      </c>
      <c r="P523" s="731" t="s">
        <v>744</v>
      </c>
      <c r="Q523" s="705">
        <v>43098</v>
      </c>
    </row>
    <row r="524" spans="1:17" x14ac:dyDescent="0.25">
      <c r="A524" s="740" t="s">
        <v>1686</v>
      </c>
      <c r="B524" s="741" t="s">
        <v>797</v>
      </c>
      <c r="C524" s="741" t="s">
        <v>1872</v>
      </c>
      <c r="D524" s="741"/>
      <c r="E524" s="741"/>
      <c r="F524" s="741"/>
      <c r="G524" s="741"/>
      <c r="H524" s="741"/>
      <c r="I524" s="741"/>
      <c r="J524" s="731"/>
      <c r="K524" s="730"/>
      <c r="L524" s="724"/>
      <c r="M524" s="730"/>
      <c r="N524" s="724" t="s">
        <v>743</v>
      </c>
      <c r="O524" s="730" t="s">
        <v>1869</v>
      </c>
      <c r="P524" s="731" t="s">
        <v>744</v>
      </c>
      <c r="Q524" s="705">
        <v>43098</v>
      </c>
    </row>
    <row r="525" spans="1:17" x14ac:dyDescent="0.25">
      <c r="A525" s="740" t="s">
        <v>1686</v>
      </c>
      <c r="B525" s="741" t="s">
        <v>797</v>
      </c>
      <c r="C525" s="741" t="s">
        <v>1873</v>
      </c>
      <c r="D525" s="741"/>
      <c r="E525" s="741"/>
      <c r="F525" s="741"/>
      <c r="G525" s="741"/>
      <c r="H525" s="741"/>
      <c r="I525" s="741"/>
      <c r="J525" s="731"/>
      <c r="K525" s="730"/>
      <c r="L525" s="724"/>
      <c r="M525" s="730"/>
      <c r="N525" s="724" t="s">
        <v>746</v>
      </c>
      <c r="O525" s="730" t="s">
        <v>1874</v>
      </c>
      <c r="P525" s="731" t="s">
        <v>744</v>
      </c>
      <c r="Q525" s="705">
        <v>43098</v>
      </c>
    </row>
    <row r="526" spans="1:17" x14ac:dyDescent="0.25">
      <c r="A526" s="740" t="s">
        <v>1686</v>
      </c>
      <c r="B526" s="741" t="s">
        <v>797</v>
      </c>
      <c r="C526" s="741" t="s">
        <v>1875</v>
      </c>
      <c r="D526" s="741"/>
      <c r="E526" s="741"/>
      <c r="F526" s="741"/>
      <c r="G526" s="741"/>
      <c r="H526" s="741"/>
      <c r="I526" s="741"/>
      <c r="J526" s="731"/>
      <c r="K526" s="730"/>
      <c r="L526" s="724"/>
      <c r="M526" s="730"/>
      <c r="N526" s="724" t="s">
        <v>746</v>
      </c>
      <c r="O526" s="730" t="s">
        <v>1874</v>
      </c>
      <c r="P526" s="731" t="s">
        <v>744</v>
      </c>
      <c r="Q526" s="705">
        <v>43098</v>
      </c>
    </row>
    <row r="527" spans="1:17" x14ac:dyDescent="0.25">
      <c r="A527" s="740" t="s">
        <v>1686</v>
      </c>
      <c r="B527" s="741" t="s">
        <v>797</v>
      </c>
      <c r="C527" s="741" t="s">
        <v>1876</v>
      </c>
      <c r="D527" s="741"/>
      <c r="E527" s="741"/>
      <c r="F527" s="741"/>
      <c r="G527" s="741"/>
      <c r="H527" s="741"/>
      <c r="I527" s="741"/>
      <c r="J527" s="731"/>
      <c r="K527" s="730"/>
      <c r="L527" s="724"/>
      <c r="M527" s="730"/>
      <c r="N527" s="724" t="s">
        <v>748</v>
      </c>
      <c r="O527" s="730" t="s">
        <v>1543</v>
      </c>
      <c r="P527" s="731" t="s">
        <v>744</v>
      </c>
      <c r="Q527" s="705">
        <v>43098</v>
      </c>
    </row>
    <row r="528" spans="1:17" x14ac:dyDescent="0.25">
      <c r="A528" s="740" t="s">
        <v>1686</v>
      </c>
      <c r="B528" s="741" t="s">
        <v>797</v>
      </c>
      <c r="C528" s="741" t="s">
        <v>1877</v>
      </c>
      <c r="D528" s="741"/>
      <c r="E528" s="741"/>
      <c r="F528" s="741"/>
      <c r="G528" s="741"/>
      <c r="H528" s="741"/>
      <c r="I528" s="741"/>
      <c r="J528" s="731"/>
      <c r="K528" s="730"/>
      <c r="L528" s="724"/>
      <c r="M528" s="730"/>
      <c r="N528" s="724" t="s">
        <v>748</v>
      </c>
      <c r="O528" s="730" t="s">
        <v>1543</v>
      </c>
      <c r="P528" s="731" t="s">
        <v>744</v>
      </c>
      <c r="Q528" s="705">
        <v>43098</v>
      </c>
    </row>
    <row r="529" spans="1:17" x14ac:dyDescent="0.25">
      <c r="A529" s="740" t="s">
        <v>1686</v>
      </c>
      <c r="B529" s="741" t="s">
        <v>797</v>
      </c>
      <c r="C529" s="741" t="s">
        <v>1878</v>
      </c>
      <c r="D529" s="741"/>
      <c r="E529" s="741"/>
      <c r="F529" s="741"/>
      <c r="G529" s="741"/>
      <c r="H529" s="741"/>
      <c r="I529" s="741"/>
      <c r="J529" s="731"/>
      <c r="K529" s="730"/>
      <c r="L529" s="724"/>
      <c r="M529" s="730"/>
      <c r="N529" s="724" t="s">
        <v>743</v>
      </c>
      <c r="O529" s="730" t="s">
        <v>1869</v>
      </c>
      <c r="P529" s="731" t="s">
        <v>754</v>
      </c>
      <c r="Q529" s="705">
        <v>43098</v>
      </c>
    </row>
    <row r="530" spans="1:17" x14ac:dyDescent="0.25">
      <c r="A530" s="740" t="s">
        <v>1686</v>
      </c>
      <c r="B530" s="741" t="s">
        <v>797</v>
      </c>
      <c r="C530" s="741" t="s">
        <v>1879</v>
      </c>
      <c r="D530" s="741"/>
      <c r="E530" s="741"/>
      <c r="F530" s="741"/>
      <c r="G530" s="741"/>
      <c r="H530" s="741"/>
      <c r="I530" s="741"/>
      <c r="J530" s="731"/>
      <c r="K530" s="730"/>
      <c r="L530" s="724"/>
      <c r="M530" s="730"/>
      <c r="N530" s="724" t="s">
        <v>746</v>
      </c>
      <c r="O530" s="730" t="s">
        <v>1874</v>
      </c>
      <c r="P530" s="731" t="s">
        <v>744</v>
      </c>
      <c r="Q530" s="705">
        <v>43098</v>
      </c>
    </row>
    <row r="531" spans="1:17" x14ac:dyDescent="0.25">
      <c r="A531" s="740" t="s">
        <v>1686</v>
      </c>
      <c r="B531" s="741" t="s">
        <v>797</v>
      </c>
      <c r="C531" s="741" t="s">
        <v>862</v>
      </c>
      <c r="D531" s="741"/>
      <c r="E531" s="741"/>
      <c r="F531" s="741"/>
      <c r="G531" s="741"/>
      <c r="H531" s="741"/>
      <c r="I531" s="741"/>
      <c r="J531" s="731"/>
      <c r="K531" s="730"/>
      <c r="L531" s="724"/>
      <c r="M531" s="730"/>
      <c r="N531" s="724" t="s">
        <v>746</v>
      </c>
      <c r="O531" s="730" t="s">
        <v>1874</v>
      </c>
      <c r="P531" s="731" t="s">
        <v>744</v>
      </c>
      <c r="Q531" s="705">
        <v>43098</v>
      </c>
    </row>
    <row r="532" spans="1:17" x14ac:dyDescent="0.25">
      <c r="A532" s="740" t="s">
        <v>1686</v>
      </c>
      <c r="B532" s="741" t="s">
        <v>797</v>
      </c>
      <c r="C532" s="741" t="s">
        <v>1880</v>
      </c>
      <c r="D532" s="741" t="s">
        <v>1881</v>
      </c>
      <c r="E532" s="741"/>
      <c r="F532" s="741"/>
      <c r="G532" s="741"/>
      <c r="H532" s="741"/>
      <c r="I532" s="741"/>
      <c r="J532" s="731"/>
      <c r="K532" s="730"/>
      <c r="L532" s="724"/>
      <c r="M532" s="730"/>
      <c r="N532" s="724" t="s">
        <v>748</v>
      </c>
      <c r="O532" s="730" t="s">
        <v>1543</v>
      </c>
      <c r="P532" s="731" t="s">
        <v>744</v>
      </c>
      <c r="Q532" s="705">
        <v>43098</v>
      </c>
    </row>
    <row r="533" spans="1:17" x14ac:dyDescent="0.25">
      <c r="A533" s="740" t="s">
        <v>1686</v>
      </c>
      <c r="B533" s="741" t="s">
        <v>797</v>
      </c>
      <c r="C533" s="741" t="s">
        <v>1542</v>
      </c>
      <c r="D533" s="741"/>
      <c r="E533" s="741"/>
      <c r="F533" s="741"/>
      <c r="G533" s="741"/>
      <c r="H533" s="741"/>
      <c r="I533" s="741"/>
      <c r="J533" s="731"/>
      <c r="K533" s="730"/>
      <c r="L533" s="724"/>
      <c r="M533" s="730"/>
      <c r="N533" s="724" t="s">
        <v>743</v>
      </c>
      <c r="O533" s="730" t="s">
        <v>1869</v>
      </c>
      <c r="P533" s="731" t="s">
        <v>744</v>
      </c>
      <c r="Q533" s="705">
        <v>43098</v>
      </c>
    </row>
    <row r="534" spans="1:17" x14ac:dyDescent="0.25">
      <c r="A534" s="740" t="s">
        <v>1686</v>
      </c>
      <c r="B534" s="741" t="s">
        <v>797</v>
      </c>
      <c r="C534" s="741" t="s">
        <v>1882</v>
      </c>
      <c r="D534" s="741"/>
      <c r="E534" s="741"/>
      <c r="F534" s="741"/>
      <c r="G534" s="741"/>
      <c r="H534" s="741"/>
      <c r="I534" s="741"/>
      <c r="J534" s="731"/>
      <c r="K534" s="730"/>
      <c r="L534" s="724"/>
      <c r="M534" s="730"/>
      <c r="N534" s="724" t="s">
        <v>746</v>
      </c>
      <c r="O534" s="730" t="s">
        <v>1874</v>
      </c>
      <c r="P534" s="731" t="s">
        <v>744</v>
      </c>
      <c r="Q534" s="705">
        <v>43098</v>
      </c>
    </row>
    <row r="535" spans="1:17" x14ac:dyDescent="0.25">
      <c r="A535" s="740" t="s">
        <v>1686</v>
      </c>
      <c r="B535" s="741" t="s">
        <v>797</v>
      </c>
      <c r="C535" s="741" t="s">
        <v>810</v>
      </c>
      <c r="D535" s="741"/>
      <c r="E535" s="741"/>
      <c r="F535" s="741"/>
      <c r="G535" s="741"/>
      <c r="H535" s="741"/>
      <c r="I535" s="741"/>
      <c r="J535" s="731"/>
      <c r="K535" s="730"/>
      <c r="L535" s="724"/>
      <c r="M535" s="730"/>
      <c r="N535" s="724" t="s">
        <v>740</v>
      </c>
      <c r="O535" s="730" t="s">
        <v>1538</v>
      </c>
      <c r="P535" s="731" t="s">
        <v>744</v>
      </c>
      <c r="Q535" s="705">
        <v>43098</v>
      </c>
    </row>
    <row r="536" spans="1:17" x14ac:dyDescent="0.25">
      <c r="A536" s="740" t="s">
        <v>1686</v>
      </c>
      <c r="B536" s="741" t="s">
        <v>797</v>
      </c>
      <c r="C536" s="741" t="s">
        <v>809</v>
      </c>
      <c r="D536" s="741"/>
      <c r="E536" s="741"/>
      <c r="F536" s="741"/>
      <c r="G536" s="741"/>
      <c r="H536" s="741"/>
      <c r="I536" s="741"/>
      <c r="J536" s="731"/>
      <c r="K536" s="730"/>
      <c r="L536" s="724"/>
      <c r="M536" s="730"/>
      <c r="N536" s="724" t="s">
        <v>746</v>
      </c>
      <c r="O536" s="730" t="s">
        <v>1874</v>
      </c>
      <c r="P536" s="731" t="s">
        <v>744</v>
      </c>
      <c r="Q536" s="705">
        <v>43098</v>
      </c>
    </row>
    <row r="537" spans="1:17" x14ac:dyDescent="0.25">
      <c r="A537" s="740" t="s">
        <v>1686</v>
      </c>
      <c r="B537" s="741" t="s">
        <v>797</v>
      </c>
      <c r="C537" s="741" t="s">
        <v>1544</v>
      </c>
      <c r="D537" s="741"/>
      <c r="E537" s="741"/>
      <c r="F537" s="741"/>
      <c r="G537" s="741"/>
      <c r="H537" s="741"/>
      <c r="I537" s="741"/>
      <c r="J537" s="731"/>
      <c r="K537" s="730"/>
      <c r="L537" s="724"/>
      <c r="M537" s="730"/>
      <c r="N537" s="724" t="s">
        <v>743</v>
      </c>
      <c r="O537" s="730" t="s">
        <v>1869</v>
      </c>
      <c r="P537" s="731" t="s">
        <v>744</v>
      </c>
      <c r="Q537" s="705">
        <v>43098</v>
      </c>
    </row>
    <row r="538" spans="1:17" x14ac:dyDescent="0.25">
      <c r="A538" s="740" t="s">
        <v>1686</v>
      </c>
      <c r="B538" s="741" t="s">
        <v>797</v>
      </c>
      <c r="C538" s="741" t="s">
        <v>807</v>
      </c>
      <c r="D538" s="741"/>
      <c r="E538" s="741"/>
      <c r="F538" s="741"/>
      <c r="G538" s="741"/>
      <c r="H538" s="741"/>
      <c r="I538" s="741"/>
      <c r="J538" s="731"/>
      <c r="K538" s="730"/>
      <c r="L538" s="724"/>
      <c r="M538" s="730"/>
      <c r="N538" s="724" t="s">
        <v>743</v>
      </c>
      <c r="O538" s="730" t="s">
        <v>1869</v>
      </c>
      <c r="P538" s="731" t="s">
        <v>744</v>
      </c>
      <c r="Q538" s="705">
        <v>43098</v>
      </c>
    </row>
    <row r="539" spans="1:17" x14ac:dyDescent="0.25">
      <c r="A539" s="740" t="s">
        <v>1686</v>
      </c>
      <c r="B539" s="741" t="s">
        <v>797</v>
      </c>
      <c r="C539" s="741" t="s">
        <v>1883</v>
      </c>
      <c r="D539" s="741"/>
      <c r="E539" s="741"/>
      <c r="F539" s="741"/>
      <c r="G539" s="741"/>
      <c r="H539" s="741"/>
      <c r="I539" s="741"/>
      <c r="J539" s="731"/>
      <c r="K539" s="730"/>
      <c r="L539" s="724"/>
      <c r="M539" s="730"/>
      <c r="N539" s="724" t="s">
        <v>743</v>
      </c>
      <c r="O539" s="730" t="s">
        <v>1869</v>
      </c>
      <c r="P539" s="731" t="s">
        <v>744</v>
      </c>
      <c r="Q539" s="705">
        <v>43098</v>
      </c>
    </row>
    <row r="540" spans="1:17" x14ac:dyDescent="0.25">
      <c r="A540" s="740" t="s">
        <v>1686</v>
      </c>
      <c r="B540" s="741" t="s">
        <v>797</v>
      </c>
      <c r="C540" s="741" t="s">
        <v>808</v>
      </c>
      <c r="D540" s="741"/>
      <c r="E540" s="741"/>
      <c r="F540" s="741"/>
      <c r="G540" s="741"/>
      <c r="H540" s="741"/>
      <c r="I540" s="741"/>
      <c r="J540" s="731"/>
      <c r="K540" s="730"/>
      <c r="L540" s="724"/>
      <c r="M540" s="730"/>
      <c r="N540" s="724" t="s">
        <v>743</v>
      </c>
      <c r="O540" s="730" t="s">
        <v>1869</v>
      </c>
      <c r="P540" s="731" t="s">
        <v>744</v>
      </c>
      <c r="Q540" s="705">
        <v>43098</v>
      </c>
    </row>
    <row r="541" spans="1:17" x14ac:dyDescent="0.25">
      <c r="A541" s="740" t="s">
        <v>1686</v>
      </c>
      <c r="B541" s="741" t="s">
        <v>797</v>
      </c>
      <c r="C541" s="741" t="s">
        <v>1884</v>
      </c>
      <c r="D541" s="741"/>
      <c r="E541" s="741"/>
      <c r="F541" s="741"/>
      <c r="G541" s="741"/>
      <c r="H541" s="741"/>
      <c r="I541" s="741"/>
      <c r="J541" s="731"/>
      <c r="K541" s="730"/>
      <c r="L541" s="724"/>
      <c r="M541" s="730"/>
      <c r="N541" s="724" t="s">
        <v>743</v>
      </c>
      <c r="O541" s="730" t="s">
        <v>1869</v>
      </c>
      <c r="P541" s="731" t="s">
        <v>744</v>
      </c>
      <c r="Q541" s="705">
        <v>43098</v>
      </c>
    </row>
    <row r="542" spans="1:17" x14ac:dyDescent="0.25">
      <c r="A542" s="740" t="s">
        <v>1686</v>
      </c>
      <c r="B542" s="741" t="s">
        <v>797</v>
      </c>
      <c r="C542" s="741" t="s">
        <v>1885</v>
      </c>
      <c r="D542" s="741"/>
      <c r="E542" s="741"/>
      <c r="F542" s="741"/>
      <c r="G542" s="741"/>
      <c r="H542" s="741"/>
      <c r="I542" s="741"/>
      <c r="J542" s="731"/>
      <c r="K542" s="730"/>
      <c r="L542" s="724"/>
      <c r="M542" s="730"/>
      <c r="N542" s="724" t="s">
        <v>746</v>
      </c>
      <c r="O542" s="730" t="s">
        <v>1874</v>
      </c>
      <c r="P542" s="731" t="s">
        <v>744</v>
      </c>
      <c r="Q542" s="705">
        <v>43098</v>
      </c>
    </row>
    <row r="543" spans="1:17" x14ac:dyDescent="0.25">
      <c r="A543" s="740" t="s">
        <v>1686</v>
      </c>
      <c r="B543" s="741" t="s">
        <v>797</v>
      </c>
      <c r="C543" s="741" t="s">
        <v>1886</v>
      </c>
      <c r="D543" s="741" t="s">
        <v>1887</v>
      </c>
      <c r="E543" s="741"/>
      <c r="F543" s="741"/>
      <c r="G543" s="741"/>
      <c r="H543" s="741"/>
      <c r="I543" s="741"/>
      <c r="J543" s="731"/>
      <c r="K543" s="730"/>
      <c r="L543" s="724"/>
      <c r="M543" s="730"/>
      <c r="N543" s="724" t="s">
        <v>748</v>
      </c>
      <c r="O543" s="730" t="s">
        <v>1543</v>
      </c>
      <c r="P543" s="731" t="s">
        <v>744</v>
      </c>
      <c r="Q543" s="705">
        <v>43098</v>
      </c>
    </row>
    <row r="544" spans="1:17" x14ac:dyDescent="0.25">
      <c r="A544" s="740" t="s">
        <v>1686</v>
      </c>
      <c r="B544" s="741" t="s">
        <v>797</v>
      </c>
      <c r="C544" s="741" t="s">
        <v>1888</v>
      </c>
      <c r="D544" s="741"/>
      <c r="E544" s="741"/>
      <c r="F544" s="741"/>
      <c r="G544" s="741"/>
      <c r="H544" s="741"/>
      <c r="I544" s="741"/>
      <c r="J544" s="731"/>
      <c r="K544" s="730"/>
      <c r="L544" s="724"/>
      <c r="M544" s="730"/>
      <c r="N544" s="724" t="s">
        <v>743</v>
      </c>
      <c r="O544" s="730" t="s">
        <v>1869</v>
      </c>
      <c r="P544" s="731" t="s">
        <v>744</v>
      </c>
      <c r="Q544" s="705">
        <v>43098</v>
      </c>
    </row>
    <row r="545" spans="1:17" x14ac:dyDescent="0.25">
      <c r="A545" s="740" t="s">
        <v>1686</v>
      </c>
      <c r="B545" s="741" t="s">
        <v>797</v>
      </c>
      <c r="C545" s="741" t="s">
        <v>1889</v>
      </c>
      <c r="D545" s="741" t="s">
        <v>1890</v>
      </c>
      <c r="E545" s="741"/>
      <c r="F545" s="741"/>
      <c r="G545" s="741"/>
      <c r="H545" s="741"/>
      <c r="I545" s="741"/>
      <c r="J545" s="731"/>
      <c r="K545" s="730"/>
      <c r="L545" s="724"/>
      <c r="M545" s="730"/>
      <c r="N545" s="724" t="s">
        <v>740</v>
      </c>
      <c r="O545" s="730" t="s">
        <v>1538</v>
      </c>
      <c r="P545" s="731" t="s">
        <v>744</v>
      </c>
      <c r="Q545" s="705">
        <v>43098</v>
      </c>
    </row>
    <row r="546" spans="1:17" x14ac:dyDescent="0.25">
      <c r="A546" s="740" t="s">
        <v>1686</v>
      </c>
      <c r="B546" s="741" t="s">
        <v>797</v>
      </c>
      <c r="C546" s="741" t="s">
        <v>353</v>
      </c>
      <c r="D546" s="741" t="s">
        <v>1891</v>
      </c>
      <c r="E546" s="741"/>
      <c r="F546" s="741"/>
      <c r="G546" s="741"/>
      <c r="H546" s="741"/>
      <c r="I546" s="741"/>
      <c r="J546" s="731"/>
      <c r="K546" s="730"/>
      <c r="L546" s="724"/>
      <c r="M546" s="730"/>
      <c r="N546" s="724" t="s">
        <v>749</v>
      </c>
      <c r="O546" s="730" t="s">
        <v>1892</v>
      </c>
      <c r="P546" s="731" t="s">
        <v>744</v>
      </c>
      <c r="Q546" s="705">
        <v>43098</v>
      </c>
    </row>
    <row r="547" spans="1:17" x14ac:dyDescent="0.25">
      <c r="A547" s="740" t="s">
        <v>1686</v>
      </c>
      <c r="B547" s="741" t="s">
        <v>797</v>
      </c>
      <c r="C547" s="741" t="s">
        <v>1893</v>
      </c>
      <c r="D547" s="741" t="s">
        <v>1894</v>
      </c>
      <c r="E547" s="741"/>
      <c r="F547" s="741"/>
      <c r="G547" s="741"/>
      <c r="H547" s="741"/>
      <c r="I547" s="741"/>
      <c r="J547" s="731"/>
      <c r="K547" s="730"/>
      <c r="L547" s="724"/>
      <c r="M547" s="730"/>
      <c r="N547" s="724" t="s">
        <v>759</v>
      </c>
      <c r="O547" s="730" t="s">
        <v>1540</v>
      </c>
      <c r="P547" s="731" t="s">
        <v>754</v>
      </c>
      <c r="Q547" s="705">
        <v>43098</v>
      </c>
    </row>
    <row r="548" spans="1:17" x14ac:dyDescent="0.25">
      <c r="A548" s="740" t="s">
        <v>1686</v>
      </c>
      <c r="B548" s="741" t="s">
        <v>797</v>
      </c>
      <c r="C548" s="741" t="s">
        <v>1539</v>
      </c>
      <c r="D548" s="741" t="s">
        <v>1539</v>
      </c>
      <c r="E548" s="741"/>
      <c r="F548" s="741"/>
      <c r="G548" s="741"/>
      <c r="H548" s="741"/>
      <c r="I548" s="741"/>
      <c r="J548" s="731"/>
      <c r="K548" s="730"/>
      <c r="L548" s="724"/>
      <c r="M548" s="730"/>
      <c r="N548" s="724" t="s">
        <v>759</v>
      </c>
      <c r="O548" s="730" t="s">
        <v>1540</v>
      </c>
      <c r="P548" s="731" t="s">
        <v>744</v>
      </c>
      <c r="Q548" s="705">
        <v>43098</v>
      </c>
    </row>
    <row r="549" spans="1:17" x14ac:dyDescent="0.25">
      <c r="A549" s="740" t="s">
        <v>1686</v>
      </c>
      <c r="B549" s="741" t="s">
        <v>797</v>
      </c>
      <c r="C549" s="741" t="s">
        <v>1895</v>
      </c>
      <c r="D549" s="741"/>
      <c r="E549" s="741"/>
      <c r="F549" s="741"/>
      <c r="G549" s="741"/>
      <c r="H549" s="741"/>
      <c r="I549" s="741"/>
      <c r="J549" s="731"/>
      <c r="K549" s="730"/>
      <c r="L549" s="724"/>
      <c r="M549" s="730"/>
      <c r="N549" s="724" t="s">
        <v>743</v>
      </c>
      <c r="O549" s="730" t="s">
        <v>1869</v>
      </c>
      <c r="P549" s="731" t="s">
        <v>744</v>
      </c>
      <c r="Q549" s="705">
        <v>43098</v>
      </c>
    </row>
    <row r="550" spans="1:17" x14ac:dyDescent="0.25">
      <c r="A550" s="740" t="s">
        <v>1727</v>
      </c>
      <c r="B550" s="741" t="s">
        <v>797</v>
      </c>
      <c r="C550" s="741" t="s">
        <v>1896</v>
      </c>
      <c r="D550" s="741" t="s">
        <v>1897</v>
      </c>
      <c r="E550" s="741"/>
      <c r="F550" s="741"/>
      <c r="G550" s="741"/>
      <c r="H550" s="741"/>
      <c r="I550" s="741"/>
      <c r="J550" s="731"/>
      <c r="K550" s="730"/>
      <c r="L550" s="724"/>
      <c r="M550" s="730"/>
      <c r="N550" s="724" t="s">
        <v>749</v>
      </c>
      <c r="O550" s="730" t="s">
        <v>1898</v>
      </c>
      <c r="P550" s="731" t="s">
        <v>744</v>
      </c>
      <c r="Q550" s="705">
        <v>43098</v>
      </c>
    </row>
    <row r="551" spans="1:17" x14ac:dyDescent="0.25">
      <c r="A551" s="740" t="s">
        <v>1727</v>
      </c>
      <c r="B551" s="741" t="s">
        <v>797</v>
      </c>
      <c r="C551" s="741" t="s">
        <v>812</v>
      </c>
      <c r="D551" s="741" t="s">
        <v>1899</v>
      </c>
      <c r="E551" s="741"/>
      <c r="F551" s="741"/>
      <c r="G551" s="741"/>
      <c r="H551" s="741"/>
      <c r="I551" s="741"/>
      <c r="J551" s="731"/>
      <c r="K551" s="730"/>
      <c r="L551" s="724"/>
      <c r="M551" s="730"/>
      <c r="N551" s="724" t="s">
        <v>749</v>
      </c>
      <c r="O551" s="730" t="s">
        <v>1898</v>
      </c>
      <c r="P551" s="731" t="s">
        <v>744</v>
      </c>
      <c r="Q551" s="705">
        <v>43098</v>
      </c>
    </row>
    <row r="552" spans="1:17" x14ac:dyDescent="0.25">
      <c r="A552" s="740" t="s">
        <v>1727</v>
      </c>
      <c r="B552" s="741" t="s">
        <v>797</v>
      </c>
      <c r="C552" s="741" t="s">
        <v>1870</v>
      </c>
      <c r="D552" s="741" t="s">
        <v>1871</v>
      </c>
      <c r="E552" s="741"/>
      <c r="F552" s="741"/>
      <c r="G552" s="741"/>
      <c r="H552" s="741"/>
      <c r="I552" s="741"/>
      <c r="J552" s="731"/>
      <c r="K552" s="730"/>
      <c r="L552" s="724"/>
      <c r="M552" s="730"/>
      <c r="N552" s="724" t="s">
        <v>749</v>
      </c>
      <c r="O552" s="730" t="s">
        <v>1898</v>
      </c>
      <c r="P552" s="731" t="s">
        <v>744</v>
      </c>
      <c r="Q552" s="705">
        <v>43098</v>
      </c>
    </row>
    <row r="553" spans="1:17" x14ac:dyDescent="0.25">
      <c r="A553" s="740" t="s">
        <v>1727</v>
      </c>
      <c r="B553" s="741" t="s">
        <v>797</v>
      </c>
      <c r="C553" s="741" t="s">
        <v>1027</v>
      </c>
      <c r="D553" s="741" t="s">
        <v>1900</v>
      </c>
      <c r="E553" s="741"/>
      <c r="F553" s="741"/>
      <c r="G553" s="741"/>
      <c r="H553" s="741"/>
      <c r="I553" s="741"/>
      <c r="J553" s="731"/>
      <c r="K553" s="730"/>
      <c r="L553" s="724"/>
      <c r="M553" s="730"/>
      <c r="N553" s="724" t="s">
        <v>749</v>
      </c>
      <c r="O553" s="730" t="s">
        <v>1898</v>
      </c>
      <c r="P553" s="731" t="s">
        <v>744</v>
      </c>
      <c r="Q553" s="705">
        <v>43098</v>
      </c>
    </row>
    <row r="554" spans="1:17" x14ac:dyDescent="0.25">
      <c r="A554" s="740" t="s">
        <v>1727</v>
      </c>
      <c r="B554" s="741" t="s">
        <v>797</v>
      </c>
      <c r="C554" s="741" t="s">
        <v>2000</v>
      </c>
      <c r="D554" s="741" t="s">
        <v>1999</v>
      </c>
      <c r="E554" s="741"/>
      <c r="F554" s="741"/>
      <c r="G554" s="741"/>
      <c r="H554" s="741"/>
      <c r="I554" s="741"/>
      <c r="J554" s="731"/>
      <c r="K554" s="730"/>
      <c r="L554" s="724"/>
      <c r="M554" s="730"/>
      <c r="N554" s="724" t="s">
        <v>743</v>
      </c>
      <c r="O554" s="730" t="s">
        <v>1902</v>
      </c>
      <c r="P554" s="731" t="s">
        <v>744</v>
      </c>
      <c r="Q554" s="705">
        <v>43098</v>
      </c>
    </row>
    <row r="555" spans="1:17" x14ac:dyDescent="0.25">
      <c r="A555" s="740" t="s">
        <v>1727</v>
      </c>
      <c r="B555" s="741" t="s">
        <v>797</v>
      </c>
      <c r="C555" s="741" t="s">
        <v>2001</v>
      </c>
      <c r="D555" s="741" t="s">
        <v>1901</v>
      </c>
      <c r="E555" s="741"/>
      <c r="F555" s="741"/>
      <c r="G555" s="741"/>
      <c r="H555" s="741"/>
      <c r="I555" s="741"/>
      <c r="J555" s="731"/>
      <c r="K555" s="730"/>
      <c r="L555" s="724"/>
      <c r="M555" s="730"/>
      <c r="N555" s="724" t="s">
        <v>749</v>
      </c>
      <c r="O555" s="730" t="s">
        <v>1898</v>
      </c>
      <c r="P555" s="731" t="s">
        <v>744</v>
      </c>
      <c r="Q555" s="705">
        <v>43098</v>
      </c>
    </row>
    <row r="556" spans="1:17" x14ac:dyDescent="0.25">
      <c r="A556" s="740" t="s">
        <v>1727</v>
      </c>
      <c r="B556" s="741" t="s">
        <v>797</v>
      </c>
      <c r="C556" s="741" t="s">
        <v>1903</v>
      </c>
      <c r="D556" s="741"/>
      <c r="E556" s="741"/>
      <c r="F556" s="741"/>
      <c r="G556" s="741"/>
      <c r="H556" s="741"/>
      <c r="I556" s="741"/>
      <c r="J556" s="731"/>
      <c r="K556" s="730"/>
      <c r="L556" s="724"/>
      <c r="M556" s="730"/>
      <c r="N556" s="724" t="s">
        <v>748</v>
      </c>
      <c r="O556" s="730" t="s">
        <v>1541</v>
      </c>
      <c r="P556" s="731" t="s">
        <v>744</v>
      </c>
      <c r="Q556" s="705">
        <v>43098</v>
      </c>
    </row>
    <row r="557" spans="1:17" x14ac:dyDescent="0.25">
      <c r="A557" s="740" t="s">
        <v>1727</v>
      </c>
      <c r="B557" s="741" t="s">
        <v>797</v>
      </c>
      <c r="C557" s="741" t="s">
        <v>1216</v>
      </c>
      <c r="D557" s="741" t="s">
        <v>1904</v>
      </c>
      <c r="E557" s="741"/>
      <c r="F557" s="741"/>
      <c r="G557" s="741"/>
      <c r="H557" s="741"/>
      <c r="I557" s="741"/>
      <c r="J557" s="731"/>
      <c r="K557" s="730"/>
      <c r="L557" s="724"/>
      <c r="M557" s="730"/>
      <c r="N557" s="724" t="s">
        <v>759</v>
      </c>
      <c r="O557" s="730" t="s">
        <v>1905</v>
      </c>
      <c r="P557" s="731" t="s">
        <v>744</v>
      </c>
      <c r="Q557" s="705">
        <v>43098</v>
      </c>
    </row>
    <row r="558" spans="1:17" x14ac:dyDescent="0.25">
      <c r="A558" s="740" t="s">
        <v>1727</v>
      </c>
      <c r="B558" s="741" t="s">
        <v>797</v>
      </c>
      <c r="C558" s="741" t="s">
        <v>1906</v>
      </c>
      <c r="D558" s="741" t="s">
        <v>1907</v>
      </c>
      <c r="E558" s="741"/>
      <c r="F558" s="741"/>
      <c r="G558" s="741"/>
      <c r="H558" s="741"/>
      <c r="I558" s="741"/>
      <c r="J558" s="731"/>
      <c r="K558" s="730"/>
      <c r="L558" s="724"/>
      <c r="M558" s="730"/>
      <c r="N558" s="724" t="s">
        <v>759</v>
      </c>
      <c r="O558" s="730" t="s">
        <v>1905</v>
      </c>
      <c r="P558" s="731" t="s">
        <v>744</v>
      </c>
      <c r="Q558" s="705">
        <v>43098</v>
      </c>
    </row>
    <row r="559" spans="1:17" x14ac:dyDescent="0.25">
      <c r="A559" s="740" t="s">
        <v>1727</v>
      </c>
      <c r="B559" s="741" t="s">
        <v>797</v>
      </c>
      <c r="C559" s="741" t="s">
        <v>2005</v>
      </c>
      <c r="D559" s="741" t="s">
        <v>1908</v>
      </c>
      <c r="E559" s="741"/>
      <c r="F559" s="741"/>
      <c r="G559" s="741"/>
      <c r="H559" s="741"/>
      <c r="I559" s="741"/>
      <c r="J559" s="731"/>
      <c r="K559" s="730"/>
      <c r="L559" s="724"/>
      <c r="M559" s="730"/>
      <c r="N559" s="724" t="s">
        <v>759</v>
      </c>
      <c r="O559" s="730" t="s">
        <v>1905</v>
      </c>
      <c r="P559" s="731" t="s">
        <v>744</v>
      </c>
      <c r="Q559" s="705">
        <v>43098</v>
      </c>
    </row>
    <row r="560" spans="1:17" x14ac:dyDescent="0.25">
      <c r="A560" s="740" t="s">
        <v>1727</v>
      </c>
      <c r="B560" s="741" t="s">
        <v>797</v>
      </c>
      <c r="C560" s="741" t="s">
        <v>2004</v>
      </c>
      <c r="D560" s="741" t="s">
        <v>1908</v>
      </c>
      <c r="E560" s="741"/>
      <c r="F560" s="741"/>
      <c r="G560" s="741"/>
      <c r="H560" s="741"/>
      <c r="I560" s="741"/>
      <c r="J560" s="731"/>
      <c r="K560" s="730"/>
      <c r="L560" s="724"/>
      <c r="M560" s="730"/>
      <c r="N560" s="724" t="s">
        <v>757</v>
      </c>
      <c r="O560" s="730" t="s">
        <v>1909</v>
      </c>
      <c r="P560" s="731" t="s">
        <v>744</v>
      </c>
      <c r="Q560" s="705">
        <v>43098</v>
      </c>
    </row>
    <row r="561" spans="1:17" x14ac:dyDescent="0.25">
      <c r="A561" s="740" t="s">
        <v>1727</v>
      </c>
      <c r="B561" s="741" t="s">
        <v>797</v>
      </c>
      <c r="C561" s="741" t="s">
        <v>353</v>
      </c>
      <c r="D561" s="741" t="s">
        <v>1891</v>
      </c>
      <c r="E561" s="741"/>
      <c r="F561" s="741"/>
      <c r="G561" s="741"/>
      <c r="H561" s="741"/>
      <c r="I561" s="741"/>
      <c r="J561" s="731"/>
      <c r="K561" s="730"/>
      <c r="L561" s="724"/>
      <c r="M561" s="730"/>
      <c r="N561" s="724" t="s">
        <v>749</v>
      </c>
      <c r="O561" s="730" t="s">
        <v>1898</v>
      </c>
      <c r="P561" s="731" t="s">
        <v>744</v>
      </c>
      <c r="Q561" s="705">
        <v>43098</v>
      </c>
    </row>
    <row r="562" spans="1:17" x14ac:dyDescent="0.25">
      <c r="A562" s="740" t="s">
        <v>1727</v>
      </c>
      <c r="B562" s="741" t="s">
        <v>797</v>
      </c>
      <c r="C562" s="741" t="s">
        <v>1910</v>
      </c>
      <c r="D562" s="741" t="s">
        <v>1911</v>
      </c>
      <c r="E562" s="741"/>
      <c r="F562" s="741"/>
      <c r="G562" s="741"/>
      <c r="H562" s="741"/>
      <c r="I562" s="741"/>
      <c r="J562" s="731"/>
      <c r="K562" s="730"/>
      <c r="L562" s="724"/>
      <c r="M562" s="730"/>
      <c r="N562" s="724" t="s">
        <v>759</v>
      </c>
      <c r="O562" s="730" t="s">
        <v>1905</v>
      </c>
      <c r="P562" s="731" t="s">
        <v>744</v>
      </c>
      <c r="Q562" s="705">
        <v>43098</v>
      </c>
    </row>
    <row r="563" spans="1:17" x14ac:dyDescent="0.25">
      <c r="A563" s="740" t="s">
        <v>1727</v>
      </c>
      <c r="B563" s="741" t="s">
        <v>797</v>
      </c>
      <c r="C563" s="741" t="s">
        <v>1912</v>
      </c>
      <c r="D563" s="741" t="s">
        <v>1913</v>
      </c>
      <c r="E563" s="741"/>
      <c r="F563" s="741"/>
      <c r="G563" s="741"/>
      <c r="H563" s="741"/>
      <c r="I563" s="741"/>
      <c r="J563" s="731"/>
      <c r="K563" s="730"/>
      <c r="L563" s="724"/>
      <c r="M563" s="730"/>
      <c r="N563" s="724" t="s">
        <v>748</v>
      </c>
      <c r="O563" s="730" t="s">
        <v>1541</v>
      </c>
      <c r="P563" s="731" t="s">
        <v>744</v>
      </c>
      <c r="Q563" s="705">
        <v>43098</v>
      </c>
    </row>
    <row r="564" spans="1:17" x14ac:dyDescent="0.25">
      <c r="A564" s="740" t="s">
        <v>1727</v>
      </c>
      <c r="B564" s="741" t="s">
        <v>797</v>
      </c>
      <c r="C564" s="741" t="s">
        <v>1914</v>
      </c>
      <c r="D564" s="741" t="s">
        <v>1914</v>
      </c>
      <c r="E564" s="741"/>
      <c r="F564" s="741"/>
      <c r="G564" s="741"/>
      <c r="H564" s="741"/>
      <c r="I564" s="741"/>
      <c r="J564" s="731"/>
      <c r="K564" s="730"/>
      <c r="L564" s="724"/>
      <c r="M564" s="730"/>
      <c r="N564" s="724" t="s">
        <v>743</v>
      </c>
      <c r="O564" s="730" t="s">
        <v>1902</v>
      </c>
      <c r="P564" s="731" t="s">
        <v>744</v>
      </c>
      <c r="Q564" s="705">
        <v>43098</v>
      </c>
    </row>
    <row r="565" spans="1:17" x14ac:dyDescent="0.25">
      <c r="A565" s="740" t="s">
        <v>1727</v>
      </c>
      <c r="B565" s="741" t="s">
        <v>797</v>
      </c>
      <c r="C565" s="741" t="s">
        <v>811</v>
      </c>
      <c r="D565" s="741" t="s">
        <v>1915</v>
      </c>
      <c r="E565" s="741"/>
      <c r="F565" s="741"/>
      <c r="G565" s="741"/>
      <c r="H565" s="741"/>
      <c r="I565" s="741"/>
      <c r="J565" s="731"/>
      <c r="K565" s="730"/>
      <c r="L565" s="724"/>
      <c r="M565" s="730"/>
      <c r="N565" s="724" t="s">
        <v>749</v>
      </c>
      <c r="O565" s="730" t="s">
        <v>1898</v>
      </c>
      <c r="P565" s="731" t="s">
        <v>744</v>
      </c>
      <c r="Q565" s="705">
        <v>43098</v>
      </c>
    </row>
    <row r="566" spans="1:17" x14ac:dyDescent="0.25">
      <c r="A566" s="740" t="s">
        <v>1727</v>
      </c>
      <c r="B566" s="741" t="s">
        <v>797</v>
      </c>
      <c r="C566" s="741" t="s">
        <v>646</v>
      </c>
      <c r="D566" s="741" t="s">
        <v>1916</v>
      </c>
      <c r="E566" s="741"/>
      <c r="F566" s="741"/>
      <c r="G566" s="741"/>
      <c r="H566" s="741"/>
      <c r="I566" s="741"/>
      <c r="J566" s="731"/>
      <c r="K566" s="730"/>
      <c r="L566" s="724"/>
      <c r="M566" s="730"/>
      <c r="N566" s="724" t="s">
        <v>749</v>
      </c>
      <c r="O566" s="730" t="s">
        <v>1898</v>
      </c>
      <c r="P566" s="731" t="s">
        <v>744</v>
      </c>
      <c r="Q566" s="705">
        <v>43098</v>
      </c>
    </row>
    <row r="567" spans="1:17" x14ac:dyDescent="0.25">
      <c r="A567" s="740" t="s">
        <v>1727</v>
      </c>
      <c r="B567" s="741" t="s">
        <v>797</v>
      </c>
      <c r="C567" s="741" t="s">
        <v>2003</v>
      </c>
      <c r="D567" s="741" t="s">
        <v>1917</v>
      </c>
      <c r="E567" s="741"/>
      <c r="F567" s="741"/>
      <c r="G567" s="741"/>
      <c r="H567" s="741"/>
      <c r="I567" s="741"/>
      <c r="J567" s="731"/>
      <c r="K567" s="730"/>
      <c r="L567" s="724"/>
      <c r="M567" s="730"/>
      <c r="N567" s="724" t="s">
        <v>759</v>
      </c>
      <c r="O567" s="730" t="s">
        <v>1905</v>
      </c>
      <c r="P567" s="731" t="s">
        <v>744</v>
      </c>
      <c r="Q567" s="705">
        <v>43098</v>
      </c>
    </row>
    <row r="568" spans="1:17" x14ac:dyDescent="0.25">
      <c r="A568" s="740" t="s">
        <v>1727</v>
      </c>
      <c r="B568" s="741" t="s">
        <v>797</v>
      </c>
      <c r="C568" s="741" t="s">
        <v>2002</v>
      </c>
      <c r="D568" s="741" t="s">
        <v>1917</v>
      </c>
      <c r="E568" s="741"/>
      <c r="F568" s="741"/>
      <c r="G568" s="741"/>
      <c r="H568" s="741"/>
      <c r="I568" s="741"/>
      <c r="J568" s="731"/>
      <c r="K568" s="730"/>
      <c r="L568" s="724"/>
      <c r="M568" s="730"/>
      <c r="N568" s="724" t="s">
        <v>757</v>
      </c>
      <c r="O568" s="730" t="s">
        <v>1909</v>
      </c>
      <c r="P568" s="731" t="s">
        <v>744</v>
      </c>
      <c r="Q568" s="705">
        <v>43098</v>
      </c>
    </row>
    <row r="569" spans="1:17" x14ac:dyDescent="0.25">
      <c r="A569" s="740" t="s">
        <v>1727</v>
      </c>
      <c r="B569" s="741" t="s">
        <v>797</v>
      </c>
      <c r="C569" s="741" t="s">
        <v>1918</v>
      </c>
      <c r="D569" s="741" t="s">
        <v>1919</v>
      </c>
      <c r="E569" s="741"/>
      <c r="F569" s="741"/>
      <c r="G569" s="741"/>
      <c r="H569" s="741"/>
      <c r="I569" s="741"/>
      <c r="J569" s="731"/>
      <c r="K569" s="730"/>
      <c r="L569" s="724"/>
      <c r="M569" s="730"/>
      <c r="N569" s="724" t="s">
        <v>748</v>
      </c>
      <c r="O569" s="730" t="s">
        <v>1541</v>
      </c>
      <c r="P569" s="731" t="s">
        <v>744</v>
      </c>
      <c r="Q569" s="705">
        <v>43098</v>
      </c>
    </row>
    <row r="570" spans="1:17" x14ac:dyDescent="0.25">
      <c r="A570" s="740" t="s">
        <v>1727</v>
      </c>
      <c r="B570" s="741" t="s">
        <v>797</v>
      </c>
      <c r="C570" s="741" t="s">
        <v>1920</v>
      </c>
      <c r="D570" s="741" t="s">
        <v>1921</v>
      </c>
      <c r="E570" s="741"/>
      <c r="F570" s="741"/>
      <c r="G570" s="741"/>
      <c r="H570" s="741"/>
      <c r="I570" s="741"/>
      <c r="J570" s="731"/>
      <c r="K570" s="730"/>
      <c r="L570" s="724"/>
      <c r="M570" s="730"/>
      <c r="N570" s="724" t="s">
        <v>759</v>
      </c>
      <c r="O570" s="730" t="s">
        <v>1905</v>
      </c>
      <c r="P570" s="731" t="s">
        <v>744</v>
      </c>
      <c r="Q570" s="705">
        <v>43098</v>
      </c>
    </row>
    <row r="571" spans="1:17" x14ac:dyDescent="0.25">
      <c r="A571" s="740" t="s">
        <v>1727</v>
      </c>
      <c r="B571" s="741" t="s">
        <v>797</v>
      </c>
      <c r="C571" s="741" t="s">
        <v>1922</v>
      </c>
      <c r="D571" s="741" t="s">
        <v>1923</v>
      </c>
      <c r="E571" s="741"/>
      <c r="F571" s="741"/>
      <c r="G571" s="741"/>
      <c r="H571" s="741"/>
      <c r="I571" s="741"/>
      <c r="J571" s="731"/>
      <c r="K571" s="730"/>
      <c r="L571" s="724"/>
      <c r="M571" s="730"/>
      <c r="N571" s="724" t="s">
        <v>748</v>
      </c>
      <c r="O571" s="730" t="s">
        <v>1541</v>
      </c>
      <c r="P571" s="731" t="s">
        <v>744</v>
      </c>
      <c r="Q571" s="705">
        <v>43098</v>
      </c>
    </row>
    <row r="572" spans="1:17" x14ac:dyDescent="0.25">
      <c r="A572" s="740" t="s">
        <v>1727</v>
      </c>
      <c r="B572" s="741" t="s">
        <v>797</v>
      </c>
      <c r="C572" s="741" t="s">
        <v>1539</v>
      </c>
      <c r="D572" s="741" t="s">
        <v>1539</v>
      </c>
      <c r="E572" s="741"/>
      <c r="F572" s="741"/>
      <c r="G572" s="741"/>
      <c r="H572" s="741"/>
      <c r="I572" s="741"/>
      <c r="J572" s="731"/>
      <c r="K572" s="730"/>
      <c r="L572" s="724"/>
      <c r="M572" s="730"/>
      <c r="N572" s="724" t="s">
        <v>748</v>
      </c>
      <c r="O572" s="730" t="s">
        <v>1541</v>
      </c>
      <c r="P572" s="731" t="s">
        <v>744</v>
      </c>
      <c r="Q572" s="705">
        <v>43098</v>
      </c>
    </row>
    <row r="573" spans="1:17" x14ac:dyDescent="0.25">
      <c r="A573" s="740" t="s">
        <v>1727</v>
      </c>
      <c r="B573" s="741" t="s">
        <v>797</v>
      </c>
      <c r="C573" s="741" t="s">
        <v>1924</v>
      </c>
      <c r="D573" s="741" t="s">
        <v>1925</v>
      </c>
      <c r="E573" s="741"/>
      <c r="F573" s="741"/>
      <c r="G573" s="741"/>
      <c r="H573" s="741"/>
      <c r="I573" s="741"/>
      <c r="J573" s="731"/>
      <c r="K573" s="730"/>
      <c r="L573" s="724"/>
      <c r="M573" s="730"/>
      <c r="N573" s="724" t="s">
        <v>748</v>
      </c>
      <c r="O573" s="730" t="s">
        <v>1541</v>
      </c>
      <c r="P573" s="731" t="s">
        <v>744</v>
      </c>
      <c r="Q573" s="705">
        <v>43098</v>
      </c>
    </row>
    <row r="574" spans="1:17" x14ac:dyDescent="0.25">
      <c r="A574" s="740" t="s">
        <v>1727</v>
      </c>
      <c r="B574" s="741" t="s">
        <v>797</v>
      </c>
      <c r="C574" s="741" t="s">
        <v>1926</v>
      </c>
      <c r="D574" s="741" t="s">
        <v>1927</v>
      </c>
      <c r="E574" s="741"/>
      <c r="F574" s="741"/>
      <c r="G574" s="741"/>
      <c r="H574" s="741"/>
      <c r="I574" s="741"/>
      <c r="J574" s="731"/>
      <c r="K574" s="730"/>
      <c r="L574" s="724"/>
      <c r="M574" s="730"/>
      <c r="N574" s="724" t="s">
        <v>748</v>
      </c>
      <c r="O574" s="730" t="s">
        <v>1541</v>
      </c>
      <c r="P574" s="731" t="s">
        <v>744</v>
      </c>
      <c r="Q574" s="705">
        <v>43098</v>
      </c>
    </row>
    <row r="575" spans="1:17" x14ac:dyDescent="0.25">
      <c r="A575" s="740" t="s">
        <v>1693</v>
      </c>
      <c r="B575" s="741" t="s">
        <v>797</v>
      </c>
      <c r="C575" s="741" t="s">
        <v>804</v>
      </c>
      <c r="D575" s="741"/>
      <c r="E575" s="741"/>
      <c r="F575" s="741"/>
      <c r="G575" s="741"/>
      <c r="H575" s="741"/>
      <c r="I575" s="741"/>
      <c r="J575" s="731"/>
      <c r="K575" s="730"/>
      <c r="L575" s="724"/>
      <c r="M575" s="730"/>
      <c r="N575" s="724" t="s">
        <v>743</v>
      </c>
      <c r="O575" s="730" t="s">
        <v>1700</v>
      </c>
      <c r="P575" s="731" t="s">
        <v>744</v>
      </c>
      <c r="Q575" s="705">
        <v>43098</v>
      </c>
    </row>
    <row r="576" spans="1:17" x14ac:dyDescent="0.25">
      <c r="A576" s="740" t="s">
        <v>1693</v>
      </c>
      <c r="B576" s="741" t="s">
        <v>797</v>
      </c>
      <c r="C576" s="741" t="s">
        <v>802</v>
      </c>
      <c r="D576" s="741"/>
      <c r="E576" s="741"/>
      <c r="F576" s="741"/>
      <c r="G576" s="741"/>
      <c r="H576" s="741"/>
      <c r="I576" s="741"/>
      <c r="J576" s="731"/>
      <c r="K576" s="730"/>
      <c r="L576" s="724"/>
      <c r="M576" s="730"/>
      <c r="N576" s="724" t="s">
        <v>743</v>
      </c>
      <c r="O576" s="730" t="s">
        <v>1700</v>
      </c>
      <c r="P576" s="731" t="s">
        <v>744</v>
      </c>
      <c r="Q576" s="705">
        <v>43098</v>
      </c>
    </row>
    <row r="577" spans="1:17" x14ac:dyDescent="0.25">
      <c r="A577" s="740" t="s">
        <v>1693</v>
      </c>
      <c r="B577" s="741" t="s">
        <v>797</v>
      </c>
      <c r="C577" s="741" t="s">
        <v>1928</v>
      </c>
      <c r="D577" s="741"/>
      <c r="E577" s="741"/>
      <c r="F577" s="741"/>
      <c r="G577" s="741"/>
      <c r="H577" s="741"/>
      <c r="I577" s="741"/>
      <c r="J577" s="731"/>
      <c r="K577" s="730"/>
      <c r="L577" s="724"/>
      <c r="M577" s="730"/>
      <c r="N577" s="724" t="s">
        <v>746</v>
      </c>
      <c r="O577" s="730" t="s">
        <v>1697</v>
      </c>
      <c r="P577" s="731" t="s">
        <v>744</v>
      </c>
      <c r="Q577" s="705">
        <v>43098</v>
      </c>
    </row>
    <row r="578" spans="1:17" x14ac:dyDescent="0.25">
      <c r="A578" s="740" t="s">
        <v>1693</v>
      </c>
      <c r="B578" s="741" t="s">
        <v>797</v>
      </c>
      <c r="C578" s="741" t="s">
        <v>799</v>
      </c>
      <c r="D578" s="741"/>
      <c r="E578" s="741"/>
      <c r="F578" s="741"/>
      <c r="G578" s="741"/>
      <c r="H578" s="741"/>
      <c r="I578" s="741"/>
      <c r="J578" s="731"/>
      <c r="K578" s="730"/>
      <c r="L578" s="724"/>
      <c r="M578" s="730"/>
      <c r="N578" s="724" t="s">
        <v>743</v>
      </c>
      <c r="O578" s="730" t="s">
        <v>1700</v>
      </c>
      <c r="P578" s="731" t="s">
        <v>744</v>
      </c>
      <c r="Q578" s="705">
        <v>43098</v>
      </c>
    </row>
    <row r="579" spans="1:17" x14ac:dyDescent="0.25">
      <c r="A579" s="740" t="s">
        <v>1693</v>
      </c>
      <c r="B579" s="741" t="s">
        <v>797</v>
      </c>
      <c r="C579" s="741" t="s">
        <v>1929</v>
      </c>
      <c r="D579" s="741"/>
      <c r="E579" s="741"/>
      <c r="F579" s="741"/>
      <c r="G579" s="741"/>
      <c r="H579" s="741"/>
      <c r="I579" s="741"/>
      <c r="J579" s="731"/>
      <c r="K579" s="730"/>
      <c r="L579" s="724"/>
      <c r="M579" s="730"/>
      <c r="N579" s="724" t="s">
        <v>759</v>
      </c>
      <c r="O579" s="730" t="s">
        <v>1930</v>
      </c>
      <c r="P579" s="731" t="s">
        <v>744</v>
      </c>
      <c r="Q579" s="705">
        <v>43098</v>
      </c>
    </row>
    <row r="580" spans="1:17" x14ac:dyDescent="0.25">
      <c r="A580" s="740" t="s">
        <v>1693</v>
      </c>
      <c r="B580" s="741" t="s">
        <v>797</v>
      </c>
      <c r="C580" s="741" t="s">
        <v>974</v>
      </c>
      <c r="D580" s="741"/>
      <c r="E580" s="741"/>
      <c r="F580" s="741"/>
      <c r="G580" s="741"/>
      <c r="H580" s="741"/>
      <c r="I580" s="741"/>
      <c r="J580" s="731"/>
      <c r="K580" s="730"/>
      <c r="L580" s="724"/>
      <c r="M580" s="730"/>
      <c r="N580" s="724" t="s">
        <v>743</v>
      </c>
      <c r="O580" s="730" t="s">
        <v>1700</v>
      </c>
      <c r="P580" s="731" t="s">
        <v>744</v>
      </c>
      <c r="Q580" s="705">
        <v>43098</v>
      </c>
    </row>
    <row r="581" spans="1:17" x14ac:dyDescent="0.25">
      <c r="A581" s="740" t="s">
        <v>1693</v>
      </c>
      <c r="B581" s="741" t="s">
        <v>797</v>
      </c>
      <c r="C581" s="741" t="s">
        <v>1931</v>
      </c>
      <c r="D581" s="741"/>
      <c r="E581" s="741"/>
      <c r="F581" s="741"/>
      <c r="G581" s="741"/>
      <c r="H581" s="741"/>
      <c r="I581" s="741"/>
      <c r="J581" s="731"/>
      <c r="K581" s="730"/>
      <c r="L581" s="724"/>
      <c r="M581" s="730"/>
      <c r="N581" s="724" t="s">
        <v>743</v>
      </c>
      <c r="O581" s="730" t="s">
        <v>1700</v>
      </c>
      <c r="P581" s="731" t="s">
        <v>744</v>
      </c>
      <c r="Q581" s="705">
        <v>43098</v>
      </c>
    </row>
    <row r="582" spans="1:17" x14ac:dyDescent="0.25">
      <c r="A582" s="740" t="s">
        <v>1693</v>
      </c>
      <c r="B582" s="741" t="s">
        <v>797</v>
      </c>
      <c r="C582" s="741" t="s">
        <v>806</v>
      </c>
      <c r="D582" s="741"/>
      <c r="E582" s="741"/>
      <c r="F582" s="741"/>
      <c r="G582" s="741"/>
      <c r="H582" s="741"/>
      <c r="I582" s="741"/>
      <c r="J582" s="731"/>
      <c r="K582" s="730"/>
      <c r="L582" s="724"/>
      <c r="M582" s="730"/>
      <c r="N582" s="724" t="s">
        <v>743</v>
      </c>
      <c r="O582" s="730" t="s">
        <v>1700</v>
      </c>
      <c r="P582" s="731" t="s">
        <v>744</v>
      </c>
      <c r="Q582" s="705">
        <v>43098</v>
      </c>
    </row>
    <row r="583" spans="1:17" x14ac:dyDescent="0.25">
      <c r="A583" s="740" t="s">
        <v>1693</v>
      </c>
      <c r="B583" s="741" t="s">
        <v>797</v>
      </c>
      <c r="C583" s="741" t="s">
        <v>801</v>
      </c>
      <c r="D583" s="741"/>
      <c r="E583" s="741"/>
      <c r="F583" s="741"/>
      <c r="G583" s="741"/>
      <c r="H583" s="741"/>
      <c r="I583" s="741"/>
      <c r="J583" s="731"/>
      <c r="K583" s="730"/>
      <c r="L583" s="724"/>
      <c r="M583" s="730"/>
      <c r="N583" s="724" t="s">
        <v>740</v>
      </c>
      <c r="O583" s="730" t="s">
        <v>745</v>
      </c>
      <c r="P583" s="731" t="s">
        <v>744</v>
      </c>
      <c r="Q583" s="705">
        <v>43098</v>
      </c>
    </row>
    <row r="584" spans="1:17" x14ac:dyDescent="0.25">
      <c r="A584" s="740" t="s">
        <v>1693</v>
      </c>
      <c r="B584" s="741" t="s">
        <v>797</v>
      </c>
      <c r="C584" s="741" t="s">
        <v>800</v>
      </c>
      <c r="D584" s="741"/>
      <c r="E584" s="741"/>
      <c r="F584" s="741"/>
      <c r="G584" s="741"/>
      <c r="H584" s="741"/>
      <c r="I584" s="741"/>
      <c r="J584" s="731"/>
      <c r="K584" s="730"/>
      <c r="L584" s="724"/>
      <c r="M584" s="730"/>
      <c r="N584" s="724" t="s">
        <v>743</v>
      </c>
      <c r="O584" s="730" t="s">
        <v>1700</v>
      </c>
      <c r="P584" s="731" t="s">
        <v>744</v>
      </c>
      <c r="Q584" s="705">
        <v>43098</v>
      </c>
    </row>
    <row r="585" spans="1:17" x14ac:dyDescent="0.25">
      <c r="A585" s="740" t="s">
        <v>1693</v>
      </c>
      <c r="B585" s="741" t="s">
        <v>797</v>
      </c>
      <c r="C585" s="741" t="s">
        <v>803</v>
      </c>
      <c r="D585" s="741"/>
      <c r="E585" s="741"/>
      <c r="F585" s="741"/>
      <c r="G585" s="741"/>
      <c r="H585" s="741"/>
      <c r="I585" s="741"/>
      <c r="J585" s="731"/>
      <c r="K585" s="730"/>
      <c r="L585" s="724"/>
      <c r="M585" s="730"/>
      <c r="N585" s="724" t="s">
        <v>743</v>
      </c>
      <c r="O585" s="730" t="s">
        <v>1700</v>
      </c>
      <c r="P585" s="731" t="s">
        <v>744</v>
      </c>
      <c r="Q585" s="705">
        <v>43098</v>
      </c>
    </row>
    <row r="586" spans="1:17" x14ac:dyDescent="0.25">
      <c r="A586" s="740" t="s">
        <v>1693</v>
      </c>
      <c r="B586" s="741" t="s">
        <v>797</v>
      </c>
      <c r="C586" s="741" t="s">
        <v>1932</v>
      </c>
      <c r="D586" s="741"/>
      <c r="E586" s="741"/>
      <c r="F586" s="741"/>
      <c r="G586" s="741"/>
      <c r="H586" s="741"/>
      <c r="I586" s="741"/>
      <c r="J586" s="731"/>
      <c r="K586" s="730"/>
      <c r="L586" s="724"/>
      <c r="M586" s="730"/>
      <c r="N586" s="724" t="s">
        <v>759</v>
      </c>
      <c r="O586" s="730" t="s">
        <v>1930</v>
      </c>
      <c r="P586" s="731" t="s">
        <v>744</v>
      </c>
      <c r="Q586" s="705">
        <v>43098</v>
      </c>
    </row>
    <row r="587" spans="1:17" x14ac:dyDescent="0.25">
      <c r="A587" s="740" t="s">
        <v>1693</v>
      </c>
      <c r="B587" s="741" t="s">
        <v>797</v>
      </c>
      <c r="C587" s="741" t="s">
        <v>1933</v>
      </c>
      <c r="D587" s="741"/>
      <c r="E587" s="741"/>
      <c r="F587" s="741"/>
      <c r="G587" s="741"/>
      <c r="H587" s="741"/>
      <c r="I587" s="741"/>
      <c r="J587" s="731"/>
      <c r="K587" s="730"/>
      <c r="L587" s="724"/>
      <c r="M587" s="730"/>
      <c r="N587" s="724" t="s">
        <v>743</v>
      </c>
      <c r="O587" s="730" t="s">
        <v>1700</v>
      </c>
      <c r="P587" s="731" t="s">
        <v>744</v>
      </c>
      <c r="Q587" s="705">
        <v>43098</v>
      </c>
    </row>
    <row r="588" spans="1:17" x14ac:dyDescent="0.25">
      <c r="A588" s="740" t="s">
        <v>1693</v>
      </c>
      <c r="B588" s="741" t="s">
        <v>797</v>
      </c>
      <c r="C588" s="741" t="s">
        <v>1934</v>
      </c>
      <c r="D588" s="741"/>
      <c r="E588" s="741"/>
      <c r="F588" s="741"/>
      <c r="G588" s="741"/>
      <c r="H588" s="741"/>
      <c r="I588" s="741"/>
      <c r="J588" s="731"/>
      <c r="K588" s="730"/>
      <c r="L588" s="724"/>
      <c r="M588" s="730"/>
      <c r="N588" s="724" t="s">
        <v>749</v>
      </c>
      <c r="O588" s="730" t="s">
        <v>1695</v>
      </c>
      <c r="P588" s="731" t="s">
        <v>744</v>
      </c>
      <c r="Q588" s="705">
        <v>43098</v>
      </c>
    </row>
    <row r="589" spans="1:17" x14ac:dyDescent="0.25">
      <c r="A589" s="740" t="s">
        <v>1693</v>
      </c>
      <c r="B589" s="741" t="s">
        <v>797</v>
      </c>
      <c r="C589" s="741" t="s">
        <v>1935</v>
      </c>
      <c r="D589" s="741"/>
      <c r="E589" s="741"/>
      <c r="F589" s="741"/>
      <c r="G589" s="741"/>
      <c r="H589" s="741"/>
      <c r="I589" s="741"/>
      <c r="J589" s="731"/>
      <c r="K589" s="730"/>
      <c r="L589" s="724"/>
      <c r="M589" s="730"/>
      <c r="N589" s="724" t="s">
        <v>743</v>
      </c>
      <c r="O589" s="730" t="s">
        <v>1700</v>
      </c>
      <c r="P589" s="731" t="s">
        <v>744</v>
      </c>
      <c r="Q589" s="705">
        <v>43098</v>
      </c>
    </row>
    <row r="590" spans="1:17" x14ac:dyDescent="0.25">
      <c r="A590" s="740" t="s">
        <v>1693</v>
      </c>
      <c r="B590" s="741" t="s">
        <v>797</v>
      </c>
      <c r="C590" s="741" t="s">
        <v>805</v>
      </c>
      <c r="D590" s="741"/>
      <c r="E590" s="741"/>
      <c r="F590" s="741"/>
      <c r="G590" s="741"/>
      <c r="H590" s="741"/>
      <c r="I590" s="741"/>
      <c r="J590" s="731"/>
      <c r="K590" s="730"/>
      <c r="L590" s="724"/>
      <c r="M590" s="730"/>
      <c r="N590" s="724" t="s">
        <v>743</v>
      </c>
      <c r="O590" s="730" t="s">
        <v>1700</v>
      </c>
      <c r="P590" s="731" t="s">
        <v>744</v>
      </c>
      <c r="Q590" s="705">
        <v>43098</v>
      </c>
    </row>
    <row r="591" spans="1:17" ht="15" hidden="1" customHeight="1" x14ac:dyDescent="0.25">
      <c r="A591" s="740"/>
      <c r="B591" s="741"/>
      <c r="C591" s="741"/>
      <c r="D591" s="741"/>
      <c r="E591" s="741"/>
      <c r="F591" s="741"/>
      <c r="G591" s="741"/>
      <c r="H591" s="741"/>
      <c r="I591" s="741"/>
      <c r="J591" s="731"/>
      <c r="K591" s="730"/>
      <c r="L591" s="724"/>
      <c r="M591" s="730"/>
      <c r="N591" s="724"/>
      <c r="O591" s="730"/>
      <c r="P591" s="731"/>
      <c r="Q591" s="705"/>
    </row>
    <row r="592" spans="1:17" ht="15" hidden="1" customHeight="1" x14ac:dyDescent="0.25">
      <c r="A592" s="740"/>
      <c r="B592" s="741"/>
      <c r="C592" s="741"/>
      <c r="D592" s="741"/>
      <c r="E592" s="741"/>
      <c r="F592" s="741"/>
      <c r="G592" s="741"/>
      <c r="H592" s="741"/>
      <c r="I592" s="741"/>
      <c r="J592" s="731"/>
      <c r="K592" s="730"/>
      <c r="L592" s="724"/>
      <c r="M592" s="730"/>
      <c r="N592" s="724"/>
      <c r="O592" s="730"/>
      <c r="P592" s="731"/>
      <c r="Q592" s="705"/>
    </row>
    <row r="593" spans="1:17" ht="15" hidden="1" customHeight="1" x14ac:dyDescent="0.25">
      <c r="A593" s="740"/>
      <c r="B593" s="741"/>
      <c r="C593" s="741"/>
      <c r="D593" s="741"/>
      <c r="E593" s="741"/>
      <c r="F593" s="741"/>
      <c r="G593" s="741"/>
      <c r="H593" s="741"/>
      <c r="I593" s="741"/>
      <c r="J593" s="731"/>
      <c r="K593" s="730"/>
      <c r="L593" s="724"/>
      <c r="M593" s="730"/>
      <c r="N593" s="724"/>
      <c r="O593" s="730"/>
      <c r="P593" s="731"/>
      <c r="Q593" s="705"/>
    </row>
    <row r="594" spans="1:17" ht="15" hidden="1" customHeight="1" x14ac:dyDescent="0.25">
      <c r="A594" s="740"/>
      <c r="B594" s="741"/>
      <c r="C594" s="741"/>
      <c r="D594" s="741"/>
      <c r="E594" s="741"/>
      <c r="F594" s="741"/>
      <c r="G594" s="741"/>
      <c r="H594" s="741"/>
      <c r="I594" s="741"/>
      <c r="J594" s="731"/>
      <c r="K594" s="730"/>
      <c r="L594" s="724"/>
      <c r="M594" s="730"/>
      <c r="N594" s="724"/>
      <c r="O594" s="730"/>
      <c r="P594" s="731"/>
      <c r="Q594" s="705"/>
    </row>
    <row r="595" spans="1:17" ht="15" hidden="1" customHeight="1" x14ac:dyDescent="0.25">
      <c r="A595" s="740"/>
      <c r="B595" s="741"/>
      <c r="C595" s="741"/>
      <c r="D595" s="741"/>
      <c r="E595" s="741"/>
      <c r="F595" s="741"/>
      <c r="G595" s="741"/>
      <c r="H595" s="741"/>
      <c r="I595" s="741"/>
      <c r="J595" s="731"/>
      <c r="K595" s="730"/>
      <c r="L595" s="724"/>
      <c r="M595" s="730"/>
      <c r="N595" s="724"/>
      <c r="O595" s="730"/>
      <c r="P595" s="731"/>
      <c r="Q595" s="705"/>
    </row>
    <row r="596" spans="1:17" ht="15" hidden="1" customHeight="1" x14ac:dyDescent="0.25">
      <c r="A596" s="740"/>
      <c r="B596" s="741"/>
      <c r="C596" s="741"/>
      <c r="D596" s="741"/>
      <c r="E596" s="741"/>
      <c r="F596" s="741"/>
      <c r="G596" s="741"/>
      <c r="H596" s="741"/>
      <c r="I596" s="741"/>
      <c r="J596" s="731"/>
      <c r="K596" s="730"/>
      <c r="L596" s="724"/>
      <c r="M596" s="730"/>
      <c r="N596" s="724"/>
      <c r="O596" s="730"/>
      <c r="P596" s="731"/>
      <c r="Q596" s="705"/>
    </row>
    <row r="597" spans="1:17" ht="15" hidden="1" customHeight="1" x14ac:dyDescent="0.25">
      <c r="A597" s="740"/>
      <c r="B597" s="741"/>
      <c r="C597" s="741"/>
      <c r="D597" s="741"/>
      <c r="E597" s="741"/>
      <c r="F597" s="741"/>
      <c r="G597" s="741"/>
      <c r="H597" s="741"/>
      <c r="I597" s="741"/>
      <c r="J597" s="731"/>
      <c r="K597" s="730"/>
      <c r="L597" s="724"/>
      <c r="M597" s="730"/>
      <c r="N597" s="724"/>
      <c r="O597" s="730"/>
      <c r="P597" s="731"/>
      <c r="Q597" s="705"/>
    </row>
    <row r="598" spans="1:17" ht="15" hidden="1" customHeight="1" x14ac:dyDescent="0.25">
      <c r="A598" s="740"/>
      <c r="B598" s="741"/>
      <c r="C598" s="741"/>
      <c r="D598" s="741"/>
      <c r="E598" s="741"/>
      <c r="F598" s="741"/>
      <c r="G598" s="741"/>
      <c r="H598" s="741"/>
      <c r="I598" s="741"/>
      <c r="J598" s="731"/>
      <c r="K598" s="730"/>
      <c r="L598" s="724"/>
      <c r="M598" s="730"/>
      <c r="N598" s="724"/>
      <c r="O598" s="730"/>
      <c r="P598" s="731"/>
      <c r="Q598" s="705"/>
    </row>
    <row r="599" spans="1:17" ht="15" hidden="1" customHeight="1" x14ac:dyDescent="0.25">
      <c r="A599" s="740"/>
      <c r="B599" s="741"/>
      <c r="C599" s="741"/>
      <c r="D599" s="741"/>
      <c r="E599" s="741"/>
      <c r="F599" s="741"/>
      <c r="G599" s="741"/>
      <c r="H599" s="741"/>
      <c r="I599" s="741"/>
      <c r="J599" s="731"/>
      <c r="K599" s="730"/>
      <c r="L599" s="724"/>
      <c r="M599" s="730"/>
      <c r="N599" s="724"/>
      <c r="O599" s="730"/>
      <c r="P599" s="731"/>
      <c r="Q599" s="705"/>
    </row>
    <row r="600" spans="1:17" ht="15" hidden="1" customHeight="1" x14ac:dyDescent="0.25">
      <c r="A600" s="740"/>
      <c r="B600" s="741"/>
      <c r="C600" s="741"/>
      <c r="D600" s="741"/>
      <c r="E600" s="741"/>
      <c r="F600" s="741"/>
      <c r="G600" s="741"/>
      <c r="H600" s="741"/>
      <c r="I600" s="741"/>
      <c r="J600" s="731"/>
      <c r="K600" s="730"/>
      <c r="L600" s="724"/>
      <c r="M600" s="730"/>
      <c r="N600" s="724"/>
      <c r="O600" s="730"/>
      <c r="P600" s="731"/>
      <c r="Q600" s="705"/>
    </row>
    <row r="601" spans="1:17" ht="15" hidden="1" customHeight="1" x14ac:dyDescent="0.25">
      <c r="A601" s="740"/>
      <c r="B601" s="741"/>
      <c r="C601" s="741"/>
      <c r="D601" s="741"/>
      <c r="E601" s="741"/>
      <c r="F601" s="741"/>
      <c r="G601" s="741"/>
      <c r="H601" s="741"/>
      <c r="I601" s="741"/>
      <c r="J601" s="731"/>
      <c r="K601" s="730"/>
      <c r="L601" s="724"/>
      <c r="M601" s="730"/>
      <c r="N601" s="724"/>
      <c r="O601" s="730"/>
      <c r="P601" s="731"/>
      <c r="Q601" s="705"/>
    </row>
    <row r="602" spans="1:17" ht="15" hidden="1" customHeight="1" x14ac:dyDescent="0.25">
      <c r="A602" s="740"/>
      <c r="B602" s="741"/>
      <c r="C602" s="741"/>
      <c r="D602" s="741"/>
      <c r="E602" s="741"/>
      <c r="F602" s="741"/>
      <c r="G602" s="741"/>
      <c r="H602" s="741"/>
      <c r="I602" s="741"/>
      <c r="J602" s="731"/>
      <c r="K602" s="730"/>
      <c r="L602" s="724"/>
      <c r="M602" s="730"/>
      <c r="N602" s="724"/>
      <c r="O602" s="730"/>
      <c r="P602" s="731"/>
      <c r="Q602" s="705"/>
    </row>
    <row r="603" spans="1:17" ht="15" hidden="1" customHeight="1" x14ac:dyDescent="0.25">
      <c r="A603" s="740"/>
      <c r="B603" s="741"/>
      <c r="C603" s="741"/>
      <c r="D603" s="741"/>
      <c r="E603" s="741"/>
      <c r="F603" s="741"/>
      <c r="G603" s="741"/>
      <c r="H603" s="741"/>
      <c r="I603" s="741"/>
      <c r="J603" s="731"/>
      <c r="K603" s="730"/>
      <c r="L603" s="724"/>
      <c r="M603" s="730"/>
      <c r="N603" s="724"/>
      <c r="O603" s="730"/>
      <c r="P603" s="731"/>
      <c r="Q603" s="705"/>
    </row>
    <row r="604" spans="1:17" ht="15" hidden="1" customHeight="1" x14ac:dyDescent="0.25">
      <c r="A604" s="740"/>
      <c r="B604" s="741"/>
      <c r="C604" s="741"/>
      <c r="D604" s="741"/>
      <c r="E604" s="741"/>
      <c r="F604" s="741"/>
      <c r="G604" s="741"/>
      <c r="H604" s="741"/>
      <c r="I604" s="741"/>
      <c r="J604" s="731"/>
      <c r="K604" s="730"/>
      <c r="L604" s="724"/>
      <c r="M604" s="730"/>
      <c r="N604" s="724"/>
      <c r="O604" s="730"/>
      <c r="P604" s="731"/>
      <c r="Q604" s="705"/>
    </row>
    <row r="605" spans="1:17" ht="15" hidden="1" customHeight="1" x14ac:dyDescent="0.25">
      <c r="A605" s="740"/>
      <c r="B605" s="741"/>
      <c r="C605" s="741"/>
      <c r="D605" s="741"/>
      <c r="E605" s="741"/>
      <c r="F605" s="741"/>
      <c r="G605" s="741"/>
      <c r="H605" s="741"/>
      <c r="I605" s="741"/>
      <c r="J605" s="731"/>
      <c r="K605" s="730"/>
      <c r="L605" s="724"/>
      <c r="M605" s="730"/>
      <c r="N605" s="724"/>
      <c r="O605" s="730"/>
      <c r="P605" s="731"/>
      <c r="Q605" s="705"/>
    </row>
    <row r="606" spans="1:17" ht="15" hidden="1" customHeight="1" x14ac:dyDescent="0.25">
      <c r="A606" s="740"/>
      <c r="B606" s="741"/>
      <c r="C606" s="741"/>
      <c r="D606" s="741"/>
      <c r="E606" s="741"/>
      <c r="F606" s="741"/>
      <c r="G606" s="741"/>
      <c r="H606" s="741"/>
      <c r="I606" s="741"/>
      <c r="J606" s="731"/>
      <c r="K606" s="730"/>
      <c r="L606" s="724"/>
      <c r="M606" s="730"/>
      <c r="N606" s="724"/>
      <c r="O606" s="730"/>
      <c r="P606" s="731"/>
      <c r="Q606" s="705"/>
    </row>
    <row r="607" spans="1:17" ht="15" hidden="1" customHeight="1" x14ac:dyDescent="0.25">
      <c r="A607" s="740"/>
      <c r="B607" s="741"/>
      <c r="C607" s="741"/>
      <c r="D607" s="741"/>
      <c r="E607" s="741"/>
      <c r="F607" s="741"/>
      <c r="G607" s="741"/>
      <c r="H607" s="741"/>
      <c r="I607" s="741"/>
      <c r="J607" s="731"/>
      <c r="K607" s="730"/>
      <c r="L607" s="724"/>
      <c r="M607" s="730"/>
      <c r="N607" s="724"/>
      <c r="O607" s="730"/>
      <c r="P607" s="731"/>
      <c r="Q607" s="705"/>
    </row>
    <row r="608" spans="1:17" ht="15" hidden="1" customHeight="1" x14ac:dyDescent="0.25">
      <c r="A608" s="740"/>
      <c r="B608" s="741"/>
      <c r="C608" s="741"/>
      <c r="D608" s="741"/>
      <c r="E608" s="741"/>
      <c r="F608" s="741"/>
      <c r="G608" s="741"/>
      <c r="H608" s="741"/>
      <c r="I608" s="741"/>
      <c r="J608" s="731"/>
      <c r="K608" s="730"/>
      <c r="L608" s="724"/>
      <c r="M608" s="730"/>
      <c r="N608" s="724"/>
      <c r="O608" s="730"/>
      <c r="P608" s="731"/>
      <c r="Q608" s="705"/>
    </row>
    <row r="609" spans="1:17" ht="15" hidden="1" customHeight="1" x14ac:dyDescent="0.25">
      <c r="A609" s="740"/>
      <c r="B609" s="741"/>
      <c r="C609" s="741"/>
      <c r="D609" s="741"/>
      <c r="E609" s="741"/>
      <c r="F609" s="741"/>
      <c r="G609" s="741"/>
      <c r="H609" s="741"/>
      <c r="I609" s="741"/>
      <c r="J609" s="731"/>
      <c r="K609" s="730"/>
      <c r="L609" s="724"/>
      <c r="M609" s="730"/>
      <c r="N609" s="724"/>
      <c r="O609" s="730"/>
      <c r="P609" s="731"/>
      <c r="Q609" s="705"/>
    </row>
    <row r="610" spans="1:17" ht="15" hidden="1" customHeight="1" x14ac:dyDescent="0.25">
      <c r="A610" s="740"/>
      <c r="B610" s="741"/>
      <c r="C610" s="741"/>
      <c r="D610" s="741"/>
      <c r="E610" s="741"/>
      <c r="F610" s="741"/>
      <c r="G610" s="741"/>
      <c r="H610" s="741"/>
      <c r="I610" s="741"/>
      <c r="J610" s="731"/>
      <c r="K610" s="730"/>
      <c r="L610" s="724"/>
      <c r="M610" s="730"/>
      <c r="N610" s="724"/>
      <c r="O610" s="730"/>
      <c r="P610" s="731"/>
      <c r="Q610" s="705"/>
    </row>
    <row r="611" spans="1:17" ht="15" hidden="1" customHeight="1" x14ac:dyDescent="0.25">
      <c r="A611" s="740"/>
      <c r="B611" s="741"/>
      <c r="C611" s="741"/>
      <c r="D611" s="741"/>
      <c r="E611" s="741"/>
      <c r="F611" s="741"/>
      <c r="G611" s="741"/>
      <c r="H611" s="741"/>
      <c r="I611" s="741"/>
      <c r="J611" s="731"/>
      <c r="K611" s="730"/>
      <c r="L611" s="724"/>
      <c r="M611" s="730"/>
      <c r="N611" s="724"/>
      <c r="O611" s="730"/>
      <c r="P611" s="731"/>
      <c r="Q611" s="705"/>
    </row>
    <row r="612" spans="1:17" ht="15" hidden="1" customHeight="1" x14ac:dyDescent="0.25">
      <c r="A612" s="740"/>
      <c r="B612" s="741"/>
      <c r="C612" s="741"/>
      <c r="D612" s="741"/>
      <c r="E612" s="741"/>
      <c r="F612" s="741"/>
      <c r="G612" s="741"/>
      <c r="H612" s="741"/>
      <c r="I612" s="741"/>
      <c r="J612" s="731"/>
      <c r="K612" s="730"/>
      <c r="L612" s="724"/>
      <c r="M612" s="730"/>
      <c r="N612" s="724"/>
      <c r="O612" s="730"/>
      <c r="P612" s="731"/>
      <c r="Q612" s="705"/>
    </row>
    <row r="613" spans="1:17" ht="15" hidden="1" customHeight="1" x14ac:dyDescent="0.25">
      <c r="A613" s="740"/>
      <c r="B613" s="741"/>
      <c r="C613" s="741"/>
      <c r="D613" s="741"/>
      <c r="E613" s="741"/>
      <c r="F613" s="741"/>
      <c r="G613" s="741"/>
      <c r="H613" s="741"/>
      <c r="I613" s="741"/>
      <c r="J613" s="731"/>
      <c r="K613" s="730"/>
      <c r="L613" s="724"/>
      <c r="M613" s="730"/>
      <c r="N613" s="724"/>
      <c r="O613" s="730"/>
      <c r="P613" s="731"/>
      <c r="Q613" s="705"/>
    </row>
    <row r="614" spans="1:17" ht="15" hidden="1" customHeight="1" x14ac:dyDescent="0.25">
      <c r="A614" s="740"/>
      <c r="B614" s="741"/>
      <c r="C614" s="741"/>
      <c r="D614" s="741"/>
      <c r="E614" s="741"/>
      <c r="F614" s="741"/>
      <c r="G614" s="741"/>
      <c r="H614" s="741"/>
      <c r="I614" s="741"/>
      <c r="J614" s="731"/>
      <c r="K614" s="730"/>
      <c r="L614" s="724"/>
      <c r="M614" s="730"/>
      <c r="N614" s="724"/>
      <c r="O614" s="730"/>
      <c r="P614" s="731"/>
      <c r="Q614" s="705"/>
    </row>
    <row r="615" spans="1:17" ht="15" hidden="1" customHeight="1" x14ac:dyDescent="0.25">
      <c r="A615" s="740"/>
      <c r="B615" s="741"/>
      <c r="C615" s="741"/>
      <c r="D615" s="741"/>
      <c r="E615" s="741"/>
      <c r="F615" s="741"/>
      <c r="G615" s="741"/>
      <c r="H615" s="741"/>
      <c r="I615" s="741"/>
      <c r="J615" s="731"/>
      <c r="K615" s="730"/>
      <c r="L615" s="724"/>
      <c r="M615" s="730"/>
      <c r="N615" s="724"/>
      <c r="O615" s="730"/>
      <c r="P615" s="731"/>
      <c r="Q615" s="705"/>
    </row>
    <row r="616" spans="1:17" ht="15" hidden="1" customHeight="1" x14ac:dyDescent="0.25">
      <c r="A616" s="740"/>
      <c r="B616" s="741"/>
      <c r="C616" s="741"/>
      <c r="D616" s="741"/>
      <c r="E616" s="741"/>
      <c r="F616" s="741"/>
      <c r="G616" s="741"/>
      <c r="H616" s="741"/>
      <c r="I616" s="741"/>
      <c r="J616" s="731"/>
      <c r="K616" s="730"/>
      <c r="L616" s="724"/>
      <c r="M616" s="730"/>
      <c r="N616" s="724"/>
      <c r="O616" s="730"/>
      <c r="P616" s="731"/>
      <c r="Q616" s="705"/>
    </row>
    <row r="617" spans="1:17" ht="15" hidden="1" customHeight="1" x14ac:dyDescent="0.25">
      <c r="A617" s="740"/>
      <c r="B617" s="741"/>
      <c r="C617" s="741"/>
      <c r="D617" s="741"/>
      <c r="E617" s="741"/>
      <c r="F617" s="741"/>
      <c r="G617" s="741"/>
      <c r="H617" s="741"/>
      <c r="I617" s="741"/>
      <c r="J617" s="731"/>
      <c r="K617" s="730"/>
      <c r="L617" s="724"/>
      <c r="M617" s="730"/>
      <c r="N617" s="724"/>
      <c r="O617" s="730"/>
      <c r="P617" s="731"/>
      <c r="Q617" s="705"/>
    </row>
    <row r="618" spans="1:17" ht="15" hidden="1" customHeight="1" x14ac:dyDescent="0.25">
      <c r="A618" s="740"/>
      <c r="B618" s="741"/>
      <c r="C618" s="741"/>
      <c r="D618" s="741"/>
      <c r="E618" s="741"/>
      <c r="F618" s="741"/>
      <c r="G618" s="741"/>
      <c r="H618" s="741"/>
      <c r="I618" s="741"/>
      <c r="J618" s="731"/>
      <c r="K618" s="730"/>
      <c r="L618" s="724"/>
      <c r="M618" s="730"/>
      <c r="N618" s="724"/>
      <c r="O618" s="730"/>
      <c r="P618" s="731"/>
      <c r="Q618" s="705"/>
    </row>
    <row r="619" spans="1:17" ht="15" hidden="1" customHeight="1" x14ac:dyDescent="0.25">
      <c r="A619" s="740"/>
      <c r="B619" s="741"/>
      <c r="C619" s="741"/>
      <c r="D619" s="741"/>
      <c r="E619" s="741"/>
      <c r="F619" s="741"/>
      <c r="G619" s="741"/>
      <c r="H619" s="741"/>
      <c r="I619" s="741"/>
      <c r="J619" s="731"/>
      <c r="K619" s="730"/>
      <c r="L619" s="724"/>
      <c r="M619" s="730"/>
      <c r="N619" s="724"/>
      <c r="O619" s="730"/>
      <c r="P619" s="731"/>
      <c r="Q619" s="705"/>
    </row>
    <row r="620" spans="1:17" ht="15" hidden="1" customHeight="1" x14ac:dyDescent="0.25">
      <c r="A620" s="740"/>
      <c r="B620" s="741"/>
      <c r="C620" s="741"/>
      <c r="D620" s="741"/>
      <c r="E620" s="741"/>
      <c r="F620" s="741"/>
      <c r="G620" s="741"/>
      <c r="H620" s="741"/>
      <c r="I620" s="741"/>
      <c r="J620" s="731"/>
      <c r="K620" s="730"/>
      <c r="L620" s="724"/>
      <c r="M620" s="730"/>
      <c r="N620" s="724"/>
      <c r="O620" s="730"/>
      <c r="P620" s="731"/>
      <c r="Q620" s="705"/>
    </row>
    <row r="621" spans="1:17" ht="15" hidden="1" customHeight="1" x14ac:dyDescent="0.25">
      <c r="A621" s="740"/>
      <c r="B621" s="741"/>
      <c r="C621" s="741"/>
      <c r="D621" s="741"/>
      <c r="E621" s="741"/>
      <c r="F621" s="741"/>
      <c r="G621" s="741"/>
      <c r="H621" s="741"/>
      <c r="I621" s="741"/>
      <c r="J621" s="731"/>
      <c r="K621" s="730"/>
      <c r="L621" s="724"/>
      <c r="M621" s="730"/>
      <c r="N621" s="724"/>
      <c r="O621" s="730"/>
      <c r="P621" s="731"/>
      <c r="Q621" s="705"/>
    </row>
    <row r="622" spans="1:17" ht="15" hidden="1" customHeight="1" x14ac:dyDescent="0.25">
      <c r="A622" s="740"/>
      <c r="B622" s="741"/>
      <c r="C622" s="741"/>
      <c r="D622" s="741"/>
      <c r="E622" s="741"/>
      <c r="F622" s="741"/>
      <c r="G622" s="741"/>
      <c r="H622" s="741"/>
      <c r="I622" s="741"/>
      <c r="J622" s="731"/>
      <c r="K622" s="730"/>
      <c r="L622" s="724"/>
      <c r="M622" s="730"/>
      <c r="N622" s="724"/>
      <c r="O622" s="730"/>
      <c r="P622" s="731"/>
      <c r="Q622" s="705"/>
    </row>
    <row r="623" spans="1:17" ht="15" hidden="1" customHeight="1" x14ac:dyDescent="0.25">
      <c r="A623" s="740"/>
      <c r="B623" s="741"/>
      <c r="C623" s="741"/>
      <c r="D623" s="741"/>
      <c r="E623" s="741"/>
      <c r="F623" s="741"/>
      <c r="G623" s="741"/>
      <c r="H623" s="741"/>
      <c r="I623" s="741"/>
      <c r="J623" s="731"/>
      <c r="K623" s="730"/>
      <c r="L623" s="724"/>
      <c r="M623" s="730"/>
      <c r="N623" s="724"/>
      <c r="O623" s="730"/>
      <c r="P623" s="731"/>
      <c r="Q623" s="705"/>
    </row>
    <row r="624" spans="1:17" ht="15" hidden="1" customHeight="1" x14ac:dyDescent="0.25">
      <c r="A624" s="740"/>
      <c r="B624" s="741"/>
      <c r="C624" s="741"/>
      <c r="D624" s="741"/>
      <c r="E624" s="741"/>
      <c r="F624" s="741"/>
      <c r="G624" s="741"/>
      <c r="H624" s="741"/>
      <c r="I624" s="741"/>
      <c r="J624" s="731"/>
      <c r="K624" s="730"/>
      <c r="L624" s="724"/>
      <c r="M624" s="730"/>
      <c r="N624" s="724"/>
      <c r="O624" s="730"/>
      <c r="P624" s="731"/>
      <c r="Q624" s="705"/>
    </row>
    <row r="625" spans="1:17" ht="15" hidden="1" customHeight="1" x14ac:dyDescent="0.25">
      <c r="A625" s="740"/>
      <c r="B625" s="741"/>
      <c r="C625" s="741"/>
      <c r="D625" s="741"/>
      <c r="E625" s="741"/>
      <c r="F625" s="741"/>
      <c r="G625" s="741"/>
      <c r="H625" s="741"/>
      <c r="I625" s="741"/>
      <c r="J625" s="731"/>
      <c r="K625" s="730"/>
      <c r="L625" s="724"/>
      <c r="M625" s="730"/>
      <c r="N625" s="724"/>
      <c r="O625" s="730"/>
      <c r="P625" s="731"/>
      <c r="Q625" s="705"/>
    </row>
    <row r="626" spans="1:17" ht="15" hidden="1" customHeight="1" x14ac:dyDescent="0.25">
      <c r="A626" s="740"/>
      <c r="B626" s="741"/>
      <c r="C626" s="741"/>
      <c r="D626" s="741"/>
      <c r="E626" s="741"/>
      <c r="F626" s="741"/>
      <c r="G626" s="741"/>
      <c r="H626" s="741"/>
      <c r="I626" s="741"/>
      <c r="J626" s="731"/>
      <c r="K626" s="730"/>
      <c r="L626" s="724"/>
      <c r="M626" s="730"/>
      <c r="N626" s="724"/>
      <c r="O626" s="730"/>
      <c r="P626" s="731"/>
      <c r="Q626" s="705"/>
    </row>
    <row r="627" spans="1:17" ht="15" hidden="1" customHeight="1" x14ac:dyDescent="0.25">
      <c r="A627" s="740"/>
      <c r="B627" s="741"/>
      <c r="C627" s="741"/>
      <c r="D627" s="741"/>
      <c r="E627" s="741"/>
      <c r="F627" s="741"/>
      <c r="G627" s="741"/>
      <c r="H627" s="741"/>
      <c r="I627" s="741"/>
      <c r="J627" s="731"/>
      <c r="K627" s="730"/>
      <c r="L627" s="724"/>
      <c r="M627" s="730"/>
      <c r="N627" s="724"/>
      <c r="O627" s="730"/>
      <c r="P627" s="731"/>
      <c r="Q627" s="705"/>
    </row>
    <row r="628" spans="1:17" ht="15" hidden="1" customHeight="1" x14ac:dyDescent="0.25">
      <c r="A628" s="740"/>
      <c r="B628" s="741"/>
      <c r="C628" s="741"/>
      <c r="D628" s="741"/>
      <c r="E628" s="741"/>
      <c r="F628" s="741"/>
      <c r="G628" s="741"/>
      <c r="H628" s="741"/>
      <c r="I628" s="741"/>
      <c r="J628" s="731"/>
      <c r="K628" s="730"/>
      <c r="L628" s="724"/>
      <c r="M628" s="730"/>
      <c r="N628" s="724"/>
      <c r="O628" s="730"/>
      <c r="P628" s="731"/>
      <c r="Q628" s="705"/>
    </row>
    <row r="629" spans="1:17" ht="15" hidden="1" customHeight="1" x14ac:dyDescent="0.25">
      <c r="A629" s="740"/>
      <c r="B629" s="741"/>
      <c r="C629" s="741"/>
      <c r="D629" s="741"/>
      <c r="E629" s="741"/>
      <c r="F629" s="741"/>
      <c r="G629" s="741"/>
      <c r="H629" s="741"/>
      <c r="I629" s="741"/>
      <c r="J629" s="731"/>
      <c r="K629" s="730"/>
      <c r="L629" s="724"/>
      <c r="M629" s="730"/>
      <c r="N629" s="724"/>
      <c r="O629" s="730"/>
      <c r="P629" s="731"/>
      <c r="Q629" s="705"/>
    </row>
    <row r="630" spans="1:17" ht="15" hidden="1" customHeight="1" x14ac:dyDescent="0.25">
      <c r="A630" s="740"/>
      <c r="B630" s="741"/>
      <c r="C630" s="741"/>
      <c r="D630" s="741"/>
      <c r="E630" s="741"/>
      <c r="F630" s="741"/>
      <c r="G630" s="741"/>
      <c r="H630" s="741"/>
      <c r="I630" s="741"/>
      <c r="J630" s="731"/>
      <c r="K630" s="730"/>
      <c r="L630" s="724"/>
      <c r="M630" s="730"/>
      <c r="N630" s="724"/>
      <c r="O630" s="730"/>
      <c r="P630" s="731"/>
      <c r="Q630" s="705"/>
    </row>
    <row r="631" spans="1:17" ht="15" hidden="1" customHeight="1" x14ac:dyDescent="0.25">
      <c r="A631" s="740"/>
      <c r="B631" s="741"/>
      <c r="C631" s="741"/>
      <c r="D631" s="741"/>
      <c r="E631" s="741"/>
      <c r="F631" s="741"/>
      <c r="G631" s="741"/>
      <c r="H631" s="741"/>
      <c r="I631" s="741"/>
      <c r="J631" s="731"/>
      <c r="K631" s="730"/>
      <c r="L631" s="724"/>
      <c r="M631" s="730"/>
      <c r="N631" s="724"/>
      <c r="O631" s="730"/>
      <c r="P631" s="731"/>
      <c r="Q631" s="705"/>
    </row>
    <row r="632" spans="1:17" ht="15" hidden="1" customHeight="1" x14ac:dyDescent="0.25">
      <c r="A632" s="740"/>
      <c r="B632" s="741"/>
      <c r="C632" s="741"/>
      <c r="D632" s="741"/>
      <c r="E632" s="741"/>
      <c r="F632" s="741"/>
      <c r="G632" s="741"/>
      <c r="H632" s="741"/>
      <c r="I632" s="741"/>
      <c r="J632" s="731"/>
      <c r="K632" s="730"/>
      <c r="L632" s="724"/>
      <c r="M632" s="730"/>
      <c r="N632" s="724"/>
      <c r="O632" s="730"/>
      <c r="P632" s="731"/>
      <c r="Q632" s="705"/>
    </row>
    <row r="633" spans="1:17" ht="15" hidden="1" customHeight="1" x14ac:dyDescent="0.25">
      <c r="A633" s="740"/>
      <c r="B633" s="741"/>
      <c r="C633" s="741"/>
      <c r="D633" s="741"/>
      <c r="E633" s="741"/>
      <c r="F633" s="741"/>
      <c r="G633" s="741"/>
      <c r="H633" s="741"/>
      <c r="I633" s="741"/>
      <c r="J633" s="731"/>
      <c r="K633" s="730"/>
      <c r="L633" s="724"/>
      <c r="M633" s="730"/>
      <c r="N633" s="724"/>
      <c r="O633" s="730"/>
      <c r="P633" s="731"/>
      <c r="Q633" s="705"/>
    </row>
    <row r="634" spans="1:17" ht="15" hidden="1" customHeight="1" x14ac:dyDescent="0.25">
      <c r="A634" s="740"/>
      <c r="B634" s="741"/>
      <c r="C634" s="741"/>
      <c r="D634" s="741"/>
      <c r="E634" s="741"/>
      <c r="F634" s="741"/>
      <c r="G634" s="741"/>
      <c r="H634" s="741"/>
      <c r="I634" s="741"/>
      <c r="J634" s="731"/>
      <c r="K634" s="730"/>
      <c r="L634" s="724"/>
      <c r="M634" s="730"/>
      <c r="N634" s="724"/>
      <c r="O634" s="730"/>
      <c r="P634" s="731"/>
      <c r="Q634" s="705"/>
    </row>
    <row r="635" spans="1:17" ht="15" hidden="1" customHeight="1" x14ac:dyDescent="0.25">
      <c r="A635" s="740"/>
      <c r="B635" s="741"/>
      <c r="C635" s="741"/>
      <c r="D635" s="741"/>
      <c r="E635" s="741"/>
      <c r="F635" s="741"/>
      <c r="G635" s="741"/>
      <c r="H635" s="741"/>
      <c r="I635" s="741"/>
      <c r="J635" s="731"/>
      <c r="K635" s="730"/>
      <c r="L635" s="724"/>
      <c r="M635" s="730"/>
      <c r="N635" s="724"/>
      <c r="O635" s="730"/>
      <c r="P635" s="731"/>
      <c r="Q635" s="705"/>
    </row>
    <row r="636" spans="1:17" ht="15" hidden="1" customHeight="1" x14ac:dyDescent="0.25">
      <c r="A636" s="740"/>
      <c r="B636" s="741"/>
      <c r="C636" s="741"/>
      <c r="D636" s="741"/>
      <c r="E636" s="741"/>
      <c r="F636" s="741"/>
      <c r="G636" s="741"/>
      <c r="H636" s="741"/>
      <c r="I636" s="741"/>
      <c r="J636" s="731"/>
      <c r="K636" s="730"/>
      <c r="L636" s="724"/>
      <c r="M636" s="730"/>
      <c r="N636" s="724"/>
      <c r="O636" s="730"/>
      <c r="P636" s="731"/>
      <c r="Q636" s="705"/>
    </row>
    <row r="637" spans="1:17" ht="15" hidden="1" customHeight="1" x14ac:dyDescent="0.25">
      <c r="A637" s="740"/>
      <c r="B637" s="741"/>
      <c r="C637" s="741"/>
      <c r="D637" s="741"/>
      <c r="E637" s="741"/>
      <c r="F637" s="741"/>
      <c r="G637" s="741"/>
      <c r="H637" s="741"/>
      <c r="I637" s="741"/>
      <c r="J637" s="731"/>
      <c r="K637" s="730"/>
      <c r="L637" s="724"/>
      <c r="M637" s="730"/>
      <c r="N637" s="724"/>
      <c r="O637" s="730"/>
      <c r="P637" s="731"/>
      <c r="Q637" s="705"/>
    </row>
    <row r="638" spans="1:17" ht="15" hidden="1" customHeight="1" x14ac:dyDescent="0.25">
      <c r="A638" s="740"/>
      <c r="B638" s="741"/>
      <c r="C638" s="741"/>
      <c r="D638" s="741"/>
      <c r="E638" s="741"/>
      <c r="F638" s="741"/>
      <c r="G638" s="741"/>
      <c r="H638" s="741"/>
      <c r="I638" s="741"/>
      <c r="J638" s="731"/>
      <c r="K638" s="730"/>
      <c r="L638" s="724"/>
      <c r="M638" s="730"/>
      <c r="N638" s="724"/>
      <c r="O638" s="730"/>
      <c r="P638" s="731"/>
      <c r="Q638" s="705"/>
    </row>
    <row r="639" spans="1:17" ht="15" hidden="1" customHeight="1" x14ac:dyDescent="0.25">
      <c r="A639" s="740"/>
      <c r="B639" s="741"/>
      <c r="C639" s="741"/>
      <c r="D639" s="741"/>
      <c r="E639" s="741"/>
      <c r="F639" s="741"/>
      <c r="G639" s="741"/>
      <c r="H639" s="741"/>
      <c r="I639" s="741"/>
      <c r="J639" s="731"/>
      <c r="K639" s="730"/>
      <c r="L639" s="724"/>
      <c r="M639" s="730"/>
      <c r="N639" s="724"/>
      <c r="O639" s="730"/>
      <c r="P639" s="731"/>
      <c r="Q639" s="705"/>
    </row>
    <row r="640" spans="1:17" ht="15" hidden="1" customHeight="1" x14ac:dyDescent="0.25">
      <c r="A640" s="740"/>
      <c r="B640" s="741"/>
      <c r="C640" s="741"/>
      <c r="D640" s="741"/>
      <c r="E640" s="741"/>
      <c r="F640" s="741"/>
      <c r="G640" s="741"/>
      <c r="H640" s="741"/>
      <c r="I640" s="741"/>
      <c r="J640" s="731"/>
      <c r="K640" s="730"/>
      <c r="L640" s="724"/>
      <c r="M640" s="730"/>
      <c r="N640" s="724"/>
      <c r="O640" s="730"/>
      <c r="P640" s="731"/>
      <c r="Q640" s="705"/>
    </row>
    <row r="641" spans="1:17" ht="15" hidden="1" customHeight="1" x14ac:dyDescent="0.25">
      <c r="A641" s="740"/>
      <c r="B641" s="741"/>
      <c r="C641" s="741"/>
      <c r="D641" s="741"/>
      <c r="E641" s="741"/>
      <c r="F641" s="741"/>
      <c r="G641" s="741"/>
      <c r="H641" s="741"/>
      <c r="I641" s="741"/>
      <c r="J641" s="731"/>
      <c r="K641" s="730"/>
      <c r="L641" s="724"/>
      <c r="M641" s="730"/>
      <c r="N641" s="724"/>
      <c r="O641" s="730"/>
      <c r="P641" s="731"/>
      <c r="Q641" s="705"/>
    </row>
    <row r="642" spans="1:17" ht="15" hidden="1" customHeight="1" x14ac:dyDescent="0.25">
      <c r="A642" s="740"/>
      <c r="B642" s="741"/>
      <c r="C642" s="741"/>
      <c r="D642" s="741"/>
      <c r="E642" s="741"/>
      <c r="F642" s="741"/>
      <c r="G642" s="741"/>
      <c r="H642" s="741"/>
      <c r="I642" s="741"/>
      <c r="J642" s="731"/>
      <c r="K642" s="730"/>
      <c r="L642" s="724"/>
      <c r="M642" s="730"/>
      <c r="N642" s="724"/>
      <c r="O642" s="730"/>
      <c r="P642" s="731"/>
      <c r="Q642" s="705"/>
    </row>
    <row r="643" spans="1:17" ht="15" hidden="1" customHeight="1" x14ac:dyDescent="0.25">
      <c r="A643" s="740"/>
      <c r="B643" s="741"/>
      <c r="C643" s="741"/>
      <c r="D643" s="741"/>
      <c r="E643" s="741"/>
      <c r="F643" s="741"/>
      <c r="G643" s="741"/>
      <c r="H643" s="741"/>
      <c r="I643" s="741"/>
      <c r="J643" s="731"/>
      <c r="K643" s="730"/>
      <c r="L643" s="724"/>
      <c r="M643" s="730"/>
      <c r="N643" s="724"/>
      <c r="O643" s="730"/>
      <c r="P643" s="731"/>
      <c r="Q643" s="705"/>
    </row>
    <row r="644" spans="1:17" ht="15" hidden="1" customHeight="1" x14ac:dyDescent="0.25">
      <c r="A644" s="740"/>
      <c r="B644" s="741"/>
      <c r="C644" s="741"/>
      <c r="D644" s="741"/>
      <c r="E644" s="741"/>
      <c r="F644" s="741"/>
      <c r="G644" s="741"/>
      <c r="H644" s="741"/>
      <c r="I644" s="741"/>
      <c r="J644" s="731"/>
      <c r="K644" s="730"/>
      <c r="L644" s="724"/>
      <c r="M644" s="730"/>
      <c r="N644" s="724"/>
      <c r="O644" s="730"/>
      <c r="P644" s="731"/>
      <c r="Q644" s="705"/>
    </row>
    <row r="645" spans="1:17" ht="15" hidden="1" customHeight="1" x14ac:dyDescent="0.25">
      <c r="A645" s="740"/>
      <c r="B645" s="741"/>
      <c r="C645" s="741"/>
      <c r="D645" s="741"/>
      <c r="E645" s="741"/>
      <c r="F645" s="741"/>
      <c r="G645" s="741"/>
      <c r="H645" s="741"/>
      <c r="I645" s="741"/>
      <c r="J645" s="731"/>
      <c r="K645" s="730"/>
      <c r="L645" s="724"/>
      <c r="M645" s="730"/>
      <c r="N645" s="724"/>
      <c r="O645" s="730"/>
      <c r="P645" s="731"/>
      <c r="Q645" s="705"/>
    </row>
    <row r="646" spans="1:17" ht="15" hidden="1" customHeight="1" x14ac:dyDescent="0.25">
      <c r="A646" s="740"/>
      <c r="B646" s="741"/>
      <c r="C646" s="741"/>
      <c r="D646" s="741"/>
      <c r="E646" s="741"/>
      <c r="F646" s="741"/>
      <c r="G646" s="741"/>
      <c r="H646" s="741"/>
      <c r="I646" s="741"/>
      <c r="J646" s="731"/>
      <c r="K646" s="730"/>
      <c r="L646" s="724"/>
      <c r="M646" s="730"/>
      <c r="N646" s="724"/>
      <c r="O646" s="730"/>
      <c r="P646" s="731"/>
      <c r="Q646" s="705"/>
    </row>
    <row r="647" spans="1:17" ht="15" hidden="1" customHeight="1" x14ac:dyDescent="0.25">
      <c r="A647" s="740"/>
      <c r="B647" s="741"/>
      <c r="C647" s="741"/>
      <c r="D647" s="741"/>
      <c r="E647" s="741"/>
      <c r="F647" s="741"/>
      <c r="G647" s="741"/>
      <c r="H647" s="741"/>
      <c r="I647" s="741"/>
      <c r="J647" s="731"/>
      <c r="K647" s="730"/>
      <c r="L647" s="724"/>
      <c r="M647" s="730"/>
      <c r="N647" s="724"/>
      <c r="O647" s="730"/>
      <c r="P647" s="731"/>
      <c r="Q647" s="705"/>
    </row>
    <row r="648" spans="1:17" ht="15" hidden="1" customHeight="1" x14ac:dyDescent="0.25">
      <c r="A648" s="740"/>
      <c r="B648" s="741"/>
      <c r="C648" s="741"/>
      <c r="D648" s="741"/>
      <c r="E648" s="741"/>
      <c r="F648" s="741"/>
      <c r="G648" s="741"/>
      <c r="H648" s="741"/>
      <c r="I648" s="741"/>
      <c r="J648" s="731"/>
      <c r="K648" s="730"/>
      <c r="L648" s="724"/>
      <c r="M648" s="730"/>
      <c r="N648" s="724"/>
      <c r="O648" s="730"/>
      <c r="P648" s="731"/>
      <c r="Q648" s="705"/>
    </row>
    <row r="649" spans="1:17" ht="15" hidden="1" customHeight="1" x14ac:dyDescent="0.25">
      <c r="A649" s="740"/>
      <c r="B649" s="741"/>
      <c r="C649" s="741"/>
      <c r="D649" s="741"/>
      <c r="E649" s="741"/>
      <c r="F649" s="741"/>
      <c r="G649" s="741"/>
      <c r="H649" s="741"/>
      <c r="I649" s="741"/>
      <c r="J649" s="731"/>
      <c r="K649" s="730"/>
      <c r="L649" s="724"/>
      <c r="M649" s="730"/>
      <c r="N649" s="724"/>
      <c r="O649" s="730"/>
      <c r="P649" s="731"/>
      <c r="Q649" s="705"/>
    </row>
    <row r="650" spans="1:17" ht="15" hidden="1" customHeight="1" x14ac:dyDescent="0.25">
      <c r="A650" s="740"/>
      <c r="B650" s="741"/>
      <c r="C650" s="741"/>
      <c r="D650" s="741"/>
      <c r="E650" s="741"/>
      <c r="F650" s="741"/>
      <c r="G650" s="741"/>
      <c r="H650" s="741"/>
      <c r="I650" s="741"/>
      <c r="J650" s="731"/>
      <c r="K650" s="730"/>
      <c r="L650" s="724"/>
      <c r="M650" s="730"/>
      <c r="N650" s="724"/>
      <c r="O650" s="730"/>
      <c r="P650" s="731"/>
      <c r="Q650" s="705"/>
    </row>
    <row r="651" spans="1:17" ht="15" hidden="1" customHeight="1" x14ac:dyDescent="0.25">
      <c r="A651" s="740"/>
      <c r="B651" s="741"/>
      <c r="C651" s="741"/>
      <c r="D651" s="741"/>
      <c r="E651" s="741"/>
      <c r="F651" s="741"/>
      <c r="G651" s="741"/>
      <c r="H651" s="741"/>
      <c r="I651" s="741"/>
      <c r="J651" s="731"/>
      <c r="K651" s="730"/>
      <c r="L651" s="724"/>
      <c r="M651" s="730"/>
      <c r="N651" s="724"/>
      <c r="O651" s="730"/>
      <c r="P651" s="731"/>
      <c r="Q651" s="705"/>
    </row>
    <row r="652" spans="1:17" ht="15" hidden="1" customHeight="1" x14ac:dyDescent="0.25">
      <c r="A652" s="740"/>
      <c r="B652" s="741"/>
      <c r="C652" s="741"/>
      <c r="D652" s="741"/>
      <c r="E652" s="741"/>
      <c r="F652" s="741"/>
      <c r="G652" s="741"/>
      <c r="H652" s="741"/>
      <c r="I652" s="741"/>
      <c r="J652" s="731"/>
      <c r="K652" s="730"/>
      <c r="L652" s="724"/>
      <c r="M652" s="730"/>
      <c r="N652" s="724"/>
      <c r="O652" s="730"/>
      <c r="P652" s="731"/>
      <c r="Q652" s="705"/>
    </row>
    <row r="653" spans="1:17" ht="15" hidden="1" customHeight="1" x14ac:dyDescent="0.25">
      <c r="A653" s="740"/>
      <c r="B653" s="741"/>
      <c r="C653" s="741"/>
      <c r="D653" s="741"/>
      <c r="E653" s="741"/>
      <c r="F653" s="741"/>
      <c r="G653" s="741"/>
      <c r="H653" s="741"/>
      <c r="I653" s="741"/>
      <c r="J653" s="731"/>
      <c r="K653" s="730"/>
      <c r="L653" s="724"/>
      <c r="M653" s="730"/>
      <c r="N653" s="724"/>
      <c r="O653" s="730"/>
      <c r="P653" s="731"/>
      <c r="Q653" s="705"/>
    </row>
    <row r="654" spans="1:17" ht="15" hidden="1" customHeight="1" x14ac:dyDescent="0.25">
      <c r="A654" s="740"/>
      <c r="B654" s="741"/>
      <c r="C654" s="741"/>
      <c r="D654" s="741"/>
      <c r="E654" s="741"/>
      <c r="F654" s="741"/>
      <c r="G654" s="741"/>
      <c r="H654" s="741"/>
      <c r="I654" s="741"/>
      <c r="J654" s="731"/>
      <c r="K654" s="730"/>
      <c r="L654" s="724"/>
      <c r="M654" s="730"/>
      <c r="N654" s="724"/>
      <c r="O654" s="730"/>
      <c r="P654" s="731"/>
      <c r="Q654" s="705"/>
    </row>
    <row r="655" spans="1:17" ht="15" hidden="1" customHeight="1" x14ac:dyDescent="0.25">
      <c r="A655" s="740"/>
      <c r="B655" s="741"/>
      <c r="C655" s="741"/>
      <c r="D655" s="741"/>
      <c r="E655" s="741"/>
      <c r="F655" s="741"/>
      <c r="G655" s="741"/>
      <c r="H655" s="741"/>
      <c r="I655" s="741"/>
      <c r="J655" s="731"/>
      <c r="K655" s="730"/>
      <c r="L655" s="724"/>
      <c r="M655" s="730"/>
      <c r="N655" s="724"/>
      <c r="O655" s="730"/>
      <c r="P655" s="731"/>
      <c r="Q655" s="705"/>
    </row>
    <row r="656" spans="1:17" ht="15" hidden="1" customHeight="1" x14ac:dyDescent="0.25">
      <c r="A656" s="740"/>
      <c r="B656" s="741"/>
      <c r="C656" s="741"/>
      <c r="D656" s="741"/>
      <c r="E656" s="741"/>
      <c r="F656" s="741"/>
      <c r="G656" s="741"/>
      <c r="H656" s="741"/>
      <c r="I656" s="741"/>
      <c r="J656" s="731"/>
      <c r="K656" s="730"/>
      <c r="L656" s="724"/>
      <c r="M656" s="730"/>
      <c r="N656" s="724"/>
      <c r="O656" s="730"/>
      <c r="P656" s="731"/>
      <c r="Q656" s="705"/>
    </row>
    <row r="657" spans="1:17" ht="15" hidden="1" customHeight="1" x14ac:dyDescent="0.25">
      <c r="A657" s="740"/>
      <c r="B657" s="741"/>
      <c r="C657" s="741"/>
      <c r="D657" s="741"/>
      <c r="E657" s="741"/>
      <c r="F657" s="741"/>
      <c r="G657" s="741"/>
      <c r="H657" s="741"/>
      <c r="I657" s="741"/>
      <c r="J657" s="731"/>
      <c r="K657" s="730"/>
      <c r="L657" s="724"/>
      <c r="M657" s="730"/>
      <c r="N657" s="724"/>
      <c r="O657" s="730"/>
      <c r="P657" s="731"/>
      <c r="Q657" s="705"/>
    </row>
    <row r="658" spans="1:17" ht="15" hidden="1" customHeight="1" x14ac:dyDescent="0.25">
      <c r="A658" s="740"/>
      <c r="B658" s="741"/>
      <c r="C658" s="741"/>
      <c r="D658" s="741"/>
      <c r="E658" s="741"/>
      <c r="F658" s="741"/>
      <c r="G658" s="741"/>
      <c r="H658" s="741"/>
      <c r="I658" s="741"/>
      <c r="J658" s="731"/>
      <c r="K658" s="730"/>
      <c r="L658" s="724"/>
      <c r="M658" s="730"/>
      <c r="N658" s="724"/>
      <c r="O658" s="730"/>
      <c r="P658" s="731"/>
      <c r="Q658" s="705"/>
    </row>
    <row r="659" spans="1:17" ht="15" hidden="1" customHeight="1" x14ac:dyDescent="0.25">
      <c r="A659" s="740"/>
      <c r="B659" s="741"/>
      <c r="C659" s="741"/>
      <c r="D659" s="741"/>
      <c r="E659" s="741"/>
      <c r="F659" s="741"/>
      <c r="G659" s="741"/>
      <c r="H659" s="741"/>
      <c r="I659" s="741"/>
      <c r="J659" s="731"/>
      <c r="K659" s="730"/>
      <c r="L659" s="724"/>
      <c r="M659" s="730"/>
      <c r="N659" s="724"/>
      <c r="O659" s="730"/>
      <c r="P659" s="731"/>
      <c r="Q659" s="705"/>
    </row>
    <row r="660" spans="1:17" ht="15" hidden="1" customHeight="1" x14ac:dyDescent="0.25">
      <c r="A660" s="740"/>
      <c r="B660" s="741"/>
      <c r="C660" s="741"/>
      <c r="D660" s="741"/>
      <c r="E660" s="741"/>
      <c r="F660" s="741"/>
      <c r="G660" s="741"/>
      <c r="H660" s="741"/>
      <c r="I660" s="741"/>
      <c r="J660" s="731"/>
      <c r="K660" s="730"/>
      <c r="L660" s="724"/>
      <c r="M660" s="730"/>
      <c r="N660" s="724"/>
      <c r="O660" s="730"/>
      <c r="P660" s="731"/>
      <c r="Q660" s="705"/>
    </row>
    <row r="661" spans="1:17" ht="15" hidden="1" customHeight="1" x14ac:dyDescent="0.25">
      <c r="A661" s="740"/>
      <c r="B661" s="741"/>
      <c r="C661" s="741"/>
      <c r="D661" s="741"/>
      <c r="E661" s="741"/>
      <c r="F661" s="741"/>
      <c r="G661" s="741"/>
      <c r="H661" s="741"/>
      <c r="I661" s="741"/>
      <c r="J661" s="731"/>
      <c r="K661" s="730"/>
      <c r="L661" s="724"/>
      <c r="M661" s="730"/>
      <c r="N661" s="724"/>
      <c r="O661" s="730"/>
      <c r="P661" s="731"/>
      <c r="Q661" s="705"/>
    </row>
    <row r="662" spans="1:17" ht="15" hidden="1" customHeight="1" x14ac:dyDescent="0.25">
      <c r="A662" s="740"/>
      <c r="B662" s="741"/>
      <c r="C662" s="741"/>
      <c r="D662" s="741"/>
      <c r="E662" s="741"/>
      <c r="F662" s="741"/>
      <c r="G662" s="741"/>
      <c r="H662" s="741"/>
      <c r="I662" s="741"/>
      <c r="J662" s="731"/>
      <c r="K662" s="730"/>
      <c r="L662" s="724"/>
      <c r="M662" s="730"/>
      <c r="N662" s="724"/>
      <c r="O662" s="730"/>
      <c r="P662" s="731"/>
      <c r="Q662" s="705"/>
    </row>
    <row r="663" spans="1:17" ht="15" hidden="1" customHeight="1" x14ac:dyDescent="0.25">
      <c r="A663" s="740"/>
      <c r="B663" s="741"/>
      <c r="C663" s="741"/>
      <c r="D663" s="741"/>
      <c r="E663" s="741"/>
      <c r="F663" s="741"/>
      <c r="G663" s="741"/>
      <c r="H663" s="741"/>
      <c r="I663" s="741"/>
      <c r="J663" s="731"/>
      <c r="K663" s="730"/>
      <c r="L663" s="724"/>
      <c r="M663" s="730"/>
      <c r="N663" s="724"/>
      <c r="O663" s="730"/>
      <c r="P663" s="731"/>
      <c r="Q663" s="705"/>
    </row>
    <row r="664" spans="1:17" ht="15" hidden="1" customHeight="1" x14ac:dyDescent="0.25">
      <c r="A664" s="740"/>
      <c r="B664" s="741"/>
      <c r="C664" s="741"/>
      <c r="D664" s="741"/>
      <c r="E664" s="741"/>
      <c r="F664" s="741"/>
      <c r="G664" s="741"/>
      <c r="H664" s="741"/>
      <c r="I664" s="741"/>
      <c r="J664" s="731"/>
      <c r="K664" s="730"/>
      <c r="L664" s="724"/>
      <c r="M664" s="730"/>
      <c r="N664" s="724"/>
      <c r="O664" s="730"/>
      <c r="P664" s="731"/>
      <c r="Q664" s="705"/>
    </row>
    <row r="665" spans="1:17" ht="15" hidden="1" customHeight="1" x14ac:dyDescent="0.25">
      <c r="A665" s="740"/>
      <c r="B665" s="741"/>
      <c r="C665" s="741"/>
      <c r="D665" s="741"/>
      <c r="E665" s="741"/>
      <c r="F665" s="741"/>
      <c r="G665" s="741"/>
      <c r="H665" s="741"/>
      <c r="I665" s="741"/>
      <c r="J665" s="731"/>
      <c r="K665" s="730"/>
      <c r="L665" s="724"/>
      <c r="M665" s="730"/>
      <c r="N665" s="724"/>
      <c r="O665" s="730"/>
      <c r="P665" s="731"/>
      <c r="Q665" s="705"/>
    </row>
    <row r="666" spans="1:17" ht="15" hidden="1" customHeight="1" x14ac:dyDescent="0.25">
      <c r="A666" s="740"/>
      <c r="B666" s="741"/>
      <c r="C666" s="741"/>
      <c r="D666" s="741"/>
      <c r="E666" s="741"/>
      <c r="F666" s="741"/>
      <c r="G666" s="741"/>
      <c r="H666" s="741"/>
      <c r="I666" s="741"/>
      <c r="J666" s="731"/>
      <c r="K666" s="730"/>
      <c r="L666" s="724"/>
      <c r="M666" s="730"/>
      <c r="N666" s="724"/>
      <c r="O666" s="730"/>
      <c r="P666" s="731"/>
      <c r="Q666" s="705"/>
    </row>
    <row r="667" spans="1:17" ht="15" hidden="1" customHeight="1" x14ac:dyDescent="0.25">
      <c r="A667" s="740"/>
      <c r="B667" s="741"/>
      <c r="C667" s="741"/>
      <c r="D667" s="741"/>
      <c r="E667" s="741"/>
      <c r="F667" s="741"/>
      <c r="G667" s="741"/>
      <c r="H667" s="741"/>
      <c r="I667" s="741"/>
      <c r="J667" s="731"/>
      <c r="K667" s="730"/>
      <c r="L667" s="724"/>
      <c r="M667" s="730"/>
      <c r="N667" s="724"/>
      <c r="O667" s="730"/>
      <c r="P667" s="731"/>
      <c r="Q667" s="705"/>
    </row>
    <row r="668" spans="1:17" ht="15" hidden="1" customHeight="1" x14ac:dyDescent="0.25">
      <c r="A668" s="740"/>
      <c r="B668" s="741"/>
      <c r="C668" s="741"/>
      <c r="D668" s="741"/>
      <c r="E668" s="741"/>
      <c r="F668" s="741"/>
      <c r="G668" s="741"/>
      <c r="H668" s="741"/>
      <c r="I668" s="741"/>
      <c r="J668" s="731"/>
      <c r="K668" s="730"/>
      <c r="L668" s="724"/>
      <c r="M668" s="730"/>
      <c r="N668" s="724"/>
      <c r="O668" s="730"/>
      <c r="P668" s="731"/>
      <c r="Q668" s="705"/>
    </row>
    <row r="669" spans="1:17" ht="15" hidden="1" customHeight="1" x14ac:dyDescent="0.25">
      <c r="A669" s="740"/>
      <c r="B669" s="741"/>
      <c r="C669" s="741"/>
      <c r="D669" s="741"/>
      <c r="E669" s="741"/>
      <c r="F669" s="741"/>
      <c r="G669" s="741"/>
      <c r="H669" s="741"/>
      <c r="I669" s="741"/>
      <c r="J669" s="731"/>
      <c r="K669" s="730"/>
      <c r="L669" s="724"/>
      <c r="M669" s="730"/>
      <c r="N669" s="724"/>
      <c r="O669" s="730"/>
      <c r="P669" s="731"/>
      <c r="Q669" s="705"/>
    </row>
    <row r="670" spans="1:17" ht="15" hidden="1" customHeight="1" x14ac:dyDescent="0.25">
      <c r="A670" s="740"/>
      <c r="B670" s="741"/>
      <c r="C670" s="741"/>
      <c r="D670" s="741"/>
      <c r="E670" s="741"/>
      <c r="F670" s="741"/>
      <c r="G670" s="741"/>
      <c r="H670" s="741"/>
      <c r="I670" s="741"/>
      <c r="J670" s="731"/>
      <c r="K670" s="730"/>
      <c r="L670" s="724"/>
      <c r="M670" s="730"/>
      <c r="N670" s="724"/>
      <c r="O670" s="730"/>
      <c r="P670" s="731"/>
      <c r="Q670" s="705"/>
    </row>
    <row r="671" spans="1:17" ht="15" hidden="1" customHeight="1" x14ac:dyDescent="0.25">
      <c r="A671" s="740"/>
      <c r="B671" s="741"/>
      <c r="C671" s="741"/>
      <c r="D671" s="741"/>
      <c r="E671" s="741"/>
      <c r="F671" s="741"/>
      <c r="G671" s="741"/>
      <c r="H671" s="741"/>
      <c r="I671" s="741"/>
      <c r="J671" s="731"/>
      <c r="K671" s="730"/>
      <c r="L671" s="724"/>
      <c r="M671" s="730"/>
      <c r="N671" s="724"/>
      <c r="O671" s="730"/>
      <c r="P671" s="731"/>
      <c r="Q671" s="705"/>
    </row>
    <row r="672" spans="1:17" ht="15" hidden="1" customHeight="1" x14ac:dyDescent="0.25">
      <c r="A672" s="740"/>
      <c r="B672" s="741"/>
      <c r="C672" s="741"/>
      <c r="D672" s="741"/>
      <c r="E672" s="741"/>
      <c r="F672" s="741"/>
      <c r="G672" s="741"/>
      <c r="H672" s="741"/>
      <c r="I672" s="741"/>
      <c r="J672" s="731"/>
      <c r="K672" s="730"/>
      <c r="L672" s="724"/>
      <c r="M672" s="730"/>
      <c r="N672" s="724"/>
      <c r="O672" s="730"/>
      <c r="P672" s="731"/>
      <c r="Q672" s="705"/>
    </row>
    <row r="673" spans="1:17" ht="15" hidden="1" customHeight="1" x14ac:dyDescent="0.25">
      <c r="A673" s="740"/>
      <c r="B673" s="741"/>
      <c r="C673" s="741"/>
      <c r="D673" s="741"/>
      <c r="E673" s="741"/>
      <c r="F673" s="741"/>
      <c r="G673" s="741"/>
      <c r="H673" s="741"/>
      <c r="I673" s="741"/>
      <c r="J673" s="731"/>
      <c r="K673" s="730"/>
      <c r="L673" s="724"/>
      <c r="M673" s="730"/>
      <c r="N673" s="724"/>
      <c r="O673" s="730"/>
      <c r="P673" s="731"/>
      <c r="Q673" s="705"/>
    </row>
    <row r="674" spans="1:17" ht="15" hidden="1" customHeight="1" x14ac:dyDescent="0.25">
      <c r="A674" s="740"/>
      <c r="B674" s="741"/>
      <c r="C674" s="741"/>
      <c r="D674" s="741"/>
      <c r="E674" s="741"/>
      <c r="F674" s="741"/>
      <c r="G674" s="741"/>
      <c r="H674" s="741"/>
      <c r="I674" s="741"/>
      <c r="J674" s="731"/>
      <c r="K674" s="730"/>
      <c r="L674" s="724"/>
      <c r="M674" s="730"/>
      <c r="N674" s="724"/>
      <c r="O674" s="730"/>
      <c r="P674" s="731"/>
      <c r="Q674" s="705"/>
    </row>
    <row r="675" spans="1:17" ht="15" hidden="1" customHeight="1" x14ac:dyDescent="0.25">
      <c r="A675" s="740"/>
      <c r="B675" s="741"/>
      <c r="C675" s="741"/>
      <c r="D675" s="741"/>
      <c r="E675" s="741"/>
      <c r="F675" s="741"/>
      <c r="G675" s="741"/>
      <c r="H675" s="741"/>
      <c r="I675" s="741"/>
      <c r="J675" s="731"/>
      <c r="K675" s="730"/>
      <c r="L675" s="724"/>
      <c r="M675" s="730"/>
      <c r="N675" s="724"/>
      <c r="O675" s="730"/>
      <c r="P675" s="731"/>
      <c r="Q675" s="705"/>
    </row>
    <row r="676" spans="1:17" ht="15" hidden="1" customHeight="1" x14ac:dyDescent="0.25">
      <c r="A676" s="740"/>
      <c r="B676" s="741"/>
      <c r="C676" s="741"/>
      <c r="D676" s="741"/>
      <c r="E676" s="741"/>
      <c r="F676" s="741"/>
      <c r="G676" s="741"/>
      <c r="H676" s="741"/>
      <c r="I676" s="741"/>
      <c r="J676" s="731"/>
      <c r="K676" s="730"/>
      <c r="L676" s="724"/>
      <c r="M676" s="730"/>
      <c r="N676" s="724"/>
      <c r="O676" s="730"/>
      <c r="P676" s="731"/>
      <c r="Q676" s="705"/>
    </row>
    <row r="677" spans="1:17" ht="15" hidden="1" customHeight="1" x14ac:dyDescent="0.25">
      <c r="A677" s="740"/>
      <c r="B677" s="741"/>
      <c r="C677" s="741"/>
      <c r="D677" s="741"/>
      <c r="E677" s="741"/>
      <c r="F677" s="741"/>
      <c r="G677" s="741"/>
      <c r="H677" s="741"/>
      <c r="I677" s="741"/>
      <c r="J677" s="731"/>
      <c r="K677" s="730"/>
      <c r="L677" s="724"/>
      <c r="M677" s="730"/>
      <c r="N677" s="724"/>
      <c r="O677" s="730"/>
      <c r="P677" s="731"/>
      <c r="Q677" s="705"/>
    </row>
    <row r="678" spans="1:17" ht="15" hidden="1" customHeight="1" x14ac:dyDescent="0.25">
      <c r="A678" s="740"/>
      <c r="B678" s="741"/>
      <c r="C678" s="741"/>
      <c r="D678" s="741"/>
      <c r="E678" s="741"/>
      <c r="F678" s="741"/>
      <c r="G678" s="741"/>
      <c r="H678" s="741"/>
      <c r="I678" s="741"/>
      <c r="J678" s="731"/>
      <c r="K678" s="730"/>
      <c r="L678" s="724"/>
      <c r="M678" s="730"/>
      <c r="N678" s="724"/>
      <c r="O678" s="730"/>
      <c r="P678" s="731"/>
      <c r="Q678" s="705"/>
    </row>
    <row r="679" spans="1:17" ht="15" hidden="1" customHeight="1" x14ac:dyDescent="0.25">
      <c r="A679" s="740"/>
      <c r="B679" s="741"/>
      <c r="C679" s="741"/>
      <c r="D679" s="741"/>
      <c r="E679" s="741"/>
      <c r="F679" s="741"/>
      <c r="G679" s="741"/>
      <c r="H679" s="741"/>
      <c r="I679" s="741"/>
      <c r="J679" s="731"/>
      <c r="K679" s="730"/>
      <c r="L679" s="724"/>
      <c r="M679" s="730"/>
      <c r="N679" s="724"/>
      <c r="O679" s="730"/>
      <c r="P679" s="731"/>
      <c r="Q679" s="705"/>
    </row>
    <row r="680" spans="1:17" ht="15" hidden="1" customHeight="1" x14ac:dyDescent="0.25">
      <c r="A680" s="740"/>
      <c r="B680" s="741"/>
      <c r="C680" s="741"/>
      <c r="D680" s="741"/>
      <c r="E680" s="741"/>
      <c r="F680" s="741"/>
      <c r="G680" s="741"/>
      <c r="H680" s="741"/>
      <c r="I680" s="741"/>
      <c r="J680" s="731"/>
      <c r="K680" s="730"/>
      <c r="L680" s="724"/>
      <c r="M680" s="730"/>
      <c r="N680" s="724"/>
      <c r="O680" s="730"/>
      <c r="P680" s="731"/>
      <c r="Q680" s="705"/>
    </row>
    <row r="681" spans="1:17" ht="15" hidden="1" customHeight="1" x14ac:dyDescent="0.25">
      <c r="A681" s="740"/>
      <c r="B681" s="741"/>
      <c r="C681" s="741"/>
      <c r="D681" s="741"/>
      <c r="E681" s="741"/>
      <c r="F681" s="741"/>
      <c r="G681" s="741"/>
      <c r="H681" s="741"/>
      <c r="I681" s="741"/>
      <c r="J681" s="731"/>
      <c r="K681" s="730"/>
      <c r="L681" s="724"/>
      <c r="M681" s="730"/>
      <c r="N681" s="724"/>
      <c r="O681" s="730"/>
      <c r="P681" s="731"/>
      <c r="Q681" s="705"/>
    </row>
    <row r="682" spans="1:17" ht="15" hidden="1" customHeight="1" x14ac:dyDescent="0.25">
      <c r="A682" s="740"/>
      <c r="B682" s="741"/>
      <c r="C682" s="741"/>
      <c r="D682" s="741"/>
      <c r="E682" s="741"/>
      <c r="F682" s="741"/>
      <c r="G682" s="741"/>
      <c r="H682" s="741"/>
      <c r="I682" s="741"/>
      <c r="J682" s="731"/>
      <c r="K682" s="730"/>
      <c r="L682" s="724"/>
      <c r="M682" s="730"/>
      <c r="N682" s="724"/>
      <c r="O682" s="730"/>
      <c r="P682" s="731"/>
      <c r="Q682" s="705"/>
    </row>
    <row r="683" spans="1:17" ht="15" hidden="1" customHeight="1" x14ac:dyDescent="0.25">
      <c r="A683" s="740"/>
      <c r="B683" s="741"/>
      <c r="C683" s="741"/>
      <c r="D683" s="741"/>
      <c r="E683" s="741"/>
      <c r="F683" s="741"/>
      <c r="G683" s="741"/>
      <c r="H683" s="741"/>
      <c r="I683" s="741"/>
      <c r="J683" s="731"/>
      <c r="K683" s="730"/>
      <c r="L683" s="724"/>
      <c r="M683" s="730"/>
      <c r="N683" s="724"/>
      <c r="O683" s="730"/>
      <c r="P683" s="731"/>
      <c r="Q683" s="705"/>
    </row>
    <row r="684" spans="1:17" ht="15" hidden="1" customHeight="1" x14ac:dyDescent="0.25">
      <c r="A684" s="740"/>
      <c r="B684" s="741"/>
      <c r="C684" s="741"/>
      <c r="D684" s="741"/>
      <c r="E684" s="741"/>
      <c r="F684" s="741"/>
      <c r="G684" s="741"/>
      <c r="H684" s="741"/>
      <c r="I684" s="741"/>
      <c r="J684" s="731"/>
      <c r="K684" s="730"/>
      <c r="L684" s="724"/>
      <c r="M684" s="730"/>
      <c r="N684" s="724"/>
      <c r="O684" s="730"/>
      <c r="P684" s="731"/>
      <c r="Q684" s="705"/>
    </row>
    <row r="685" spans="1:17" ht="15" hidden="1" customHeight="1" x14ac:dyDescent="0.25">
      <c r="A685" s="740"/>
      <c r="B685" s="741"/>
      <c r="C685" s="741"/>
      <c r="D685" s="741"/>
      <c r="E685" s="741"/>
      <c r="F685" s="741"/>
      <c r="G685" s="741"/>
      <c r="H685" s="741"/>
      <c r="I685" s="741"/>
      <c r="J685" s="731"/>
      <c r="K685" s="730"/>
      <c r="L685" s="724"/>
      <c r="M685" s="730"/>
      <c r="N685" s="724"/>
      <c r="O685" s="730"/>
      <c r="P685" s="731"/>
      <c r="Q685" s="705"/>
    </row>
    <row r="686" spans="1:17" ht="15" hidden="1" customHeight="1" x14ac:dyDescent="0.25">
      <c r="A686" s="740"/>
      <c r="B686" s="741"/>
      <c r="C686" s="741"/>
      <c r="D686" s="741"/>
      <c r="E686" s="741"/>
      <c r="F686" s="741"/>
      <c r="G686" s="741"/>
      <c r="H686" s="741"/>
      <c r="I686" s="741"/>
      <c r="J686" s="731"/>
      <c r="K686" s="730"/>
      <c r="L686" s="724"/>
      <c r="M686" s="730"/>
      <c r="N686" s="724"/>
      <c r="O686" s="730"/>
      <c r="P686" s="731"/>
      <c r="Q686" s="705"/>
    </row>
    <row r="687" spans="1:17" ht="15" hidden="1" customHeight="1" x14ac:dyDescent="0.25">
      <c r="A687" s="740"/>
      <c r="B687" s="741"/>
      <c r="C687" s="741"/>
      <c r="D687" s="741"/>
      <c r="E687" s="741"/>
      <c r="F687" s="741"/>
      <c r="G687" s="741"/>
      <c r="H687" s="741"/>
      <c r="I687" s="741"/>
      <c r="J687" s="731"/>
      <c r="K687" s="730"/>
      <c r="L687" s="724"/>
      <c r="M687" s="730"/>
      <c r="N687" s="724"/>
      <c r="O687" s="730"/>
      <c r="P687" s="731"/>
      <c r="Q687" s="705"/>
    </row>
    <row r="688" spans="1:17" ht="15" hidden="1" customHeight="1" x14ac:dyDescent="0.25">
      <c r="A688" s="740"/>
      <c r="B688" s="741"/>
      <c r="C688" s="741"/>
      <c r="D688" s="741"/>
      <c r="E688" s="741"/>
      <c r="F688" s="741"/>
      <c r="G688" s="741"/>
      <c r="H688" s="741"/>
      <c r="I688" s="741"/>
      <c r="J688" s="731"/>
      <c r="K688" s="730"/>
      <c r="L688" s="724"/>
      <c r="M688" s="730"/>
      <c r="N688" s="724"/>
      <c r="O688" s="730"/>
      <c r="P688" s="731"/>
      <c r="Q688" s="705"/>
    </row>
    <row r="689" spans="1:17" ht="15" hidden="1" customHeight="1" x14ac:dyDescent="0.25">
      <c r="A689" s="740"/>
      <c r="B689" s="741"/>
      <c r="C689" s="741"/>
      <c r="D689" s="741"/>
      <c r="E689" s="741"/>
      <c r="F689" s="741"/>
      <c r="G689" s="741"/>
      <c r="H689" s="741"/>
      <c r="I689" s="741"/>
      <c r="J689" s="731"/>
      <c r="K689" s="730"/>
      <c r="L689" s="724"/>
      <c r="M689" s="730"/>
      <c r="N689" s="724"/>
      <c r="O689" s="730"/>
      <c r="P689" s="731"/>
      <c r="Q689" s="705"/>
    </row>
    <row r="690" spans="1:17" ht="15" hidden="1" customHeight="1" x14ac:dyDescent="0.25">
      <c r="A690" s="740"/>
      <c r="B690" s="741"/>
      <c r="C690" s="741"/>
      <c r="D690" s="741"/>
      <c r="E690" s="741"/>
      <c r="F690" s="741"/>
      <c r="G690" s="741"/>
      <c r="H690" s="741"/>
      <c r="I690" s="741"/>
      <c r="J690" s="731"/>
      <c r="K690" s="730"/>
      <c r="L690" s="724"/>
      <c r="M690" s="730"/>
      <c r="N690" s="724"/>
      <c r="O690" s="730"/>
      <c r="P690" s="731"/>
      <c r="Q690" s="705"/>
    </row>
    <row r="691" spans="1:17" ht="15" hidden="1" customHeight="1" x14ac:dyDescent="0.25">
      <c r="A691" s="740"/>
      <c r="B691" s="741"/>
      <c r="C691" s="741"/>
      <c r="D691" s="741"/>
      <c r="E691" s="741"/>
      <c r="F691" s="741"/>
      <c r="G691" s="741"/>
      <c r="H691" s="741"/>
      <c r="I691" s="741"/>
      <c r="J691" s="731"/>
      <c r="K691" s="730"/>
      <c r="L691" s="724"/>
      <c r="M691" s="730"/>
      <c r="N691" s="724"/>
      <c r="O691" s="730"/>
      <c r="P691" s="731"/>
      <c r="Q691" s="705"/>
    </row>
    <row r="692" spans="1:17" ht="15" hidden="1" customHeight="1" x14ac:dyDescent="0.25">
      <c r="A692" s="740"/>
      <c r="B692" s="741"/>
      <c r="C692" s="741"/>
      <c r="D692" s="741"/>
      <c r="E692" s="741"/>
      <c r="F692" s="741"/>
      <c r="G692" s="741"/>
      <c r="H692" s="741"/>
      <c r="I692" s="741"/>
      <c r="J692" s="731"/>
      <c r="K692" s="730"/>
      <c r="L692" s="724"/>
      <c r="M692" s="730"/>
      <c r="N692" s="724"/>
      <c r="O692" s="730"/>
      <c r="P692" s="731"/>
      <c r="Q692" s="705"/>
    </row>
    <row r="693" spans="1:17" ht="15" hidden="1" customHeight="1" x14ac:dyDescent="0.25">
      <c r="A693" s="740"/>
      <c r="B693" s="741"/>
      <c r="C693" s="741"/>
      <c r="D693" s="741"/>
      <c r="E693" s="741"/>
      <c r="F693" s="741"/>
      <c r="G693" s="741"/>
      <c r="H693" s="741"/>
      <c r="I693" s="741"/>
      <c r="J693" s="731"/>
      <c r="K693" s="730"/>
      <c r="L693" s="724"/>
      <c r="M693" s="730"/>
      <c r="N693" s="724"/>
      <c r="O693" s="730"/>
      <c r="P693" s="731"/>
      <c r="Q693" s="705"/>
    </row>
    <row r="694" spans="1:17" ht="15" hidden="1" customHeight="1" x14ac:dyDescent="0.25">
      <c r="A694" s="740"/>
      <c r="B694" s="741"/>
      <c r="C694" s="741"/>
      <c r="D694" s="741"/>
      <c r="E694" s="741"/>
      <c r="F694" s="741"/>
      <c r="G694" s="741"/>
      <c r="H694" s="741"/>
      <c r="I694" s="741"/>
      <c r="J694" s="731"/>
      <c r="K694" s="730"/>
      <c r="L694" s="724"/>
      <c r="M694" s="730"/>
      <c r="N694" s="724"/>
      <c r="O694" s="730"/>
      <c r="P694" s="731"/>
      <c r="Q694" s="705"/>
    </row>
    <row r="695" spans="1:17" ht="15" hidden="1" customHeight="1" x14ac:dyDescent="0.25">
      <c r="A695" s="740"/>
      <c r="B695" s="741"/>
      <c r="C695" s="741"/>
      <c r="D695" s="741"/>
      <c r="E695" s="741"/>
      <c r="F695" s="741"/>
      <c r="G695" s="741"/>
      <c r="H695" s="741"/>
      <c r="I695" s="741"/>
      <c r="J695" s="731"/>
      <c r="K695" s="730"/>
      <c r="L695" s="724"/>
      <c r="M695" s="730"/>
      <c r="N695" s="724"/>
      <c r="O695" s="730"/>
      <c r="P695" s="731"/>
      <c r="Q695" s="705"/>
    </row>
    <row r="696" spans="1:17" ht="15" hidden="1" customHeight="1" x14ac:dyDescent="0.25">
      <c r="A696" s="740"/>
      <c r="B696" s="741"/>
      <c r="C696" s="741"/>
      <c r="D696" s="741"/>
      <c r="E696" s="741"/>
      <c r="F696" s="741"/>
      <c r="G696" s="741"/>
      <c r="H696" s="741"/>
      <c r="I696" s="741"/>
      <c r="J696" s="731"/>
      <c r="K696" s="730"/>
      <c r="L696" s="724"/>
      <c r="M696" s="730"/>
      <c r="N696" s="724"/>
      <c r="O696" s="730"/>
      <c r="P696" s="731"/>
      <c r="Q696" s="705"/>
    </row>
    <row r="697" spans="1:17" ht="15" hidden="1" customHeight="1" x14ac:dyDescent="0.25">
      <c r="A697" s="740"/>
      <c r="B697" s="741"/>
      <c r="C697" s="741"/>
      <c r="D697" s="741"/>
      <c r="E697" s="741"/>
      <c r="F697" s="741"/>
      <c r="G697" s="741"/>
      <c r="H697" s="741"/>
      <c r="I697" s="741"/>
      <c r="J697" s="731"/>
      <c r="K697" s="730"/>
      <c r="L697" s="724"/>
      <c r="M697" s="730"/>
      <c r="N697" s="724"/>
      <c r="O697" s="730"/>
      <c r="P697" s="731"/>
      <c r="Q697" s="705"/>
    </row>
    <row r="698" spans="1:17" ht="15" hidden="1" customHeight="1" x14ac:dyDescent="0.25">
      <c r="A698" s="740"/>
      <c r="B698" s="741"/>
      <c r="C698" s="741"/>
      <c r="D698" s="741"/>
      <c r="E698" s="741"/>
      <c r="F698" s="741"/>
      <c r="G698" s="741"/>
      <c r="H698" s="741"/>
      <c r="I698" s="741"/>
      <c r="J698" s="731"/>
      <c r="K698" s="730"/>
      <c r="L698" s="724"/>
      <c r="M698" s="730"/>
      <c r="N698" s="724"/>
      <c r="O698" s="730"/>
      <c r="P698" s="731"/>
      <c r="Q698" s="705"/>
    </row>
    <row r="699" spans="1:17" ht="15" hidden="1" customHeight="1" x14ac:dyDescent="0.25">
      <c r="A699" s="740"/>
      <c r="B699" s="741"/>
      <c r="C699" s="741"/>
      <c r="D699" s="741"/>
      <c r="E699" s="741"/>
      <c r="F699" s="741"/>
      <c r="G699" s="741"/>
      <c r="H699" s="741"/>
      <c r="I699" s="741"/>
      <c r="J699" s="731"/>
      <c r="K699" s="730"/>
      <c r="L699" s="724"/>
      <c r="M699" s="730"/>
      <c r="N699" s="724"/>
      <c r="O699" s="730"/>
      <c r="P699" s="731"/>
      <c r="Q699" s="705"/>
    </row>
    <row r="700" spans="1:17" ht="15" hidden="1" customHeight="1" x14ac:dyDescent="0.25">
      <c r="A700" s="740"/>
      <c r="B700" s="741"/>
      <c r="C700" s="741"/>
      <c r="D700" s="741"/>
      <c r="E700" s="741"/>
      <c r="F700" s="741"/>
      <c r="G700" s="741"/>
      <c r="H700" s="741"/>
      <c r="I700" s="741"/>
      <c r="J700" s="731"/>
      <c r="K700" s="730"/>
      <c r="L700" s="724"/>
      <c r="M700" s="730"/>
      <c r="N700" s="724"/>
      <c r="O700" s="730"/>
      <c r="P700" s="731"/>
      <c r="Q700" s="705"/>
    </row>
    <row r="701" spans="1:17" ht="15" hidden="1" customHeight="1" x14ac:dyDescent="0.25">
      <c r="A701" s="740"/>
      <c r="B701" s="741"/>
      <c r="C701" s="741"/>
      <c r="D701" s="741"/>
      <c r="E701" s="741"/>
      <c r="F701" s="741"/>
      <c r="G701" s="741"/>
      <c r="H701" s="741"/>
      <c r="I701" s="741"/>
      <c r="J701" s="731"/>
      <c r="K701" s="730"/>
      <c r="L701" s="724"/>
      <c r="M701" s="730"/>
      <c r="N701" s="724"/>
      <c r="O701" s="730"/>
      <c r="P701" s="731"/>
      <c r="Q701" s="705"/>
    </row>
    <row r="702" spans="1:17" ht="15" hidden="1" customHeight="1" x14ac:dyDescent="0.25">
      <c r="A702" s="740"/>
      <c r="B702" s="741"/>
      <c r="C702" s="741"/>
      <c r="D702" s="741"/>
      <c r="E702" s="741"/>
      <c r="F702" s="741"/>
      <c r="G702" s="741"/>
      <c r="H702" s="741"/>
      <c r="I702" s="741"/>
      <c r="J702" s="731"/>
      <c r="K702" s="730"/>
      <c r="L702" s="724"/>
      <c r="M702" s="730"/>
      <c r="N702" s="724"/>
      <c r="O702" s="730"/>
      <c r="P702" s="731"/>
      <c r="Q702" s="705"/>
    </row>
    <row r="703" spans="1:17" ht="15" hidden="1" customHeight="1" x14ac:dyDescent="0.25">
      <c r="A703" s="740"/>
      <c r="B703" s="741"/>
      <c r="C703" s="741"/>
      <c r="D703" s="741"/>
      <c r="E703" s="741"/>
      <c r="F703" s="741"/>
      <c r="G703" s="741"/>
      <c r="H703" s="741"/>
      <c r="I703" s="741"/>
      <c r="J703" s="731"/>
      <c r="K703" s="730"/>
      <c r="L703" s="724"/>
      <c r="M703" s="730"/>
      <c r="N703" s="724"/>
      <c r="O703" s="730"/>
      <c r="P703" s="731"/>
      <c r="Q703" s="705"/>
    </row>
    <row r="704" spans="1:17" ht="15" hidden="1" customHeight="1" x14ac:dyDescent="0.25">
      <c r="A704" s="740"/>
      <c r="B704" s="741"/>
      <c r="C704" s="741"/>
      <c r="D704" s="741"/>
      <c r="E704" s="741"/>
      <c r="F704" s="741"/>
      <c r="G704" s="741"/>
      <c r="H704" s="741"/>
      <c r="I704" s="741"/>
      <c r="J704" s="731"/>
      <c r="K704" s="730"/>
      <c r="L704" s="724"/>
      <c r="M704" s="730"/>
      <c r="N704" s="724"/>
      <c r="O704" s="730"/>
      <c r="P704" s="731"/>
      <c r="Q704" s="705"/>
    </row>
    <row r="705" spans="1:17" ht="15" hidden="1" customHeight="1" x14ac:dyDescent="0.25">
      <c r="A705" s="740"/>
      <c r="B705" s="741"/>
      <c r="C705" s="741"/>
      <c r="D705" s="741"/>
      <c r="E705" s="741"/>
      <c r="F705" s="741"/>
      <c r="G705" s="741"/>
      <c r="H705" s="741"/>
      <c r="I705" s="741"/>
      <c r="J705" s="731"/>
      <c r="K705" s="730"/>
      <c r="L705" s="724"/>
      <c r="M705" s="730"/>
      <c r="N705" s="724"/>
      <c r="O705" s="730"/>
      <c r="P705" s="731"/>
      <c r="Q705" s="705"/>
    </row>
    <row r="706" spans="1:17" ht="15" hidden="1" customHeight="1" x14ac:dyDescent="0.25">
      <c r="A706" s="740"/>
      <c r="B706" s="741"/>
      <c r="C706" s="741"/>
      <c r="D706" s="741"/>
      <c r="E706" s="741"/>
      <c r="F706" s="741"/>
      <c r="G706" s="741"/>
      <c r="H706" s="741"/>
      <c r="I706" s="741"/>
      <c r="J706" s="731"/>
      <c r="K706" s="730"/>
      <c r="L706" s="724"/>
      <c r="M706" s="730"/>
      <c r="N706" s="724"/>
      <c r="O706" s="730"/>
      <c r="P706" s="731"/>
      <c r="Q706" s="705"/>
    </row>
    <row r="707" spans="1:17" ht="15" hidden="1" customHeight="1" x14ac:dyDescent="0.25">
      <c r="A707" s="740"/>
      <c r="B707" s="741"/>
      <c r="C707" s="741"/>
      <c r="D707" s="741"/>
      <c r="E707" s="741"/>
      <c r="F707" s="741"/>
      <c r="G707" s="741"/>
      <c r="H707" s="741"/>
      <c r="I707" s="741"/>
      <c r="J707" s="731"/>
      <c r="K707" s="730"/>
      <c r="L707" s="724"/>
      <c r="M707" s="730"/>
      <c r="N707" s="724"/>
      <c r="O707" s="730"/>
      <c r="P707" s="731"/>
      <c r="Q707" s="705"/>
    </row>
    <row r="708" spans="1:17" ht="15" hidden="1" customHeight="1" x14ac:dyDescent="0.25">
      <c r="A708" s="740"/>
      <c r="B708" s="741"/>
      <c r="C708" s="741"/>
      <c r="D708" s="741"/>
      <c r="E708" s="741"/>
      <c r="F708" s="741"/>
      <c r="G708" s="741"/>
      <c r="H708" s="741"/>
      <c r="I708" s="741"/>
      <c r="J708" s="731"/>
      <c r="K708" s="730"/>
      <c r="L708" s="724"/>
      <c r="M708" s="730"/>
      <c r="N708" s="724"/>
      <c r="O708" s="730"/>
      <c r="P708" s="731"/>
      <c r="Q708" s="705"/>
    </row>
    <row r="709" spans="1:17" ht="15" hidden="1" customHeight="1" x14ac:dyDescent="0.25">
      <c r="A709" s="740"/>
      <c r="B709" s="741"/>
      <c r="C709" s="741"/>
      <c r="D709" s="741"/>
      <c r="E709" s="741"/>
      <c r="F709" s="741"/>
      <c r="G709" s="741"/>
      <c r="H709" s="741"/>
      <c r="I709" s="741"/>
      <c r="J709" s="731"/>
      <c r="K709" s="730"/>
      <c r="L709" s="724"/>
      <c r="M709" s="730"/>
      <c r="N709" s="724"/>
      <c r="O709" s="730"/>
      <c r="P709" s="731"/>
      <c r="Q709" s="705"/>
    </row>
    <row r="710" spans="1:17" ht="15" hidden="1" customHeight="1" x14ac:dyDescent="0.25">
      <c r="A710" s="740"/>
      <c r="B710" s="741"/>
      <c r="C710" s="741"/>
      <c r="D710" s="741"/>
      <c r="E710" s="741"/>
      <c r="F710" s="741"/>
      <c r="G710" s="741"/>
      <c r="H710" s="741"/>
      <c r="I710" s="741"/>
      <c r="J710" s="731"/>
      <c r="K710" s="730"/>
      <c r="L710" s="724"/>
      <c r="M710" s="730"/>
      <c r="N710" s="724"/>
      <c r="O710" s="730"/>
      <c r="P710" s="731"/>
      <c r="Q710" s="705"/>
    </row>
    <row r="711" spans="1:17" ht="15" hidden="1" customHeight="1" x14ac:dyDescent="0.25">
      <c r="A711" s="740"/>
      <c r="B711" s="741"/>
      <c r="C711" s="741"/>
      <c r="D711" s="741"/>
      <c r="E711" s="741"/>
      <c r="F711" s="741"/>
      <c r="G711" s="741"/>
      <c r="H711" s="741"/>
      <c r="I711" s="741"/>
      <c r="J711" s="731"/>
      <c r="K711" s="730"/>
      <c r="L711" s="724"/>
      <c r="M711" s="730"/>
      <c r="N711" s="724"/>
      <c r="O711" s="730"/>
      <c r="P711" s="731"/>
      <c r="Q711" s="705"/>
    </row>
    <row r="712" spans="1:17" ht="15" hidden="1" customHeight="1" x14ac:dyDescent="0.25">
      <c r="A712" s="740"/>
      <c r="B712" s="741"/>
      <c r="C712" s="741"/>
      <c r="D712" s="741"/>
      <c r="E712" s="741"/>
      <c r="F712" s="741"/>
      <c r="G712" s="741"/>
      <c r="H712" s="741"/>
      <c r="I712" s="741"/>
      <c r="J712" s="731"/>
      <c r="K712" s="730"/>
      <c r="L712" s="724"/>
      <c r="M712" s="730"/>
      <c r="N712" s="724"/>
      <c r="O712" s="730"/>
      <c r="P712" s="731"/>
      <c r="Q712" s="705"/>
    </row>
    <row r="713" spans="1:17" ht="15" hidden="1" customHeight="1" x14ac:dyDescent="0.25">
      <c r="A713" s="740"/>
      <c r="B713" s="741"/>
      <c r="C713" s="741"/>
      <c r="D713" s="741"/>
      <c r="E713" s="741"/>
      <c r="F713" s="741"/>
      <c r="G713" s="741"/>
      <c r="H713" s="741"/>
      <c r="I713" s="741"/>
      <c r="J713" s="731"/>
      <c r="K713" s="730"/>
      <c r="L713" s="724"/>
      <c r="M713" s="730"/>
      <c r="N713" s="724"/>
      <c r="O713" s="730"/>
      <c r="P713" s="731"/>
      <c r="Q713" s="705"/>
    </row>
    <row r="714" spans="1:17" ht="15" hidden="1" customHeight="1" x14ac:dyDescent="0.25">
      <c r="A714" s="740"/>
      <c r="B714" s="741"/>
      <c r="C714" s="741"/>
      <c r="D714" s="741"/>
      <c r="E714" s="741"/>
      <c r="F714" s="741"/>
      <c r="G714" s="741"/>
      <c r="H714" s="741"/>
      <c r="I714" s="741"/>
      <c r="J714" s="731"/>
      <c r="K714" s="730"/>
      <c r="L714" s="724"/>
      <c r="M714" s="730"/>
      <c r="N714" s="724"/>
      <c r="O714" s="730"/>
      <c r="P714" s="731"/>
      <c r="Q714" s="705"/>
    </row>
    <row r="715" spans="1:17" ht="15" hidden="1" customHeight="1" x14ac:dyDescent="0.25">
      <c r="A715" s="740"/>
      <c r="B715" s="741"/>
      <c r="C715" s="741"/>
      <c r="D715" s="741"/>
      <c r="E715" s="741"/>
      <c r="F715" s="741"/>
      <c r="G715" s="741"/>
      <c r="H715" s="741"/>
      <c r="I715" s="741"/>
      <c r="J715" s="731"/>
      <c r="K715" s="730"/>
      <c r="L715" s="724"/>
      <c r="M715" s="730"/>
      <c r="N715" s="724"/>
      <c r="O715" s="730"/>
      <c r="P715" s="731"/>
      <c r="Q715" s="705"/>
    </row>
    <row r="716" spans="1:17" ht="15" hidden="1" customHeight="1" x14ac:dyDescent="0.25">
      <c r="A716" s="740"/>
      <c r="B716" s="741"/>
      <c r="C716" s="741"/>
      <c r="D716" s="741"/>
      <c r="E716" s="741"/>
      <c r="F716" s="741"/>
      <c r="G716" s="741"/>
      <c r="H716" s="741"/>
      <c r="I716" s="741"/>
      <c r="J716" s="731"/>
      <c r="K716" s="730"/>
      <c r="L716" s="724"/>
      <c r="M716" s="730"/>
      <c r="N716" s="724"/>
      <c r="O716" s="730"/>
      <c r="P716" s="731"/>
      <c r="Q716" s="705"/>
    </row>
    <row r="717" spans="1:17" ht="15" hidden="1" customHeight="1" x14ac:dyDescent="0.25">
      <c r="A717" s="740"/>
      <c r="B717" s="741"/>
      <c r="C717" s="741"/>
      <c r="D717" s="741"/>
      <c r="E717" s="741"/>
      <c r="F717" s="741"/>
      <c r="G717" s="741"/>
      <c r="H717" s="741"/>
      <c r="I717" s="741"/>
      <c r="J717" s="731"/>
      <c r="K717" s="730"/>
      <c r="L717" s="724"/>
      <c r="M717" s="730"/>
      <c r="N717" s="724"/>
      <c r="O717" s="730"/>
      <c r="P717" s="731"/>
      <c r="Q717" s="705"/>
    </row>
    <row r="718" spans="1:17" ht="15" hidden="1" customHeight="1" x14ac:dyDescent="0.25">
      <c r="A718" s="740"/>
      <c r="B718" s="741"/>
      <c r="C718" s="741"/>
      <c r="D718" s="741"/>
      <c r="E718" s="741"/>
      <c r="F718" s="741"/>
      <c r="G718" s="741"/>
      <c r="H718" s="741"/>
      <c r="I718" s="741"/>
      <c r="J718" s="731"/>
      <c r="K718" s="730"/>
      <c r="L718" s="724"/>
      <c r="M718" s="730"/>
      <c r="N718" s="724"/>
      <c r="O718" s="730"/>
      <c r="P718" s="731"/>
      <c r="Q718" s="705"/>
    </row>
    <row r="719" spans="1:17" ht="15" hidden="1" customHeight="1" x14ac:dyDescent="0.25">
      <c r="A719" s="740"/>
      <c r="B719" s="741"/>
      <c r="C719" s="741"/>
      <c r="D719" s="741"/>
      <c r="E719" s="741"/>
      <c r="F719" s="741"/>
      <c r="G719" s="741"/>
      <c r="H719" s="741"/>
      <c r="I719" s="741"/>
      <c r="J719" s="731"/>
      <c r="K719" s="730"/>
      <c r="L719" s="724"/>
      <c r="M719" s="730"/>
      <c r="N719" s="724"/>
      <c r="O719" s="730"/>
      <c r="P719" s="731"/>
      <c r="Q719" s="705"/>
    </row>
    <row r="720" spans="1:17" ht="15" hidden="1" customHeight="1" x14ac:dyDescent="0.25">
      <c r="A720" s="740"/>
      <c r="B720" s="741"/>
      <c r="C720" s="741"/>
      <c r="D720" s="741"/>
      <c r="E720" s="741"/>
      <c r="F720" s="741"/>
      <c r="G720" s="741"/>
      <c r="H720" s="741"/>
      <c r="I720" s="741"/>
      <c r="J720" s="731"/>
      <c r="K720" s="730"/>
      <c r="L720" s="724"/>
      <c r="M720" s="730"/>
      <c r="N720" s="724"/>
      <c r="O720" s="730"/>
      <c r="P720" s="731"/>
      <c r="Q720" s="705"/>
    </row>
    <row r="721" spans="1:17" ht="15" hidden="1" customHeight="1" x14ac:dyDescent="0.25">
      <c r="A721" s="740"/>
      <c r="B721" s="741"/>
      <c r="C721" s="741"/>
      <c r="D721" s="741"/>
      <c r="E721" s="741"/>
      <c r="F721" s="741"/>
      <c r="G721" s="741"/>
      <c r="H721" s="741"/>
      <c r="I721" s="741"/>
      <c r="J721" s="731"/>
      <c r="K721" s="730"/>
      <c r="L721" s="724"/>
      <c r="M721" s="730"/>
      <c r="N721" s="724"/>
      <c r="O721" s="730"/>
      <c r="P721" s="731"/>
      <c r="Q721" s="705"/>
    </row>
    <row r="722" spans="1:17" ht="15" hidden="1" customHeight="1" x14ac:dyDescent="0.25">
      <c r="A722" s="740"/>
      <c r="B722" s="741"/>
      <c r="C722" s="741"/>
      <c r="D722" s="741"/>
      <c r="E722" s="741"/>
      <c r="F722" s="741"/>
      <c r="G722" s="741"/>
      <c r="H722" s="741"/>
      <c r="I722" s="741"/>
      <c r="J722" s="731"/>
      <c r="K722" s="730"/>
      <c r="L722" s="724"/>
      <c r="M722" s="730"/>
      <c r="N722" s="724"/>
      <c r="O722" s="730"/>
      <c r="P722" s="731"/>
      <c r="Q722" s="705"/>
    </row>
    <row r="723" spans="1:17" ht="15" hidden="1" customHeight="1" x14ac:dyDescent="0.25">
      <c r="A723" s="740"/>
      <c r="B723" s="741"/>
      <c r="C723" s="741"/>
      <c r="D723" s="741"/>
      <c r="E723" s="741"/>
      <c r="F723" s="741"/>
      <c r="G723" s="741"/>
      <c r="H723" s="741"/>
      <c r="I723" s="741"/>
      <c r="J723" s="731"/>
      <c r="K723" s="730"/>
      <c r="L723" s="724"/>
      <c r="M723" s="730"/>
      <c r="N723" s="724"/>
      <c r="O723" s="730"/>
      <c r="P723" s="731"/>
      <c r="Q723" s="705"/>
    </row>
    <row r="724" spans="1:17" ht="15" hidden="1" customHeight="1" x14ac:dyDescent="0.25">
      <c r="A724" s="740"/>
      <c r="B724" s="741"/>
      <c r="C724" s="741"/>
      <c r="D724" s="741"/>
      <c r="E724" s="741"/>
      <c r="F724" s="741"/>
      <c r="G724" s="741"/>
      <c r="H724" s="741"/>
      <c r="I724" s="741"/>
      <c r="J724" s="731"/>
      <c r="K724" s="730"/>
      <c r="L724" s="724"/>
      <c r="M724" s="730"/>
      <c r="N724" s="724"/>
      <c r="O724" s="730"/>
      <c r="P724" s="731"/>
      <c r="Q724" s="705"/>
    </row>
    <row r="725" spans="1:17" ht="15" hidden="1" customHeight="1" x14ac:dyDescent="0.25">
      <c r="A725" s="740"/>
      <c r="B725" s="741"/>
      <c r="C725" s="741"/>
      <c r="D725" s="741"/>
      <c r="E725" s="741"/>
      <c r="F725" s="741"/>
      <c r="G725" s="741"/>
      <c r="H725" s="741"/>
      <c r="I725" s="741"/>
      <c r="J725" s="731"/>
      <c r="K725" s="730"/>
      <c r="L725" s="724"/>
      <c r="M725" s="730"/>
      <c r="N725" s="724"/>
      <c r="O725" s="730"/>
      <c r="P725" s="731"/>
      <c r="Q725" s="705"/>
    </row>
    <row r="726" spans="1:17" ht="15" hidden="1" customHeight="1" x14ac:dyDescent="0.25">
      <c r="A726" s="740"/>
      <c r="B726" s="741"/>
      <c r="C726" s="741"/>
      <c r="D726" s="741"/>
      <c r="E726" s="741"/>
      <c r="F726" s="741"/>
      <c r="G726" s="741"/>
      <c r="H726" s="741"/>
      <c r="I726" s="741"/>
      <c r="J726" s="731"/>
      <c r="K726" s="730"/>
      <c r="L726" s="724"/>
      <c r="M726" s="730"/>
      <c r="N726" s="724"/>
      <c r="O726" s="730"/>
      <c r="P726" s="731"/>
      <c r="Q726" s="705"/>
    </row>
    <row r="727" spans="1:17" ht="15" hidden="1" customHeight="1" x14ac:dyDescent="0.25">
      <c r="A727" s="740"/>
      <c r="B727" s="741"/>
      <c r="C727" s="741"/>
      <c r="D727" s="741"/>
      <c r="E727" s="741"/>
      <c r="F727" s="741"/>
      <c r="G727" s="741"/>
      <c r="H727" s="741"/>
      <c r="I727" s="741"/>
      <c r="J727" s="731"/>
      <c r="K727" s="730"/>
      <c r="L727" s="724"/>
      <c r="M727" s="730"/>
      <c r="N727" s="724"/>
      <c r="O727" s="730"/>
      <c r="P727" s="731"/>
      <c r="Q727" s="705"/>
    </row>
    <row r="728" spans="1:17" ht="15" hidden="1" customHeight="1" x14ac:dyDescent="0.25">
      <c r="A728" s="740"/>
      <c r="B728" s="741"/>
      <c r="C728" s="741"/>
      <c r="D728" s="741"/>
      <c r="E728" s="741"/>
      <c r="F728" s="741"/>
      <c r="G728" s="741"/>
      <c r="H728" s="741"/>
      <c r="I728" s="741"/>
      <c r="J728" s="731"/>
      <c r="K728" s="730"/>
      <c r="L728" s="724"/>
      <c r="M728" s="730"/>
      <c r="N728" s="724"/>
      <c r="O728" s="730"/>
      <c r="P728" s="731"/>
      <c r="Q728" s="705"/>
    </row>
    <row r="729" spans="1:17" ht="15" hidden="1" customHeight="1" x14ac:dyDescent="0.25">
      <c r="A729" s="740"/>
      <c r="B729" s="741"/>
      <c r="C729" s="741"/>
      <c r="D729" s="741"/>
      <c r="E729" s="741"/>
      <c r="F729" s="741"/>
      <c r="G729" s="741"/>
      <c r="H729" s="741"/>
      <c r="I729" s="741"/>
      <c r="J729" s="731"/>
      <c r="K729" s="730"/>
      <c r="L729" s="724"/>
      <c r="M729" s="730"/>
      <c r="N729" s="724"/>
      <c r="O729" s="730"/>
      <c r="P729" s="731"/>
      <c r="Q729" s="705"/>
    </row>
    <row r="730" spans="1:17" ht="15" hidden="1" customHeight="1" x14ac:dyDescent="0.25">
      <c r="A730" s="740"/>
      <c r="B730" s="741"/>
      <c r="C730" s="741"/>
      <c r="D730" s="741"/>
      <c r="E730" s="741"/>
      <c r="F730" s="741"/>
      <c r="G730" s="741"/>
      <c r="H730" s="741"/>
      <c r="I730" s="741"/>
      <c r="J730" s="731"/>
      <c r="K730" s="730"/>
      <c r="L730" s="724"/>
      <c r="M730" s="730"/>
      <c r="N730" s="724"/>
      <c r="O730" s="730"/>
      <c r="P730" s="731"/>
      <c r="Q730" s="705"/>
    </row>
    <row r="731" spans="1:17" ht="15" hidden="1" customHeight="1" x14ac:dyDescent="0.25">
      <c r="A731" s="740"/>
      <c r="B731" s="741"/>
      <c r="C731" s="741"/>
      <c r="D731" s="741"/>
      <c r="E731" s="741"/>
      <c r="F731" s="741"/>
      <c r="G731" s="741"/>
      <c r="H731" s="741"/>
      <c r="I731" s="741"/>
      <c r="J731" s="731"/>
      <c r="K731" s="730"/>
      <c r="L731" s="724"/>
      <c r="M731" s="730"/>
      <c r="N731" s="724"/>
      <c r="O731" s="730"/>
      <c r="P731" s="731"/>
      <c r="Q731" s="705"/>
    </row>
    <row r="732" spans="1:17" ht="15" hidden="1" customHeight="1" x14ac:dyDescent="0.25">
      <c r="A732" s="740"/>
      <c r="B732" s="741"/>
      <c r="C732" s="741"/>
      <c r="D732" s="741"/>
      <c r="E732" s="741"/>
      <c r="F732" s="741"/>
      <c r="G732" s="741"/>
      <c r="H732" s="741"/>
      <c r="I732" s="741"/>
      <c r="J732" s="731"/>
      <c r="K732" s="730"/>
      <c r="L732" s="724"/>
      <c r="M732" s="730"/>
      <c r="N732" s="724"/>
      <c r="O732" s="730"/>
      <c r="P732" s="731"/>
      <c r="Q732" s="705"/>
    </row>
    <row r="733" spans="1:17" ht="15" hidden="1" customHeight="1" x14ac:dyDescent="0.25">
      <c r="A733" s="740"/>
      <c r="B733" s="741"/>
      <c r="C733" s="741"/>
      <c r="D733" s="741"/>
      <c r="E733" s="741"/>
      <c r="F733" s="741"/>
      <c r="G733" s="741"/>
      <c r="H733" s="741"/>
      <c r="I733" s="741"/>
      <c r="J733" s="731"/>
      <c r="K733" s="730"/>
      <c r="L733" s="724"/>
      <c r="M733" s="730"/>
      <c r="N733" s="724"/>
      <c r="O733" s="730"/>
      <c r="P733" s="731"/>
      <c r="Q733" s="705"/>
    </row>
    <row r="734" spans="1:17" ht="15" hidden="1" customHeight="1" x14ac:dyDescent="0.25">
      <c r="A734" s="740"/>
      <c r="B734" s="741"/>
      <c r="C734" s="741"/>
      <c r="D734" s="741"/>
      <c r="E734" s="741"/>
      <c r="F734" s="741"/>
      <c r="G734" s="741"/>
      <c r="H734" s="741"/>
      <c r="I734" s="741"/>
      <c r="J734" s="731"/>
      <c r="K734" s="730"/>
      <c r="L734" s="724"/>
      <c r="M734" s="730"/>
      <c r="N734" s="724"/>
      <c r="O734" s="730"/>
      <c r="P734" s="731"/>
      <c r="Q734" s="705"/>
    </row>
    <row r="735" spans="1:17" ht="15" hidden="1" customHeight="1" x14ac:dyDescent="0.25">
      <c r="A735" s="740"/>
      <c r="B735" s="741"/>
      <c r="C735" s="741"/>
      <c r="D735" s="741"/>
      <c r="E735" s="741"/>
      <c r="F735" s="741"/>
      <c r="G735" s="741"/>
      <c r="H735" s="741"/>
      <c r="I735" s="741"/>
      <c r="J735" s="731"/>
      <c r="K735" s="730"/>
      <c r="L735" s="724"/>
      <c r="M735" s="730"/>
      <c r="N735" s="724"/>
      <c r="O735" s="730"/>
      <c r="P735" s="731"/>
      <c r="Q735" s="705"/>
    </row>
    <row r="736" spans="1:17" ht="15" hidden="1" customHeight="1" x14ac:dyDescent="0.25">
      <c r="A736" s="740"/>
      <c r="B736" s="741"/>
      <c r="C736" s="741"/>
      <c r="D736" s="741"/>
      <c r="E736" s="741"/>
      <c r="F736" s="741"/>
      <c r="G736" s="741"/>
      <c r="H736" s="741"/>
      <c r="I736" s="741"/>
      <c r="J736" s="731"/>
      <c r="K736" s="730"/>
      <c r="L736" s="724"/>
      <c r="M736" s="730"/>
      <c r="N736" s="724"/>
      <c r="O736" s="730"/>
      <c r="P736" s="731"/>
      <c r="Q736" s="705"/>
    </row>
    <row r="737" spans="1:17" ht="15" hidden="1" customHeight="1" x14ac:dyDescent="0.25">
      <c r="A737" s="740"/>
      <c r="B737" s="741"/>
      <c r="C737" s="741"/>
      <c r="D737" s="741"/>
      <c r="E737" s="741"/>
      <c r="F737" s="741"/>
      <c r="G737" s="741"/>
      <c r="H737" s="741"/>
      <c r="I737" s="741"/>
      <c r="J737" s="731"/>
      <c r="K737" s="730"/>
      <c r="L737" s="724"/>
      <c r="M737" s="730"/>
      <c r="N737" s="724"/>
      <c r="O737" s="730"/>
      <c r="P737" s="731"/>
      <c r="Q737" s="705"/>
    </row>
    <row r="738" spans="1:17" ht="15" hidden="1" customHeight="1" x14ac:dyDescent="0.25">
      <c r="A738" s="740"/>
      <c r="B738" s="741"/>
      <c r="C738" s="741"/>
      <c r="D738" s="741"/>
      <c r="E738" s="741"/>
      <c r="F738" s="741"/>
      <c r="G738" s="741"/>
      <c r="H738" s="741"/>
      <c r="I738" s="741"/>
      <c r="J738" s="731"/>
      <c r="K738" s="730"/>
      <c r="L738" s="724"/>
      <c r="M738" s="730"/>
      <c r="N738" s="724"/>
      <c r="O738" s="730"/>
      <c r="P738" s="731"/>
      <c r="Q738" s="705"/>
    </row>
    <row r="739" spans="1:17" ht="15" hidden="1" customHeight="1" x14ac:dyDescent="0.25">
      <c r="A739" s="740"/>
      <c r="B739" s="741"/>
      <c r="C739" s="741"/>
      <c r="D739" s="741"/>
      <c r="E739" s="741"/>
      <c r="F739" s="741"/>
      <c r="G739" s="741"/>
      <c r="H739" s="741"/>
      <c r="I739" s="741"/>
      <c r="J739" s="731"/>
      <c r="K739" s="730"/>
      <c r="L739" s="724"/>
      <c r="M739" s="730"/>
      <c r="N739" s="724"/>
      <c r="O739" s="730"/>
      <c r="P739" s="731"/>
      <c r="Q739" s="705"/>
    </row>
    <row r="740" spans="1:17" ht="15" hidden="1" customHeight="1" x14ac:dyDescent="0.25">
      <c r="A740" s="740"/>
      <c r="B740" s="741"/>
      <c r="C740" s="741"/>
      <c r="D740" s="741"/>
      <c r="E740" s="741"/>
      <c r="F740" s="741"/>
      <c r="G740" s="741"/>
      <c r="H740" s="741"/>
      <c r="I740" s="741"/>
      <c r="J740" s="731"/>
      <c r="K740" s="730"/>
      <c r="L740" s="724"/>
      <c r="M740" s="730"/>
      <c r="N740" s="724"/>
      <c r="O740" s="730"/>
      <c r="P740" s="731"/>
      <c r="Q740" s="705"/>
    </row>
    <row r="741" spans="1:17" ht="15" hidden="1" customHeight="1" x14ac:dyDescent="0.25">
      <c r="A741" s="740"/>
      <c r="B741" s="741"/>
      <c r="C741" s="741"/>
      <c r="D741" s="741"/>
      <c r="E741" s="741"/>
      <c r="F741" s="741"/>
      <c r="G741" s="741"/>
      <c r="H741" s="741"/>
      <c r="I741" s="741"/>
      <c r="J741" s="731"/>
      <c r="K741" s="730"/>
      <c r="L741" s="724"/>
      <c r="M741" s="730"/>
      <c r="N741" s="724"/>
      <c r="O741" s="730"/>
      <c r="P741" s="731"/>
      <c r="Q741" s="705"/>
    </row>
    <row r="742" spans="1:17" ht="15" hidden="1" customHeight="1" x14ac:dyDescent="0.25">
      <c r="A742" s="740"/>
      <c r="B742" s="741"/>
      <c r="C742" s="741"/>
      <c r="D742" s="741"/>
      <c r="E742" s="741"/>
      <c r="F742" s="741"/>
      <c r="G742" s="741"/>
      <c r="H742" s="741"/>
      <c r="I742" s="741"/>
      <c r="J742" s="731"/>
      <c r="K742" s="730"/>
      <c r="L742" s="724"/>
      <c r="M742" s="730"/>
      <c r="N742" s="724"/>
      <c r="O742" s="730"/>
      <c r="P742" s="731"/>
      <c r="Q742" s="705"/>
    </row>
    <row r="743" spans="1:17" ht="15" hidden="1" customHeight="1" x14ac:dyDescent="0.25">
      <c r="A743" s="740"/>
      <c r="B743" s="741"/>
      <c r="C743" s="741"/>
      <c r="D743" s="741"/>
      <c r="E743" s="741"/>
      <c r="F743" s="741"/>
      <c r="G743" s="741"/>
      <c r="H743" s="741"/>
      <c r="I743" s="741"/>
      <c r="J743" s="731"/>
      <c r="K743" s="730"/>
      <c r="L743" s="724"/>
      <c r="M743" s="730"/>
      <c r="N743" s="724"/>
      <c r="O743" s="730"/>
      <c r="P743" s="731"/>
      <c r="Q743" s="705"/>
    </row>
    <row r="744" spans="1:17" ht="15" hidden="1" customHeight="1" x14ac:dyDescent="0.25">
      <c r="A744" s="740"/>
      <c r="B744" s="741"/>
      <c r="C744" s="741"/>
      <c r="D744" s="741"/>
      <c r="E744" s="741"/>
      <c r="F744" s="741"/>
      <c r="G744" s="741"/>
      <c r="H744" s="741"/>
      <c r="I744" s="741"/>
      <c r="J744" s="731"/>
      <c r="K744" s="730"/>
      <c r="L744" s="724"/>
      <c r="M744" s="730"/>
      <c r="N744" s="724"/>
      <c r="O744" s="730"/>
      <c r="P744" s="731"/>
      <c r="Q744" s="705"/>
    </row>
    <row r="745" spans="1:17" ht="15" hidden="1" customHeight="1" x14ac:dyDescent="0.25">
      <c r="A745" s="740"/>
      <c r="B745" s="741"/>
      <c r="C745" s="741"/>
      <c r="D745" s="741"/>
      <c r="E745" s="741"/>
      <c r="F745" s="741"/>
      <c r="G745" s="741"/>
      <c r="H745" s="741"/>
      <c r="I745" s="741"/>
      <c r="J745" s="731"/>
      <c r="K745" s="730"/>
      <c r="L745" s="724"/>
      <c r="M745" s="730"/>
      <c r="N745" s="724"/>
      <c r="O745" s="730"/>
      <c r="P745" s="731"/>
      <c r="Q745" s="705"/>
    </row>
    <row r="746" spans="1:17" ht="15" hidden="1" customHeight="1" x14ac:dyDescent="0.25">
      <c r="A746" s="740"/>
      <c r="B746" s="741"/>
      <c r="C746" s="741"/>
      <c r="D746" s="741"/>
      <c r="E746" s="741"/>
      <c r="F746" s="741"/>
      <c r="G746" s="741"/>
      <c r="H746" s="741"/>
      <c r="I746" s="741"/>
      <c r="J746" s="731"/>
      <c r="K746" s="730"/>
      <c r="L746" s="724"/>
      <c r="M746" s="730"/>
      <c r="N746" s="724"/>
      <c r="O746" s="730"/>
      <c r="P746" s="731"/>
      <c r="Q746" s="705"/>
    </row>
    <row r="747" spans="1:17" ht="15" hidden="1" customHeight="1" x14ac:dyDescent="0.25">
      <c r="A747" s="740"/>
      <c r="B747" s="741"/>
      <c r="C747" s="741"/>
      <c r="D747" s="741"/>
      <c r="E747" s="741"/>
      <c r="F747" s="741"/>
      <c r="G747" s="741"/>
      <c r="H747" s="741"/>
      <c r="I747" s="741"/>
      <c r="J747" s="731"/>
      <c r="K747" s="730"/>
      <c r="L747" s="724"/>
      <c r="M747" s="730"/>
      <c r="N747" s="724"/>
      <c r="O747" s="730"/>
      <c r="P747" s="731"/>
      <c r="Q747" s="705"/>
    </row>
    <row r="748" spans="1:17" ht="15" hidden="1" customHeight="1" x14ac:dyDescent="0.25">
      <c r="A748" s="740"/>
      <c r="B748" s="741"/>
      <c r="C748" s="741"/>
      <c r="D748" s="741"/>
      <c r="E748" s="741"/>
      <c r="F748" s="741"/>
      <c r="G748" s="741"/>
      <c r="H748" s="741"/>
      <c r="I748" s="741"/>
      <c r="J748" s="731"/>
      <c r="K748" s="730"/>
      <c r="L748" s="724"/>
      <c r="M748" s="730"/>
      <c r="N748" s="724"/>
      <c r="O748" s="730"/>
      <c r="P748" s="731"/>
      <c r="Q748" s="705"/>
    </row>
    <row r="749" spans="1:17" ht="15" hidden="1" customHeight="1" x14ac:dyDescent="0.25">
      <c r="A749" s="740"/>
      <c r="B749" s="741"/>
      <c r="C749" s="741"/>
      <c r="D749" s="741"/>
      <c r="E749" s="741"/>
      <c r="F749" s="741"/>
      <c r="G749" s="741"/>
      <c r="H749" s="741"/>
      <c r="I749" s="741"/>
      <c r="J749" s="731"/>
      <c r="K749" s="730"/>
      <c r="L749" s="724"/>
      <c r="M749" s="730"/>
      <c r="N749" s="724"/>
      <c r="O749" s="730"/>
      <c r="P749" s="731"/>
      <c r="Q749" s="705"/>
    </row>
    <row r="750" spans="1:17" ht="15" hidden="1" customHeight="1" x14ac:dyDescent="0.25">
      <c r="A750" s="740"/>
      <c r="B750" s="741"/>
      <c r="C750" s="741"/>
      <c r="D750" s="741"/>
      <c r="E750" s="741"/>
      <c r="F750" s="741"/>
      <c r="G750" s="741"/>
      <c r="H750" s="741"/>
      <c r="I750" s="741"/>
      <c r="J750" s="731"/>
      <c r="K750" s="730"/>
      <c r="L750" s="724"/>
      <c r="M750" s="730"/>
      <c r="N750" s="724"/>
      <c r="O750" s="730"/>
      <c r="P750" s="731"/>
      <c r="Q750" s="705"/>
    </row>
    <row r="751" spans="1:17" ht="15" hidden="1" customHeight="1" x14ac:dyDescent="0.25">
      <c r="A751" s="740"/>
      <c r="B751" s="741"/>
      <c r="C751" s="741"/>
      <c r="D751" s="741"/>
      <c r="E751" s="741"/>
      <c r="F751" s="741"/>
      <c r="G751" s="741"/>
      <c r="H751" s="741"/>
      <c r="I751" s="741"/>
      <c r="J751" s="731"/>
      <c r="K751" s="730"/>
      <c r="L751" s="724"/>
      <c r="M751" s="730"/>
      <c r="N751" s="724"/>
      <c r="O751" s="730"/>
      <c r="P751" s="731"/>
      <c r="Q751" s="705"/>
    </row>
    <row r="752" spans="1:17" ht="15" hidden="1" customHeight="1" x14ac:dyDescent="0.25">
      <c r="A752" s="740"/>
      <c r="B752" s="741"/>
      <c r="C752" s="741"/>
      <c r="D752" s="741"/>
      <c r="E752" s="741"/>
      <c r="F752" s="741"/>
      <c r="G752" s="741"/>
      <c r="H752" s="741"/>
      <c r="I752" s="741"/>
      <c r="J752" s="731"/>
      <c r="K752" s="730"/>
      <c r="L752" s="724"/>
      <c r="M752" s="730"/>
      <c r="N752" s="724"/>
      <c r="O752" s="730"/>
      <c r="P752" s="731"/>
      <c r="Q752" s="705"/>
    </row>
    <row r="753" spans="1:17" ht="15" hidden="1" customHeight="1" x14ac:dyDescent="0.25">
      <c r="A753" s="740"/>
      <c r="B753" s="741"/>
      <c r="C753" s="741"/>
      <c r="D753" s="741"/>
      <c r="E753" s="741"/>
      <c r="F753" s="741"/>
      <c r="G753" s="741"/>
      <c r="H753" s="741"/>
      <c r="I753" s="741"/>
      <c r="J753" s="731"/>
      <c r="K753" s="730"/>
      <c r="L753" s="724"/>
      <c r="M753" s="730"/>
      <c r="N753" s="724"/>
      <c r="O753" s="730"/>
      <c r="P753" s="731"/>
      <c r="Q753" s="705"/>
    </row>
    <row r="754" spans="1:17" ht="15" hidden="1" customHeight="1" x14ac:dyDescent="0.25">
      <c r="A754" s="740"/>
      <c r="B754" s="741"/>
      <c r="C754" s="741"/>
      <c r="D754" s="741"/>
      <c r="E754" s="741"/>
      <c r="F754" s="741"/>
      <c r="G754" s="741"/>
      <c r="H754" s="741"/>
      <c r="I754" s="741"/>
      <c r="J754" s="731"/>
      <c r="K754" s="730"/>
      <c r="L754" s="724"/>
      <c r="M754" s="730"/>
      <c r="N754" s="724"/>
      <c r="O754" s="730"/>
      <c r="P754" s="731"/>
      <c r="Q754" s="705"/>
    </row>
    <row r="755" spans="1:17" ht="15" hidden="1" customHeight="1" x14ac:dyDescent="0.25">
      <c r="A755" s="740"/>
      <c r="B755" s="741"/>
      <c r="C755" s="741"/>
      <c r="D755" s="741"/>
      <c r="E755" s="741"/>
      <c r="F755" s="741"/>
      <c r="G755" s="741"/>
      <c r="H755" s="741"/>
      <c r="I755" s="741"/>
      <c r="J755" s="731"/>
      <c r="K755" s="730"/>
      <c r="L755" s="724"/>
      <c r="M755" s="730"/>
      <c r="N755" s="724"/>
      <c r="O755" s="730"/>
      <c r="P755" s="731"/>
      <c r="Q755" s="705"/>
    </row>
    <row r="756" spans="1:17" ht="15" hidden="1" customHeight="1" x14ac:dyDescent="0.25">
      <c r="A756" s="740"/>
      <c r="B756" s="741"/>
      <c r="C756" s="741"/>
      <c r="D756" s="741"/>
      <c r="E756" s="741"/>
      <c r="F756" s="741"/>
      <c r="G756" s="741"/>
      <c r="H756" s="741"/>
      <c r="I756" s="741"/>
      <c r="J756" s="731"/>
      <c r="K756" s="730"/>
      <c r="L756" s="724"/>
      <c r="M756" s="730"/>
      <c r="N756" s="724"/>
      <c r="O756" s="730"/>
      <c r="P756" s="731"/>
      <c r="Q756" s="705"/>
    </row>
    <row r="757" spans="1:17" ht="15" hidden="1" customHeight="1" x14ac:dyDescent="0.25">
      <c r="A757" s="740"/>
      <c r="B757" s="741"/>
      <c r="C757" s="741"/>
      <c r="D757" s="741"/>
      <c r="E757" s="741"/>
      <c r="F757" s="741"/>
      <c r="G757" s="741"/>
      <c r="H757" s="741"/>
      <c r="I757" s="741"/>
      <c r="J757" s="731"/>
      <c r="K757" s="730"/>
      <c r="L757" s="724"/>
      <c r="M757" s="730"/>
      <c r="N757" s="724"/>
      <c r="O757" s="730"/>
      <c r="P757" s="731"/>
      <c r="Q757" s="705"/>
    </row>
    <row r="758" spans="1:17" ht="15" hidden="1" customHeight="1" x14ac:dyDescent="0.25">
      <c r="A758" s="740"/>
      <c r="B758" s="741"/>
      <c r="C758" s="741"/>
      <c r="D758" s="741"/>
      <c r="E758" s="741"/>
      <c r="F758" s="741"/>
      <c r="G758" s="741"/>
      <c r="H758" s="741"/>
      <c r="I758" s="741"/>
      <c r="J758" s="731"/>
      <c r="K758" s="730"/>
      <c r="L758" s="724"/>
      <c r="M758" s="730"/>
      <c r="N758" s="724"/>
      <c r="O758" s="730"/>
      <c r="P758" s="731"/>
      <c r="Q758" s="705"/>
    </row>
    <row r="759" spans="1:17" ht="15" hidden="1" customHeight="1" x14ac:dyDescent="0.25">
      <c r="A759" s="740"/>
      <c r="B759" s="741"/>
      <c r="C759" s="741"/>
      <c r="D759" s="741"/>
      <c r="E759" s="741"/>
      <c r="F759" s="741"/>
      <c r="G759" s="741"/>
      <c r="H759" s="741"/>
      <c r="I759" s="741"/>
      <c r="J759" s="731"/>
      <c r="K759" s="730"/>
      <c r="L759" s="724"/>
      <c r="M759" s="730"/>
      <c r="N759" s="724"/>
      <c r="O759" s="730"/>
      <c r="P759" s="731"/>
      <c r="Q759" s="705"/>
    </row>
    <row r="760" spans="1:17" ht="15" hidden="1" customHeight="1" x14ac:dyDescent="0.25">
      <c r="A760" s="740"/>
      <c r="B760" s="741"/>
      <c r="C760" s="741"/>
      <c r="D760" s="741"/>
      <c r="E760" s="741"/>
      <c r="F760" s="741"/>
      <c r="G760" s="741"/>
      <c r="H760" s="741"/>
      <c r="I760" s="741"/>
      <c r="J760" s="731"/>
      <c r="K760" s="730"/>
      <c r="L760" s="724"/>
      <c r="M760" s="730"/>
      <c r="N760" s="724"/>
      <c r="O760" s="730"/>
      <c r="P760" s="731"/>
      <c r="Q760" s="705"/>
    </row>
    <row r="761" spans="1:17" ht="15" hidden="1" customHeight="1" x14ac:dyDescent="0.25">
      <c r="A761" s="740"/>
      <c r="B761" s="741"/>
      <c r="C761" s="741"/>
      <c r="D761" s="741"/>
      <c r="E761" s="741"/>
      <c r="F761" s="741"/>
      <c r="G761" s="741"/>
      <c r="H761" s="741"/>
      <c r="I761" s="741"/>
      <c r="J761" s="731"/>
      <c r="K761" s="730"/>
      <c r="L761" s="724"/>
      <c r="M761" s="730"/>
      <c r="N761" s="724"/>
      <c r="O761" s="730"/>
      <c r="P761" s="731"/>
      <c r="Q761" s="705"/>
    </row>
    <row r="762" spans="1:17" ht="15" hidden="1" customHeight="1" x14ac:dyDescent="0.25">
      <c r="A762" s="740"/>
      <c r="B762" s="741"/>
      <c r="C762" s="741"/>
      <c r="D762" s="741"/>
      <c r="E762" s="741"/>
      <c r="F762" s="741"/>
      <c r="G762" s="741"/>
      <c r="H762" s="741"/>
      <c r="I762" s="741"/>
      <c r="J762" s="731"/>
      <c r="K762" s="730"/>
      <c r="L762" s="724"/>
      <c r="M762" s="730"/>
      <c r="N762" s="724"/>
      <c r="O762" s="730"/>
      <c r="P762" s="731"/>
      <c r="Q762" s="705"/>
    </row>
    <row r="763" spans="1:17" ht="15" hidden="1" customHeight="1" x14ac:dyDescent="0.25">
      <c r="A763" s="740"/>
      <c r="B763" s="741"/>
      <c r="C763" s="741"/>
      <c r="D763" s="741"/>
      <c r="E763" s="741"/>
      <c r="F763" s="741"/>
      <c r="G763" s="741"/>
      <c r="H763" s="741"/>
      <c r="I763" s="741"/>
      <c r="J763" s="731"/>
      <c r="K763" s="730"/>
      <c r="L763" s="724"/>
      <c r="M763" s="730"/>
      <c r="N763" s="724"/>
      <c r="O763" s="730"/>
      <c r="P763" s="731"/>
      <c r="Q763" s="705"/>
    </row>
    <row r="764" spans="1:17" ht="15" hidden="1" customHeight="1" x14ac:dyDescent="0.25">
      <c r="A764" s="740"/>
      <c r="B764" s="741"/>
      <c r="C764" s="741"/>
      <c r="D764" s="741"/>
      <c r="E764" s="741"/>
      <c r="F764" s="741"/>
      <c r="G764" s="741"/>
      <c r="H764" s="741"/>
      <c r="I764" s="741"/>
      <c r="J764" s="731"/>
      <c r="K764" s="730"/>
      <c r="L764" s="724"/>
      <c r="M764" s="730"/>
      <c r="N764" s="724"/>
      <c r="O764" s="730"/>
      <c r="P764" s="731"/>
      <c r="Q764" s="705"/>
    </row>
    <row r="765" spans="1:17" ht="15" hidden="1" customHeight="1" x14ac:dyDescent="0.25">
      <c r="A765" s="740"/>
      <c r="B765" s="741"/>
      <c r="C765" s="741"/>
      <c r="D765" s="741"/>
      <c r="E765" s="741"/>
      <c r="F765" s="741"/>
      <c r="G765" s="741"/>
      <c r="H765" s="741"/>
      <c r="I765" s="741"/>
      <c r="J765" s="731"/>
      <c r="K765" s="730"/>
      <c r="L765" s="724"/>
      <c r="M765" s="730"/>
      <c r="N765" s="724"/>
      <c r="O765" s="730"/>
      <c r="P765" s="731"/>
      <c r="Q765" s="705"/>
    </row>
    <row r="766" spans="1:17" ht="15" hidden="1" customHeight="1" x14ac:dyDescent="0.25">
      <c r="A766" s="740"/>
      <c r="B766" s="741"/>
      <c r="C766" s="741"/>
      <c r="D766" s="741"/>
      <c r="E766" s="741"/>
      <c r="F766" s="741"/>
      <c r="G766" s="741"/>
      <c r="H766" s="741"/>
      <c r="I766" s="741"/>
      <c r="J766" s="731"/>
      <c r="K766" s="730"/>
      <c r="L766" s="724"/>
      <c r="M766" s="730"/>
      <c r="N766" s="724"/>
      <c r="O766" s="730"/>
      <c r="P766" s="731"/>
      <c r="Q766" s="705"/>
    </row>
    <row r="767" spans="1:17" ht="15" hidden="1" customHeight="1" x14ac:dyDescent="0.25">
      <c r="A767" s="740"/>
      <c r="B767" s="741"/>
      <c r="C767" s="741"/>
      <c r="D767" s="741"/>
      <c r="E767" s="741"/>
      <c r="F767" s="741"/>
      <c r="G767" s="741"/>
      <c r="H767" s="741"/>
      <c r="I767" s="741"/>
      <c r="J767" s="731"/>
      <c r="K767" s="730"/>
      <c r="L767" s="724"/>
      <c r="M767" s="730"/>
      <c r="N767" s="724"/>
      <c r="O767" s="730"/>
      <c r="P767" s="731"/>
      <c r="Q767" s="705"/>
    </row>
    <row r="768" spans="1:17" x14ac:dyDescent="0.25">
      <c r="A768" s="742"/>
      <c r="B768" s="742"/>
      <c r="C768" s="742"/>
      <c r="D768" s="742"/>
      <c r="E768" s="742"/>
      <c r="F768" s="743"/>
      <c r="G768" s="742"/>
      <c r="H768" s="743"/>
      <c r="I768" s="742"/>
      <c r="J768" s="743"/>
      <c r="K768" s="742"/>
      <c r="L768" s="743"/>
      <c r="M768" s="742"/>
      <c r="N768" s="743"/>
      <c r="O768" s="742"/>
      <c r="P768" s="742"/>
      <c r="Q768" s="742"/>
    </row>
    <row r="769" spans="1:17" x14ac:dyDescent="0.25">
      <c r="A769" s="740" t="s">
        <v>1160</v>
      </c>
      <c r="B769" s="740"/>
      <c r="C769" s="740"/>
      <c r="D769" s="740"/>
      <c r="E769" s="740"/>
      <c r="F769" s="740"/>
      <c r="G769" s="740"/>
      <c r="H769" s="740"/>
      <c r="I769" s="740"/>
      <c r="J769" s="731"/>
      <c r="K769" s="730"/>
      <c r="L769" s="724"/>
      <c r="M769" s="730"/>
      <c r="N769" s="724"/>
      <c r="O769" s="730"/>
      <c r="P769" s="731"/>
      <c r="Q769" s="705"/>
    </row>
    <row r="770" spans="1:17" x14ac:dyDescent="0.25">
      <c r="A770" s="740"/>
      <c r="B770" s="740"/>
      <c r="C770" s="740"/>
      <c r="D770" s="740"/>
      <c r="E770" s="740"/>
      <c r="F770" s="740"/>
      <c r="G770" s="740"/>
      <c r="H770" s="740"/>
      <c r="I770" s="740"/>
      <c r="J770" s="731"/>
      <c r="K770" s="730"/>
      <c r="L770" s="724"/>
      <c r="M770" s="730"/>
      <c r="N770" s="724"/>
      <c r="O770" s="730"/>
      <c r="P770" s="731"/>
      <c r="Q770" s="705"/>
    </row>
    <row r="771" spans="1:17" x14ac:dyDescent="0.25">
      <c r="A771" s="740"/>
      <c r="B771" s="740"/>
      <c r="C771" s="740"/>
      <c r="D771" s="740"/>
      <c r="E771" s="740"/>
      <c r="F771" s="740"/>
      <c r="G771" s="740"/>
      <c r="H771" s="740"/>
      <c r="I771" s="740"/>
      <c r="J771" s="731"/>
      <c r="K771" s="730"/>
      <c r="L771" s="724"/>
      <c r="M771" s="730"/>
      <c r="N771" s="724"/>
      <c r="O771" s="730"/>
      <c r="P771" s="731"/>
      <c r="Q771" s="705"/>
    </row>
    <row r="772" spans="1:17" x14ac:dyDescent="0.25">
      <c r="A772" s="740"/>
      <c r="B772" s="740"/>
      <c r="C772" s="740"/>
      <c r="D772" s="740"/>
      <c r="E772" s="740"/>
      <c r="F772" s="740"/>
      <c r="G772" s="740"/>
      <c r="H772" s="740"/>
      <c r="I772" s="740"/>
      <c r="J772" s="731"/>
      <c r="K772" s="730"/>
      <c r="L772" s="724"/>
      <c r="M772" s="730"/>
      <c r="N772" s="724"/>
      <c r="O772" s="730"/>
      <c r="P772" s="731"/>
      <c r="Q772" s="705"/>
    </row>
    <row r="773" spans="1:17" x14ac:dyDescent="0.25">
      <c r="A773" s="740"/>
      <c r="B773" s="740"/>
      <c r="C773" s="740"/>
      <c r="D773" s="740"/>
      <c r="E773" s="740"/>
      <c r="F773" s="740"/>
      <c r="G773" s="740"/>
      <c r="H773" s="740"/>
      <c r="I773" s="740"/>
      <c r="J773" s="731"/>
      <c r="K773" s="730"/>
      <c r="L773" s="724"/>
      <c r="M773" s="730"/>
      <c r="N773" s="724"/>
      <c r="O773" s="730"/>
      <c r="P773" s="731"/>
      <c r="Q773" s="705"/>
    </row>
    <row r="774" spans="1:17" x14ac:dyDescent="0.25">
      <c r="A774" s="740"/>
      <c r="B774" s="740"/>
      <c r="C774" s="740"/>
      <c r="D774" s="740"/>
      <c r="E774" s="740"/>
      <c r="F774" s="740"/>
      <c r="G774" s="740"/>
      <c r="H774" s="740"/>
      <c r="I774" s="740"/>
      <c r="J774" s="731"/>
      <c r="K774" s="730"/>
      <c r="L774" s="724"/>
      <c r="M774" s="730"/>
      <c r="N774" s="724"/>
      <c r="O774" s="730"/>
      <c r="P774" s="731"/>
      <c r="Q774" s="705"/>
    </row>
    <row r="775" spans="1:17" x14ac:dyDescent="0.25">
      <c r="A775" s="740"/>
      <c r="B775" s="740"/>
      <c r="C775" s="740"/>
      <c r="D775" s="740"/>
      <c r="E775" s="740"/>
      <c r="F775" s="740"/>
      <c r="G775" s="740"/>
      <c r="H775" s="740"/>
      <c r="I775" s="740"/>
      <c r="J775" s="731"/>
      <c r="K775" s="730"/>
      <c r="L775" s="724"/>
      <c r="M775" s="730"/>
      <c r="N775" s="724"/>
      <c r="O775" s="730"/>
      <c r="P775" s="731"/>
      <c r="Q775" s="705"/>
    </row>
    <row r="776" spans="1:17" x14ac:dyDescent="0.25">
      <c r="A776" s="740"/>
      <c r="B776" s="740"/>
      <c r="C776" s="740"/>
      <c r="D776" s="740"/>
      <c r="E776" s="740"/>
      <c r="F776" s="740"/>
      <c r="G776" s="740"/>
      <c r="H776" s="740"/>
      <c r="I776" s="740"/>
      <c r="J776" s="731"/>
      <c r="K776" s="730"/>
      <c r="L776" s="724"/>
      <c r="M776" s="730"/>
      <c r="N776" s="724"/>
      <c r="O776" s="730"/>
      <c r="P776" s="731"/>
      <c r="Q776" s="705"/>
    </row>
    <row r="777" spans="1:17" x14ac:dyDescent="0.25">
      <c r="A777" s="740"/>
      <c r="B777" s="740"/>
      <c r="C777" s="740"/>
      <c r="D777" s="740"/>
      <c r="E777" s="740"/>
      <c r="F777" s="740"/>
      <c r="G777" s="740"/>
      <c r="H777" s="740"/>
      <c r="I777" s="740"/>
      <c r="J777" s="731"/>
      <c r="K777" s="730"/>
      <c r="L777" s="724"/>
      <c r="M777" s="730"/>
      <c r="N777" s="724"/>
      <c r="O777" s="730"/>
      <c r="P777" s="731"/>
      <c r="Q777" s="705"/>
    </row>
    <row r="778" spans="1:17" x14ac:dyDescent="0.25">
      <c r="A778" s="740"/>
      <c r="B778" s="740"/>
      <c r="C778" s="740"/>
      <c r="D778" s="740"/>
      <c r="E778" s="740"/>
      <c r="F778" s="740"/>
      <c r="G778" s="740"/>
      <c r="H778" s="740"/>
      <c r="I778" s="740"/>
      <c r="J778" s="731"/>
      <c r="K778" s="730"/>
      <c r="L778" s="724"/>
      <c r="M778" s="730"/>
      <c r="N778" s="724"/>
      <c r="O778" s="730"/>
      <c r="P778" s="731"/>
      <c r="Q778" s="705"/>
    </row>
    <row r="779" spans="1:17" x14ac:dyDescent="0.25">
      <c r="A779" s="740"/>
      <c r="B779" s="740"/>
      <c r="C779" s="740"/>
      <c r="D779" s="740"/>
      <c r="E779" s="740"/>
      <c r="F779" s="740"/>
      <c r="G779" s="740"/>
      <c r="H779" s="740"/>
      <c r="I779" s="740"/>
      <c r="J779" s="731"/>
      <c r="K779" s="730"/>
      <c r="L779" s="724"/>
      <c r="M779" s="730"/>
      <c r="N779" s="724"/>
      <c r="O779" s="730"/>
      <c r="P779" s="731"/>
      <c r="Q779" s="705"/>
    </row>
    <row r="780" spans="1:17" x14ac:dyDescent="0.25">
      <c r="A780" s="740"/>
      <c r="B780" s="740"/>
      <c r="C780" s="740"/>
      <c r="D780" s="740"/>
      <c r="E780" s="740"/>
      <c r="F780" s="740"/>
      <c r="G780" s="740"/>
      <c r="H780" s="740"/>
      <c r="I780" s="740"/>
      <c r="J780" s="731"/>
      <c r="K780" s="730"/>
      <c r="L780" s="724"/>
      <c r="M780" s="730"/>
      <c r="N780" s="724"/>
      <c r="O780" s="730"/>
      <c r="P780" s="731"/>
      <c r="Q780" s="705"/>
    </row>
    <row r="781" spans="1:17" x14ac:dyDescent="0.25">
      <c r="A781" s="740"/>
      <c r="B781" s="740"/>
      <c r="C781" s="740"/>
      <c r="D781" s="740"/>
      <c r="E781" s="740"/>
      <c r="F781" s="740"/>
      <c r="G781" s="740"/>
      <c r="H781" s="740"/>
      <c r="I781" s="740"/>
      <c r="J781" s="731"/>
      <c r="K781" s="730"/>
      <c r="L781" s="724"/>
      <c r="M781" s="730"/>
      <c r="N781" s="724"/>
      <c r="O781" s="730"/>
      <c r="P781" s="731"/>
      <c r="Q781" s="705"/>
    </row>
    <row r="782" spans="1:17" x14ac:dyDescent="0.25">
      <c r="A782" s="740"/>
      <c r="B782" s="740"/>
      <c r="C782" s="740"/>
      <c r="D782" s="740"/>
      <c r="E782" s="740"/>
      <c r="F782" s="740"/>
      <c r="G782" s="740"/>
      <c r="H782" s="740"/>
      <c r="I782" s="740"/>
      <c r="J782" s="731"/>
      <c r="K782" s="730"/>
      <c r="L782" s="724"/>
      <c r="M782" s="730"/>
      <c r="N782" s="724"/>
      <c r="O782" s="730"/>
      <c r="P782" s="731"/>
      <c r="Q782" s="705"/>
    </row>
    <row r="783" spans="1:17" x14ac:dyDescent="0.25">
      <c r="A783" s="740"/>
      <c r="B783" s="740"/>
      <c r="C783" s="740"/>
      <c r="D783" s="740"/>
      <c r="E783" s="740"/>
      <c r="F783" s="740"/>
      <c r="G783" s="740"/>
      <c r="H783" s="740"/>
      <c r="I783" s="740"/>
      <c r="J783" s="731"/>
      <c r="K783" s="730"/>
      <c r="L783" s="724"/>
      <c r="M783" s="730"/>
      <c r="N783" s="724"/>
      <c r="O783" s="730"/>
      <c r="P783" s="731"/>
      <c r="Q783" s="705"/>
    </row>
    <row r="784" spans="1:17" x14ac:dyDescent="0.25">
      <c r="A784" s="740"/>
      <c r="B784" s="740"/>
      <c r="C784" s="740"/>
      <c r="D784" s="740"/>
      <c r="E784" s="740"/>
      <c r="F784" s="740"/>
      <c r="G784" s="740"/>
      <c r="H784" s="740"/>
      <c r="I784" s="740"/>
      <c r="J784" s="731"/>
      <c r="K784" s="730"/>
      <c r="L784" s="724"/>
      <c r="M784" s="730"/>
      <c r="N784" s="724"/>
      <c r="O784" s="730"/>
      <c r="P784" s="731"/>
      <c r="Q784" s="705"/>
    </row>
    <row r="785" spans="1:17" x14ac:dyDescent="0.25">
      <c r="A785" s="740"/>
      <c r="B785" s="740"/>
      <c r="C785" s="740"/>
      <c r="D785" s="740"/>
      <c r="E785" s="740"/>
      <c r="F785" s="740"/>
      <c r="G785" s="740"/>
      <c r="H785" s="740"/>
      <c r="I785" s="740"/>
      <c r="J785" s="731"/>
      <c r="K785" s="730"/>
      <c r="L785" s="724"/>
      <c r="M785" s="730"/>
      <c r="N785" s="724"/>
      <c r="O785" s="730"/>
      <c r="P785" s="731"/>
      <c r="Q785" s="705"/>
    </row>
    <row r="786" spans="1:17" x14ac:dyDescent="0.25">
      <c r="A786" s="740"/>
      <c r="B786" s="740"/>
      <c r="C786" s="740"/>
      <c r="D786" s="740"/>
      <c r="E786" s="740"/>
      <c r="F786" s="740"/>
      <c r="G786" s="740"/>
      <c r="H786" s="740"/>
      <c r="I786" s="740"/>
      <c r="J786" s="731"/>
      <c r="K786" s="730"/>
      <c r="L786" s="724"/>
      <c r="M786" s="730"/>
      <c r="N786" s="724"/>
      <c r="O786" s="730"/>
      <c r="P786" s="731"/>
      <c r="Q786" s="705"/>
    </row>
    <row r="787" spans="1:17" x14ac:dyDescent="0.25">
      <c r="A787" s="740"/>
      <c r="B787" s="740"/>
      <c r="C787" s="740"/>
      <c r="D787" s="740"/>
      <c r="E787" s="740"/>
      <c r="F787" s="740"/>
      <c r="G787" s="740"/>
      <c r="H787" s="740"/>
      <c r="I787" s="740"/>
      <c r="J787" s="731"/>
      <c r="K787" s="730"/>
      <c r="L787" s="724"/>
      <c r="M787" s="730"/>
      <c r="N787" s="724"/>
      <c r="O787" s="730"/>
      <c r="P787" s="731"/>
      <c r="Q787" s="705"/>
    </row>
    <row r="788" spans="1:17" x14ac:dyDescent="0.25">
      <c r="A788" s="740"/>
      <c r="B788" s="740"/>
      <c r="C788" s="740"/>
      <c r="D788" s="740"/>
      <c r="E788" s="740"/>
      <c r="F788" s="740"/>
      <c r="G788" s="740"/>
      <c r="H788" s="740"/>
      <c r="I788" s="740"/>
      <c r="J788" s="731"/>
      <c r="K788" s="730"/>
      <c r="L788" s="724"/>
      <c r="M788" s="730"/>
      <c r="N788" s="724"/>
      <c r="O788" s="730"/>
      <c r="P788" s="731"/>
      <c r="Q788" s="705"/>
    </row>
    <row r="789" spans="1:17" x14ac:dyDescent="0.25">
      <c r="A789" s="740"/>
      <c r="B789" s="740"/>
      <c r="C789" s="740"/>
      <c r="D789" s="740"/>
      <c r="E789" s="740"/>
      <c r="F789" s="740"/>
      <c r="G789" s="740"/>
      <c r="H789" s="740"/>
      <c r="I789" s="740"/>
      <c r="J789" s="731"/>
      <c r="K789" s="730"/>
      <c r="L789" s="724"/>
      <c r="M789" s="730"/>
      <c r="N789" s="724"/>
      <c r="O789" s="730"/>
      <c r="P789" s="731"/>
      <c r="Q789" s="705"/>
    </row>
    <row r="790" spans="1:17" x14ac:dyDescent="0.25">
      <c r="A790" s="740"/>
      <c r="B790" s="740"/>
      <c r="C790" s="740"/>
      <c r="D790" s="740"/>
      <c r="E790" s="740"/>
      <c r="F790" s="740"/>
      <c r="G790" s="740"/>
      <c r="H790" s="740"/>
      <c r="I790" s="740"/>
      <c r="J790" s="731"/>
      <c r="K790" s="730"/>
      <c r="L790" s="724"/>
      <c r="M790" s="730"/>
      <c r="N790" s="724"/>
      <c r="O790" s="730"/>
      <c r="P790" s="731"/>
      <c r="Q790" s="705"/>
    </row>
    <row r="791" spans="1:17" x14ac:dyDescent="0.25">
      <c r="A791" s="740"/>
      <c r="B791" s="740"/>
      <c r="C791" s="740"/>
      <c r="D791" s="740"/>
      <c r="E791" s="740"/>
      <c r="F791" s="740"/>
      <c r="G791" s="740"/>
      <c r="H791" s="740"/>
      <c r="I791" s="740"/>
      <c r="J791" s="731"/>
      <c r="K791" s="730"/>
      <c r="L791" s="724"/>
      <c r="M791" s="730"/>
      <c r="N791" s="724"/>
      <c r="O791" s="730"/>
      <c r="P791" s="731"/>
      <c r="Q791" s="705"/>
    </row>
    <row r="792" spans="1:17" x14ac:dyDescent="0.25">
      <c r="A792" s="740"/>
      <c r="B792" s="740"/>
      <c r="C792" s="740"/>
      <c r="D792" s="740"/>
      <c r="E792" s="740"/>
      <c r="F792" s="740"/>
      <c r="G792" s="740"/>
      <c r="H792" s="740"/>
      <c r="I792" s="740"/>
      <c r="J792" s="731"/>
      <c r="K792" s="730"/>
      <c r="L792" s="724"/>
      <c r="M792" s="730"/>
      <c r="N792" s="724"/>
      <c r="O792" s="730"/>
      <c r="P792" s="731"/>
      <c r="Q792" s="705"/>
    </row>
    <row r="793" spans="1:17" x14ac:dyDescent="0.25">
      <c r="A793" s="740"/>
      <c r="B793" s="740"/>
      <c r="C793" s="740"/>
      <c r="D793" s="740"/>
      <c r="E793" s="740"/>
      <c r="F793" s="740"/>
      <c r="G793" s="740"/>
      <c r="H793" s="740"/>
      <c r="I793" s="740"/>
      <c r="J793" s="731"/>
      <c r="K793" s="730"/>
      <c r="L793" s="724"/>
      <c r="M793" s="730"/>
      <c r="N793" s="724"/>
      <c r="O793" s="730"/>
      <c r="P793" s="731"/>
      <c r="Q793" s="705"/>
    </row>
    <row r="794" spans="1:17" x14ac:dyDescent="0.25">
      <c r="A794" s="740"/>
      <c r="B794" s="740"/>
      <c r="C794" s="740"/>
      <c r="D794" s="740"/>
      <c r="E794" s="740"/>
      <c r="F794" s="740"/>
      <c r="G794" s="740"/>
      <c r="H794" s="740"/>
      <c r="I794" s="740"/>
      <c r="J794" s="731"/>
      <c r="K794" s="730"/>
      <c r="L794" s="724"/>
      <c r="M794" s="730"/>
      <c r="N794" s="724"/>
      <c r="O794" s="730"/>
      <c r="P794" s="731"/>
      <c r="Q794" s="705"/>
    </row>
    <row r="795" spans="1:17" x14ac:dyDescent="0.25">
      <c r="A795" s="740"/>
      <c r="B795" s="740"/>
      <c r="C795" s="740"/>
      <c r="D795" s="740"/>
      <c r="E795" s="740"/>
      <c r="F795" s="740"/>
      <c r="G795" s="740"/>
      <c r="H795" s="740"/>
      <c r="I795" s="740"/>
      <c r="J795" s="731"/>
      <c r="K795" s="730"/>
      <c r="L795" s="724"/>
      <c r="M795" s="730"/>
      <c r="N795" s="724"/>
      <c r="O795" s="730"/>
      <c r="P795" s="731"/>
      <c r="Q795" s="705"/>
    </row>
    <row r="796" spans="1:17" x14ac:dyDescent="0.25">
      <c r="A796" s="740"/>
      <c r="B796" s="740"/>
      <c r="C796" s="740"/>
      <c r="D796" s="740"/>
      <c r="E796" s="740"/>
      <c r="F796" s="740"/>
      <c r="G796" s="740"/>
      <c r="H796" s="740"/>
      <c r="I796" s="740"/>
      <c r="J796" s="731"/>
      <c r="K796" s="730"/>
      <c r="L796" s="724"/>
      <c r="M796" s="730"/>
      <c r="N796" s="724"/>
      <c r="O796" s="730"/>
      <c r="P796" s="731"/>
      <c r="Q796" s="705"/>
    </row>
    <row r="797" spans="1:17" x14ac:dyDescent="0.25">
      <c r="A797" s="740"/>
      <c r="B797" s="740"/>
      <c r="C797" s="740"/>
      <c r="D797" s="740"/>
      <c r="E797" s="740"/>
      <c r="F797" s="740"/>
      <c r="G797" s="740"/>
      <c r="H797" s="740"/>
      <c r="I797" s="740"/>
      <c r="J797" s="731"/>
      <c r="K797" s="730"/>
      <c r="L797" s="724"/>
      <c r="M797" s="730"/>
      <c r="N797" s="724"/>
      <c r="O797" s="730"/>
      <c r="P797" s="731"/>
      <c r="Q797" s="705"/>
    </row>
    <row r="798" spans="1:17" x14ac:dyDescent="0.25">
      <c r="A798" s="740"/>
      <c r="B798" s="740"/>
      <c r="C798" s="740"/>
      <c r="D798" s="740"/>
      <c r="E798" s="740"/>
      <c r="F798" s="740"/>
      <c r="G798" s="740"/>
      <c r="H798" s="740"/>
      <c r="I798" s="740"/>
      <c r="J798" s="731"/>
      <c r="K798" s="730"/>
      <c r="L798" s="724"/>
      <c r="M798" s="730"/>
      <c r="N798" s="724"/>
      <c r="O798" s="730"/>
      <c r="P798" s="731"/>
      <c r="Q798" s="705"/>
    </row>
    <row r="799" spans="1:17" x14ac:dyDescent="0.25">
      <c r="A799" s="740"/>
      <c r="B799" s="740"/>
      <c r="C799" s="740"/>
      <c r="D799" s="740"/>
      <c r="E799" s="740"/>
      <c r="F799" s="740"/>
      <c r="G799" s="740"/>
      <c r="H799" s="740"/>
      <c r="I799" s="740"/>
      <c r="J799" s="731"/>
      <c r="K799" s="730"/>
      <c r="L799" s="724"/>
      <c r="M799" s="730"/>
      <c r="N799" s="724"/>
      <c r="O799" s="730"/>
      <c r="P799" s="731"/>
      <c r="Q799" s="705"/>
    </row>
    <row r="800" spans="1:17" x14ac:dyDescent="0.25">
      <c r="A800" s="740"/>
      <c r="B800" s="740"/>
      <c r="C800" s="740"/>
      <c r="D800" s="740"/>
      <c r="E800" s="740"/>
      <c r="F800" s="740"/>
      <c r="G800" s="740"/>
      <c r="H800" s="740"/>
      <c r="I800" s="740"/>
      <c r="J800" s="731"/>
      <c r="K800" s="730"/>
      <c r="L800" s="724"/>
      <c r="M800" s="730"/>
      <c r="N800" s="724"/>
      <c r="O800" s="730"/>
      <c r="P800" s="731"/>
      <c r="Q800" s="705"/>
    </row>
    <row r="801" spans="1:17" x14ac:dyDescent="0.25">
      <c r="A801" s="740"/>
      <c r="B801" s="740"/>
      <c r="C801" s="740"/>
      <c r="D801" s="740"/>
      <c r="E801" s="740"/>
      <c r="F801" s="740"/>
      <c r="G801" s="740"/>
      <c r="H801" s="740"/>
      <c r="I801" s="740"/>
      <c r="J801" s="731"/>
      <c r="K801" s="730"/>
      <c r="L801" s="724"/>
      <c r="M801" s="730"/>
      <c r="N801" s="724"/>
      <c r="O801" s="730"/>
      <c r="P801" s="731"/>
      <c r="Q801" s="705"/>
    </row>
    <row r="802" spans="1:17" x14ac:dyDescent="0.25">
      <c r="A802" s="740"/>
      <c r="B802" s="740"/>
      <c r="C802" s="740"/>
      <c r="D802" s="740"/>
      <c r="E802" s="740"/>
      <c r="F802" s="740"/>
      <c r="G802" s="740"/>
      <c r="H802" s="740"/>
      <c r="I802" s="740"/>
      <c r="J802" s="731"/>
      <c r="K802" s="730"/>
      <c r="L802" s="724"/>
      <c r="M802" s="730"/>
      <c r="N802" s="724"/>
      <c r="O802" s="730"/>
      <c r="P802" s="731"/>
      <c r="Q802" s="705"/>
    </row>
    <row r="803" spans="1:17" x14ac:dyDescent="0.25">
      <c r="A803" s="740"/>
      <c r="B803" s="740"/>
      <c r="C803" s="740"/>
      <c r="D803" s="740"/>
      <c r="E803" s="740"/>
      <c r="F803" s="740"/>
      <c r="G803" s="740"/>
      <c r="H803" s="740"/>
      <c r="I803" s="740"/>
      <c r="J803" s="731"/>
      <c r="K803" s="730"/>
      <c r="L803" s="724"/>
      <c r="M803" s="730"/>
      <c r="N803" s="724"/>
      <c r="O803" s="730"/>
      <c r="P803" s="731"/>
      <c r="Q803" s="705"/>
    </row>
    <row r="804" spans="1:17" x14ac:dyDescent="0.25">
      <c r="A804" s="740"/>
      <c r="B804" s="740"/>
      <c r="C804" s="740"/>
      <c r="D804" s="740"/>
      <c r="E804" s="740"/>
      <c r="F804" s="740"/>
      <c r="G804" s="740"/>
      <c r="H804" s="740"/>
      <c r="I804" s="740"/>
      <c r="J804" s="731"/>
      <c r="K804" s="730"/>
      <c r="L804" s="724"/>
      <c r="M804" s="730"/>
      <c r="N804" s="724"/>
      <c r="O804" s="730"/>
      <c r="P804" s="731"/>
      <c r="Q804" s="705"/>
    </row>
    <row r="805" spans="1:17" x14ac:dyDescent="0.25">
      <c r="A805" s="740"/>
      <c r="B805" s="740"/>
      <c r="C805" s="740"/>
      <c r="D805" s="740"/>
      <c r="E805" s="740"/>
      <c r="F805" s="740"/>
      <c r="G805" s="740"/>
      <c r="H805" s="740"/>
      <c r="I805" s="740"/>
      <c r="J805" s="731"/>
      <c r="K805" s="730"/>
      <c r="L805" s="724"/>
      <c r="M805" s="730"/>
      <c r="N805" s="724"/>
      <c r="O805" s="730"/>
      <c r="P805" s="731"/>
      <c r="Q805" s="705"/>
    </row>
    <row r="806" spans="1:17" x14ac:dyDescent="0.25">
      <c r="A806" s="740"/>
      <c r="B806" s="740"/>
      <c r="C806" s="740"/>
      <c r="D806" s="740"/>
      <c r="E806" s="740"/>
      <c r="F806" s="740"/>
      <c r="G806" s="740"/>
      <c r="H806" s="740"/>
      <c r="I806" s="740"/>
      <c r="J806" s="731"/>
      <c r="K806" s="730"/>
      <c r="L806" s="724"/>
      <c r="M806" s="730"/>
      <c r="N806" s="724"/>
      <c r="O806" s="730"/>
      <c r="P806" s="731"/>
      <c r="Q806" s="705"/>
    </row>
    <row r="807" spans="1:17" x14ac:dyDescent="0.25">
      <c r="A807" s="740"/>
      <c r="B807" s="740"/>
      <c r="C807" s="740"/>
      <c r="D807" s="740"/>
      <c r="E807" s="740"/>
      <c r="F807" s="740"/>
      <c r="G807" s="740"/>
      <c r="H807" s="740"/>
      <c r="I807" s="740"/>
      <c r="J807" s="731"/>
      <c r="K807" s="730"/>
      <c r="L807" s="724"/>
      <c r="M807" s="730"/>
      <c r="N807" s="724"/>
      <c r="O807" s="730"/>
      <c r="P807" s="731"/>
      <c r="Q807" s="705"/>
    </row>
    <row r="808" spans="1:17" x14ac:dyDescent="0.25">
      <c r="A808" s="740"/>
      <c r="B808" s="740"/>
      <c r="C808" s="740"/>
      <c r="D808" s="740"/>
      <c r="E808" s="740"/>
      <c r="F808" s="740"/>
      <c r="G808" s="740"/>
      <c r="H808" s="740"/>
      <c r="I808" s="740"/>
      <c r="J808" s="731"/>
      <c r="K808" s="730"/>
      <c r="L808" s="724"/>
      <c r="M808" s="730"/>
      <c r="N808" s="724"/>
      <c r="O808" s="730"/>
      <c r="P808" s="731"/>
      <c r="Q808" s="705"/>
    </row>
    <row r="809" spans="1:17" x14ac:dyDescent="0.25">
      <c r="A809" s="740"/>
      <c r="B809" s="740"/>
      <c r="C809" s="740"/>
      <c r="D809" s="740"/>
      <c r="E809" s="740"/>
      <c r="F809" s="740"/>
      <c r="G809" s="740"/>
      <c r="H809" s="740"/>
      <c r="I809" s="740"/>
      <c r="J809" s="731"/>
      <c r="K809" s="730"/>
      <c r="L809" s="724"/>
      <c r="M809" s="730"/>
      <c r="N809" s="724"/>
      <c r="O809" s="730"/>
      <c r="P809" s="731"/>
      <c r="Q809" s="705"/>
    </row>
    <row r="810" spans="1:17" x14ac:dyDescent="0.25">
      <c r="A810" s="740"/>
      <c r="B810" s="740"/>
      <c r="C810" s="740"/>
      <c r="D810" s="740"/>
      <c r="E810" s="740"/>
      <c r="F810" s="740"/>
      <c r="G810" s="740"/>
      <c r="H810" s="740"/>
      <c r="I810" s="740"/>
      <c r="J810" s="731"/>
      <c r="K810" s="730"/>
      <c r="L810" s="724"/>
      <c r="M810" s="730"/>
      <c r="N810" s="724"/>
      <c r="O810" s="730"/>
      <c r="P810" s="731"/>
      <c r="Q810" s="705"/>
    </row>
    <row r="811" spans="1:17" x14ac:dyDescent="0.25">
      <c r="A811" s="740"/>
      <c r="B811" s="740"/>
      <c r="C811" s="740"/>
      <c r="D811" s="740"/>
      <c r="E811" s="740"/>
      <c r="F811" s="740"/>
      <c r="G811" s="740"/>
      <c r="H811" s="740"/>
      <c r="I811" s="740"/>
      <c r="J811" s="731"/>
      <c r="K811" s="730"/>
      <c r="L811" s="724"/>
      <c r="M811" s="730"/>
      <c r="N811" s="724"/>
      <c r="O811" s="730"/>
      <c r="P811" s="731"/>
      <c r="Q811" s="705"/>
    </row>
    <row r="812" spans="1:17" x14ac:dyDescent="0.25">
      <c r="A812" s="740"/>
      <c r="B812" s="740"/>
      <c r="C812" s="740"/>
      <c r="D812" s="740"/>
      <c r="E812" s="740"/>
      <c r="F812" s="740"/>
      <c r="G812" s="740"/>
      <c r="H812" s="740"/>
      <c r="I812" s="740"/>
      <c r="J812" s="731"/>
      <c r="K812" s="730"/>
      <c r="L812" s="724"/>
      <c r="M812" s="730"/>
      <c r="N812" s="724"/>
      <c r="O812" s="730"/>
      <c r="P812" s="731"/>
      <c r="Q812" s="705"/>
    </row>
    <row r="813" spans="1:17" x14ac:dyDescent="0.25">
      <c r="A813" s="740"/>
      <c r="B813" s="740"/>
      <c r="C813" s="740"/>
      <c r="D813" s="740"/>
      <c r="E813" s="740"/>
      <c r="F813" s="740"/>
      <c r="G813" s="740"/>
      <c r="H813" s="740"/>
      <c r="I813" s="740"/>
      <c r="J813" s="731"/>
      <c r="K813" s="730"/>
      <c r="L813" s="724"/>
      <c r="M813" s="730"/>
      <c r="N813" s="724"/>
      <c r="O813" s="730"/>
      <c r="P813" s="731"/>
      <c r="Q813" s="705"/>
    </row>
    <row r="814" spans="1:17" x14ac:dyDescent="0.25">
      <c r="A814" s="740"/>
      <c r="B814" s="740"/>
      <c r="C814" s="740"/>
      <c r="D814" s="740"/>
      <c r="E814" s="740"/>
      <c r="F814" s="740"/>
      <c r="G814" s="740"/>
      <c r="H814" s="740"/>
      <c r="I814" s="740"/>
      <c r="J814" s="731"/>
      <c r="K814" s="730"/>
      <c r="L814" s="724"/>
      <c r="M814" s="730"/>
      <c r="N814" s="724"/>
      <c r="O814" s="730"/>
      <c r="P814" s="731"/>
      <c r="Q814" s="705"/>
    </row>
    <row r="815" spans="1:17" x14ac:dyDescent="0.25">
      <c r="A815" s="740"/>
      <c r="B815" s="740"/>
      <c r="C815" s="740"/>
      <c r="D815" s="740"/>
      <c r="E815" s="740"/>
      <c r="F815" s="740"/>
      <c r="G815" s="740"/>
      <c r="H815" s="740"/>
      <c r="I815" s="740"/>
      <c r="J815" s="731"/>
      <c r="K815" s="730"/>
      <c r="L815" s="724"/>
      <c r="M815" s="730"/>
      <c r="N815" s="724"/>
      <c r="O815" s="730"/>
      <c r="P815" s="731"/>
      <c r="Q815" s="705"/>
    </row>
    <row r="816" spans="1:17" x14ac:dyDescent="0.25">
      <c r="A816" s="740"/>
      <c r="B816" s="740"/>
      <c r="C816" s="740"/>
      <c r="D816" s="740"/>
      <c r="E816" s="740"/>
      <c r="F816" s="740"/>
      <c r="G816" s="740"/>
      <c r="H816" s="740"/>
      <c r="I816" s="740"/>
      <c r="J816" s="731"/>
      <c r="K816" s="730"/>
      <c r="L816" s="724"/>
      <c r="M816" s="730"/>
      <c r="N816" s="724"/>
      <c r="O816" s="730"/>
      <c r="P816" s="731"/>
      <c r="Q816" s="705"/>
    </row>
    <row r="817" spans="1:17" x14ac:dyDescent="0.25">
      <c r="A817" s="740"/>
      <c r="B817" s="740"/>
      <c r="C817" s="740"/>
      <c r="D817" s="740"/>
      <c r="E817" s="740"/>
      <c r="F817" s="740"/>
      <c r="G817" s="740"/>
      <c r="H817" s="740"/>
      <c r="I817" s="740"/>
      <c r="J817" s="731"/>
      <c r="K817" s="730"/>
      <c r="L817" s="724"/>
      <c r="M817" s="730"/>
      <c r="N817" s="724"/>
      <c r="O817" s="730"/>
      <c r="P817" s="731"/>
      <c r="Q817" s="705"/>
    </row>
    <row r="818" spans="1:17" x14ac:dyDescent="0.25">
      <c r="A818" s="740"/>
      <c r="B818" s="740"/>
      <c r="C818" s="740"/>
      <c r="D818" s="740"/>
      <c r="E818" s="740"/>
      <c r="F818" s="740"/>
      <c r="G818" s="740"/>
      <c r="H818" s="740"/>
      <c r="I818" s="740"/>
      <c r="J818" s="731"/>
      <c r="K818" s="730"/>
      <c r="L818" s="724"/>
      <c r="M818" s="730"/>
      <c r="N818" s="724"/>
      <c r="O818" s="730"/>
      <c r="P818" s="731"/>
      <c r="Q818" s="705"/>
    </row>
    <row r="819" spans="1:17" x14ac:dyDescent="0.25">
      <c r="A819" s="740"/>
      <c r="B819" s="740"/>
      <c r="C819" s="740"/>
      <c r="D819" s="740"/>
      <c r="E819" s="740"/>
      <c r="F819" s="740"/>
      <c r="G819" s="740"/>
      <c r="H819" s="740"/>
      <c r="I819" s="740"/>
      <c r="J819" s="731"/>
      <c r="K819" s="730"/>
      <c r="L819" s="724"/>
      <c r="M819" s="730"/>
      <c r="N819" s="724"/>
      <c r="O819" s="730"/>
      <c r="P819" s="731"/>
      <c r="Q819" s="705"/>
    </row>
    <row r="820" spans="1:17" x14ac:dyDescent="0.25">
      <c r="A820" s="740"/>
      <c r="B820" s="740"/>
      <c r="C820" s="740"/>
      <c r="D820" s="740"/>
      <c r="E820" s="740"/>
      <c r="F820" s="740"/>
      <c r="G820" s="740"/>
      <c r="H820" s="740"/>
      <c r="I820" s="740"/>
      <c r="J820" s="731"/>
      <c r="K820" s="730"/>
      <c r="L820" s="724"/>
      <c r="M820" s="730"/>
      <c r="N820" s="724"/>
      <c r="O820" s="730"/>
      <c r="P820" s="731"/>
      <c r="Q820" s="705"/>
    </row>
    <row r="821" spans="1:17" x14ac:dyDescent="0.25">
      <c r="A821" s="740"/>
      <c r="B821" s="740"/>
      <c r="C821" s="740"/>
      <c r="D821" s="740"/>
      <c r="E821" s="740"/>
      <c r="F821" s="740"/>
      <c r="G821" s="740"/>
      <c r="H821" s="740"/>
      <c r="I821" s="740"/>
      <c r="J821" s="731"/>
      <c r="K821" s="730"/>
      <c r="L821" s="724"/>
      <c r="M821" s="730"/>
      <c r="N821" s="724"/>
      <c r="O821" s="730"/>
      <c r="P821" s="731"/>
      <c r="Q821" s="705"/>
    </row>
    <row r="822" spans="1:17" x14ac:dyDescent="0.25">
      <c r="A822" s="740"/>
      <c r="B822" s="740"/>
      <c r="C822" s="740"/>
      <c r="D822" s="740"/>
      <c r="E822" s="740"/>
      <c r="F822" s="740"/>
      <c r="G822" s="740"/>
      <c r="H822" s="740"/>
      <c r="I822" s="740"/>
      <c r="J822" s="731"/>
      <c r="K822" s="730"/>
      <c r="L822" s="724"/>
      <c r="M822" s="730"/>
      <c r="N822" s="724"/>
      <c r="O822" s="730"/>
      <c r="P822" s="731"/>
      <c r="Q822" s="705"/>
    </row>
  </sheetData>
  <mergeCells count="112">
    <mergeCell ref="J5:K5"/>
    <mergeCell ref="L5:M5"/>
    <mergeCell ref="N5:O5"/>
    <mergeCell ref="F6:G6"/>
    <mergeCell ref="H6:I6"/>
    <mergeCell ref="J6:K6"/>
    <mergeCell ref="L6:M6"/>
    <mergeCell ref="N6:O6"/>
    <mergeCell ref="A2:Q2"/>
    <mergeCell ref="A3:Q3"/>
    <mergeCell ref="A4:A7"/>
    <mergeCell ref="B4:E7"/>
    <mergeCell ref="H4:K4"/>
    <mergeCell ref="L4:O4"/>
    <mergeCell ref="P4:P7"/>
    <mergeCell ref="Q4:Q7"/>
    <mergeCell ref="F5:G5"/>
    <mergeCell ref="H5:I5"/>
    <mergeCell ref="Q63:Q66"/>
    <mergeCell ref="F64:G64"/>
    <mergeCell ref="H64:I64"/>
    <mergeCell ref="J64:K64"/>
    <mergeCell ref="L64:M64"/>
    <mergeCell ref="N64:O64"/>
    <mergeCell ref="F65:G65"/>
    <mergeCell ref="H65:I65"/>
    <mergeCell ref="J65:K65"/>
    <mergeCell ref="L65:M65"/>
    <mergeCell ref="N65:O65"/>
    <mergeCell ref="A82:A85"/>
    <mergeCell ref="B82:E85"/>
    <mergeCell ref="H82:K82"/>
    <mergeCell ref="L82:O82"/>
    <mergeCell ref="A63:A66"/>
    <mergeCell ref="B63:E66"/>
    <mergeCell ref="H63:K63"/>
    <mergeCell ref="L63:O63"/>
    <mergeCell ref="P63:P66"/>
    <mergeCell ref="P82:P85"/>
    <mergeCell ref="A153:A155"/>
    <mergeCell ref="B153:J155"/>
    <mergeCell ref="K153:O153"/>
    <mergeCell ref="P153:P155"/>
    <mergeCell ref="Q153:Q155"/>
    <mergeCell ref="L154:N154"/>
    <mergeCell ref="A102:A105"/>
    <mergeCell ref="B102:J105"/>
    <mergeCell ref="K102:O103"/>
    <mergeCell ref="P102:P105"/>
    <mergeCell ref="Q102:Q105"/>
    <mergeCell ref="L104:N104"/>
    <mergeCell ref="Q82:Q85"/>
    <mergeCell ref="F83:G83"/>
    <mergeCell ref="H83:I83"/>
    <mergeCell ref="J83:K83"/>
    <mergeCell ref="L83:M83"/>
    <mergeCell ref="P173:P175"/>
    <mergeCell ref="Q173:Q175"/>
    <mergeCell ref="G174:J174"/>
    <mergeCell ref="L174:N174"/>
    <mergeCell ref="N83:O83"/>
    <mergeCell ref="F84:G84"/>
    <mergeCell ref="H84:I84"/>
    <mergeCell ref="J84:K84"/>
    <mergeCell ref="L84:M84"/>
    <mergeCell ref="N84:O84"/>
    <mergeCell ref="A432:A435"/>
    <mergeCell ref="B432:C435"/>
    <mergeCell ref="D432:D435"/>
    <mergeCell ref="E432:F435"/>
    <mergeCell ref="K432:O432"/>
    <mergeCell ref="P432:P435"/>
    <mergeCell ref="A173:A175"/>
    <mergeCell ref="B173:C175"/>
    <mergeCell ref="D173:D175"/>
    <mergeCell ref="E173:F175"/>
    <mergeCell ref="G173:J173"/>
    <mergeCell ref="K173:O173"/>
    <mergeCell ref="Q432:Q435"/>
    <mergeCell ref="K433:L433"/>
    <mergeCell ref="N433:O433"/>
    <mergeCell ref="K434:L434"/>
    <mergeCell ref="N434:O434"/>
    <mergeCell ref="P519:P521"/>
    <mergeCell ref="Q519:Q521"/>
    <mergeCell ref="L520:N520"/>
    <mergeCell ref="A451:A454"/>
    <mergeCell ref="C451:C454"/>
    <mergeCell ref="D451:D454"/>
    <mergeCell ref="E451:F454"/>
    <mergeCell ref="J451:O451"/>
    <mergeCell ref="P451:P454"/>
    <mergeCell ref="Q451:Q454"/>
    <mergeCell ref="J452:K452"/>
    <mergeCell ref="P499:P501"/>
    <mergeCell ref="Q499:Q501"/>
    <mergeCell ref="L500:N500"/>
    <mergeCell ref="D502:E502"/>
    <mergeCell ref="D503:E503"/>
    <mergeCell ref="D504:E504"/>
    <mergeCell ref="M452:N452"/>
    <mergeCell ref="J453:K453"/>
    <mergeCell ref="M453:N453"/>
    <mergeCell ref="D505:E505"/>
    <mergeCell ref="D506:E506"/>
    <mergeCell ref="D507:E507"/>
    <mergeCell ref="A519:A521"/>
    <mergeCell ref="C519:D521"/>
    <mergeCell ref="L519:N519"/>
    <mergeCell ref="A499:A501"/>
    <mergeCell ref="C499:D501"/>
    <mergeCell ref="L499:N49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workbookViewId="0">
      <selection activeCell="G56" sqref="G56:G57"/>
    </sheetView>
  </sheetViews>
  <sheetFormatPr baseColWidth="10" defaultColWidth="9.140625" defaultRowHeight="12.75" x14ac:dyDescent="0.2"/>
  <cols>
    <col min="1" max="1" width="57" style="744" customWidth="1"/>
    <col min="2" max="3" width="16.5703125" style="748" bestFit="1" customWidth="1"/>
    <col min="4" max="4" width="15" style="748" bestFit="1" customWidth="1"/>
    <col min="5" max="6" width="16.5703125" style="748" bestFit="1" customWidth="1"/>
    <col min="7" max="7" width="15" style="748" bestFit="1" customWidth="1"/>
    <col min="8" max="8" width="16.5703125" style="748" bestFit="1" customWidth="1"/>
    <col min="9" max="9" width="15" style="748" bestFit="1" customWidth="1"/>
    <col min="10" max="12" width="16.5703125" style="748" bestFit="1" customWidth="1"/>
    <col min="13" max="16384" width="9.140625" style="744"/>
  </cols>
  <sheetData>
    <row r="1" spans="1:12" ht="16.5" customHeight="1" x14ac:dyDescent="0.3">
      <c r="A1" s="1218" t="s">
        <v>425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</row>
    <row r="2" spans="1:12" ht="15.75" x14ac:dyDescent="0.25">
      <c r="A2" s="1219" t="s">
        <v>1621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</row>
    <row r="3" spans="1:12" ht="24" customHeight="1" x14ac:dyDescent="0.2">
      <c r="A3" s="1220" t="s">
        <v>1137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</row>
    <row r="4" spans="1:12" ht="3.75" customHeight="1" x14ac:dyDescent="0.2">
      <c r="A4" s="745"/>
      <c r="B4" s="746"/>
      <c r="C4" s="746"/>
      <c r="D4" s="746"/>
      <c r="E4" s="747"/>
      <c r="F4" s="747"/>
      <c r="G4" s="747"/>
      <c r="H4" s="747"/>
      <c r="I4" s="747"/>
      <c r="J4" s="747"/>
    </row>
    <row r="5" spans="1:12" ht="12.75" customHeight="1" x14ac:dyDescent="0.2">
      <c r="A5" s="749"/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</row>
    <row r="6" spans="1:12" ht="12.75" customHeight="1" x14ac:dyDescent="0.2">
      <c r="A6" s="749"/>
      <c r="B6" s="764" t="s">
        <v>28</v>
      </c>
      <c r="C6" s="764" t="s">
        <v>20</v>
      </c>
      <c r="D6" s="764" t="s">
        <v>21</v>
      </c>
      <c r="E6" s="764" t="s">
        <v>22</v>
      </c>
      <c r="F6" s="764" t="s">
        <v>23</v>
      </c>
      <c r="G6" s="764" t="s">
        <v>35</v>
      </c>
      <c r="H6" s="764" t="s">
        <v>24</v>
      </c>
      <c r="I6" s="764" t="s">
        <v>40</v>
      </c>
      <c r="J6" s="764" t="s">
        <v>25</v>
      </c>
      <c r="K6" s="764" t="s">
        <v>27</v>
      </c>
      <c r="L6" s="764" t="s">
        <v>26</v>
      </c>
    </row>
    <row r="7" spans="1:12" x14ac:dyDescent="0.2">
      <c r="A7" s="758" t="s">
        <v>426</v>
      </c>
      <c r="B7" s="759">
        <f>B8+B16</f>
        <v>3155184789</v>
      </c>
      <c r="C7" s="759">
        <f t="shared" ref="C7:L7" si="0">C8+C16</f>
        <v>3234702974.5500002</v>
      </c>
      <c r="D7" s="759">
        <f t="shared" si="0"/>
        <v>334874736.48000002</v>
      </c>
      <c r="E7" s="759">
        <f t="shared" si="0"/>
        <v>1517161736.8099999</v>
      </c>
      <c r="F7" s="759">
        <f t="shared" si="0"/>
        <v>2009718021.1200001</v>
      </c>
      <c r="G7" s="759">
        <f t="shared" si="0"/>
        <v>145501037.99000001</v>
      </c>
      <c r="H7" s="759">
        <f t="shared" si="0"/>
        <v>2875370346.3899999</v>
      </c>
      <c r="I7" s="759">
        <f t="shared" si="0"/>
        <v>326005839.93000001</v>
      </c>
      <c r="J7" s="759">
        <f t="shared" si="0"/>
        <v>1096456370</v>
      </c>
      <c r="K7" s="759">
        <f t="shared" si="0"/>
        <v>4074943813.6699996</v>
      </c>
      <c r="L7" s="759">
        <f t="shared" si="0"/>
        <v>3184112287.0100002</v>
      </c>
    </row>
    <row r="8" spans="1:12" x14ac:dyDescent="0.2">
      <c r="A8" s="760" t="s">
        <v>427</v>
      </c>
      <c r="B8" s="759">
        <f>SUM(B9:B15)</f>
        <v>223711358</v>
      </c>
      <c r="C8" s="759">
        <f t="shared" ref="C8:L8" si="1">SUM(C9:C15)</f>
        <v>801505496.00999999</v>
      </c>
      <c r="D8" s="759">
        <f t="shared" si="1"/>
        <v>112035842.58</v>
      </c>
      <c r="E8" s="759">
        <f t="shared" si="1"/>
        <v>302587415.78999996</v>
      </c>
      <c r="F8" s="759">
        <f t="shared" si="1"/>
        <v>439183593.46000004</v>
      </c>
      <c r="G8" s="759">
        <f t="shared" si="1"/>
        <v>107811765.26000001</v>
      </c>
      <c r="H8" s="759">
        <f t="shared" si="1"/>
        <v>699127612.15999997</v>
      </c>
      <c r="I8" s="759">
        <f t="shared" si="1"/>
        <v>40460064.279999994</v>
      </c>
      <c r="J8" s="759">
        <f t="shared" si="1"/>
        <v>61671124</v>
      </c>
      <c r="K8" s="759">
        <f t="shared" si="1"/>
        <v>655983039.32999992</v>
      </c>
      <c r="L8" s="759">
        <f t="shared" si="1"/>
        <v>927645144.00999999</v>
      </c>
    </row>
    <row r="9" spans="1:12" x14ac:dyDescent="0.2">
      <c r="A9" s="761" t="s">
        <v>428</v>
      </c>
      <c r="B9" s="762">
        <v>54195012</v>
      </c>
      <c r="C9" s="762">
        <v>505213307.88</v>
      </c>
      <c r="D9" s="762">
        <v>16978315.030000001</v>
      </c>
      <c r="E9" s="762">
        <v>12940368.279999999</v>
      </c>
      <c r="F9" s="762">
        <v>73356630.650000006</v>
      </c>
      <c r="G9" s="762">
        <v>12543187.800000001</v>
      </c>
      <c r="H9" s="762">
        <v>30834732.670000002</v>
      </c>
      <c r="I9" s="762">
        <v>722428.16</v>
      </c>
      <c r="J9" s="762">
        <v>32924707</v>
      </c>
      <c r="K9" s="762">
        <v>276545054.76999998</v>
      </c>
      <c r="L9" s="762">
        <v>71714866.109999999</v>
      </c>
    </row>
    <row r="10" spans="1:12" x14ac:dyDescent="0.2">
      <c r="A10" s="761" t="s">
        <v>429</v>
      </c>
      <c r="B10" s="762">
        <v>1740</v>
      </c>
      <c r="C10" s="762">
        <v>0</v>
      </c>
      <c r="D10" s="762">
        <v>0</v>
      </c>
      <c r="E10" s="762">
        <v>624097</v>
      </c>
      <c r="F10" s="762">
        <v>1493719.52</v>
      </c>
      <c r="G10" s="762">
        <v>0</v>
      </c>
      <c r="H10" s="762">
        <v>628485.06999999995</v>
      </c>
      <c r="I10" s="762">
        <v>10338433.16</v>
      </c>
      <c r="J10" s="762">
        <v>0</v>
      </c>
      <c r="K10" s="762">
        <v>75777.2</v>
      </c>
      <c r="L10" s="762">
        <v>208162139.84</v>
      </c>
    </row>
    <row r="11" spans="1:12" x14ac:dyDescent="0.2">
      <c r="A11" s="761" t="s">
        <v>430</v>
      </c>
      <c r="B11" s="762">
        <v>50566323</v>
      </c>
      <c r="C11" s="762">
        <v>191448785.62</v>
      </c>
      <c r="D11" s="762">
        <v>87758516.560000002</v>
      </c>
      <c r="E11" s="762">
        <v>192071419.08000001</v>
      </c>
      <c r="F11" s="762">
        <v>297618813.51999998</v>
      </c>
      <c r="G11" s="762">
        <v>75492598.590000004</v>
      </c>
      <c r="H11" s="762">
        <v>123951505.01000001</v>
      </c>
      <c r="I11" s="762">
        <v>24624978.59</v>
      </c>
      <c r="J11" s="762">
        <v>15630646</v>
      </c>
      <c r="K11" s="762">
        <v>338584271.45999998</v>
      </c>
      <c r="L11" s="762">
        <v>533870371.56999999</v>
      </c>
    </row>
    <row r="12" spans="1:12" x14ac:dyDescent="0.2">
      <c r="A12" s="761" t="s">
        <v>431</v>
      </c>
      <c r="B12" s="762">
        <v>0</v>
      </c>
      <c r="C12" s="762">
        <v>91746781.560000002</v>
      </c>
      <c r="D12" s="762">
        <v>0</v>
      </c>
      <c r="E12" s="762">
        <v>0</v>
      </c>
      <c r="F12" s="762">
        <v>0</v>
      </c>
      <c r="G12" s="762">
        <v>0</v>
      </c>
      <c r="H12" s="762">
        <v>0</v>
      </c>
      <c r="I12" s="762">
        <v>256634.75</v>
      </c>
      <c r="J12" s="762">
        <v>2329116</v>
      </c>
      <c r="K12" s="762">
        <v>3203068.61</v>
      </c>
      <c r="L12" s="762">
        <v>0</v>
      </c>
    </row>
    <row r="13" spans="1:12" x14ac:dyDescent="0.2">
      <c r="A13" s="761" t="s">
        <v>432</v>
      </c>
      <c r="B13" s="762">
        <v>13166526</v>
      </c>
      <c r="C13" s="762">
        <v>10289081.82</v>
      </c>
      <c r="D13" s="762">
        <v>5203217.71</v>
      </c>
      <c r="E13" s="762">
        <v>63804899.579999998</v>
      </c>
      <c r="F13" s="762">
        <v>61455301.5</v>
      </c>
      <c r="G13" s="762">
        <v>6473114.4699999997</v>
      </c>
      <c r="H13" s="762">
        <v>175083282.78999999</v>
      </c>
      <c r="I13" s="762">
        <v>4517589.62</v>
      </c>
      <c r="J13" s="762">
        <v>0</v>
      </c>
      <c r="K13" s="762">
        <v>524529.31999999995</v>
      </c>
      <c r="L13" s="762">
        <v>22164847.84</v>
      </c>
    </row>
    <row r="14" spans="1:12" x14ac:dyDescent="0.2">
      <c r="A14" s="761" t="s">
        <v>433</v>
      </c>
      <c r="B14" s="762">
        <v>21304471</v>
      </c>
      <c r="C14" s="762">
        <v>2807539.13</v>
      </c>
      <c r="D14" s="762">
        <v>1708080.16</v>
      </c>
      <c r="E14" s="762">
        <v>14960938.880000001</v>
      </c>
      <c r="F14" s="762">
        <v>5182002.22</v>
      </c>
      <c r="G14" s="762">
        <v>13302864.4</v>
      </c>
      <c r="H14" s="762">
        <v>7505834.04</v>
      </c>
      <c r="I14" s="762">
        <v>0</v>
      </c>
      <c r="J14" s="762">
        <v>1138861</v>
      </c>
      <c r="K14" s="762">
        <v>35746164.409999996</v>
      </c>
      <c r="L14" s="762">
        <v>1842628.86</v>
      </c>
    </row>
    <row r="15" spans="1:12" x14ac:dyDescent="0.2">
      <c r="A15" s="761" t="s">
        <v>434</v>
      </c>
      <c r="B15" s="762">
        <v>84477286</v>
      </c>
      <c r="C15" s="762">
        <v>0</v>
      </c>
      <c r="D15" s="762">
        <v>387713.12</v>
      </c>
      <c r="E15" s="762">
        <v>18185692.969999999</v>
      </c>
      <c r="F15" s="762">
        <v>77126.05</v>
      </c>
      <c r="G15" s="762">
        <v>0</v>
      </c>
      <c r="H15" s="762">
        <v>361123772.57999998</v>
      </c>
      <c r="I15" s="762">
        <v>0</v>
      </c>
      <c r="J15" s="762">
        <v>9647794</v>
      </c>
      <c r="K15" s="762">
        <v>1304173.56</v>
      </c>
      <c r="L15" s="762">
        <v>89890289.790000007</v>
      </c>
    </row>
    <row r="16" spans="1:12" x14ac:dyDescent="0.2">
      <c r="A16" s="760" t="s">
        <v>435</v>
      </c>
      <c r="B16" s="759">
        <f>SUM(B17:B25)</f>
        <v>2931473431</v>
      </c>
      <c r="C16" s="759">
        <f t="shared" ref="C16:L16" si="2">SUM(C17:C25)</f>
        <v>2433197478.54</v>
      </c>
      <c r="D16" s="759">
        <f t="shared" si="2"/>
        <v>222838893.90000001</v>
      </c>
      <c r="E16" s="759">
        <f t="shared" si="2"/>
        <v>1214574321.02</v>
      </c>
      <c r="F16" s="759">
        <f t="shared" si="2"/>
        <v>1570534427.6600001</v>
      </c>
      <c r="G16" s="759">
        <f t="shared" si="2"/>
        <v>37689272.729999997</v>
      </c>
      <c r="H16" s="759">
        <f t="shared" si="2"/>
        <v>2176242734.23</v>
      </c>
      <c r="I16" s="759">
        <f t="shared" si="2"/>
        <v>285545775.65000004</v>
      </c>
      <c r="J16" s="759">
        <f t="shared" si="2"/>
        <v>1034785246</v>
      </c>
      <c r="K16" s="759">
        <f t="shared" si="2"/>
        <v>3418960774.3399997</v>
      </c>
      <c r="L16" s="759">
        <f t="shared" si="2"/>
        <v>2256467143</v>
      </c>
    </row>
    <row r="17" spans="1:12" x14ac:dyDescent="0.2">
      <c r="A17" s="761" t="s">
        <v>436</v>
      </c>
      <c r="B17" s="766">
        <v>0</v>
      </c>
      <c r="C17" s="766">
        <v>0</v>
      </c>
      <c r="D17" s="766">
        <v>144260.62</v>
      </c>
      <c r="E17" s="766">
        <v>501120</v>
      </c>
      <c r="F17" s="766">
        <v>0</v>
      </c>
      <c r="G17" s="766">
        <v>19140</v>
      </c>
      <c r="H17" s="766">
        <v>158125.21</v>
      </c>
      <c r="I17" s="766">
        <v>24044.5</v>
      </c>
      <c r="J17" s="766">
        <v>10226815</v>
      </c>
      <c r="K17" s="766">
        <v>26291070.440000001</v>
      </c>
      <c r="L17" s="766">
        <v>228939.46</v>
      </c>
    </row>
    <row r="18" spans="1:12" x14ac:dyDescent="0.2">
      <c r="A18" s="761" t="s">
        <v>437</v>
      </c>
      <c r="B18" s="766">
        <v>0</v>
      </c>
      <c r="C18" s="766">
        <v>0</v>
      </c>
      <c r="D18" s="766">
        <v>0</v>
      </c>
      <c r="E18" s="766">
        <v>0</v>
      </c>
      <c r="F18" s="766">
        <v>0</v>
      </c>
      <c r="G18" s="766">
        <v>0</v>
      </c>
      <c r="H18" s="766">
        <v>0</v>
      </c>
      <c r="I18" s="766">
        <v>110794248.29000001</v>
      </c>
      <c r="J18" s="766">
        <v>0</v>
      </c>
      <c r="K18" s="766">
        <v>0</v>
      </c>
      <c r="L18" s="766">
        <v>38003887.170000002</v>
      </c>
    </row>
    <row r="19" spans="1:12" x14ac:dyDescent="0.2">
      <c r="A19" s="761" t="s">
        <v>438</v>
      </c>
      <c r="B19" s="766">
        <v>95132111</v>
      </c>
      <c r="C19" s="766">
        <v>0</v>
      </c>
      <c r="D19" s="766">
        <v>0</v>
      </c>
      <c r="E19" s="766">
        <v>24991287.84</v>
      </c>
      <c r="F19" s="766">
        <v>243044</v>
      </c>
      <c r="G19" s="766">
        <v>0</v>
      </c>
      <c r="H19" s="766">
        <v>13166472.33</v>
      </c>
      <c r="I19" s="766">
        <v>0</v>
      </c>
      <c r="J19" s="766">
        <v>1414190</v>
      </c>
      <c r="K19" s="766">
        <v>16017586.58</v>
      </c>
      <c r="L19" s="766">
        <v>6930888.8300000001</v>
      </c>
    </row>
    <row r="20" spans="1:12" x14ac:dyDescent="0.2">
      <c r="A20" s="761" t="s">
        <v>439</v>
      </c>
      <c r="B20" s="766">
        <v>2836118839</v>
      </c>
      <c r="C20" s="766">
        <v>1467832853.8499999</v>
      </c>
      <c r="D20" s="766">
        <v>221927612.52000001</v>
      </c>
      <c r="E20" s="766">
        <v>1183768268.46</v>
      </c>
      <c r="F20" s="766">
        <v>1567543410.77</v>
      </c>
      <c r="G20" s="766">
        <v>37670132.729999997</v>
      </c>
      <c r="H20" s="766">
        <v>1852730652.4000001</v>
      </c>
      <c r="I20" s="766">
        <v>166586933.00999999</v>
      </c>
      <c r="J20" s="766">
        <v>1026252928</v>
      </c>
      <c r="K20" s="766">
        <v>3371676866.3699999</v>
      </c>
      <c r="L20" s="766">
        <v>1606575498.6600001</v>
      </c>
    </row>
    <row r="21" spans="1:12" x14ac:dyDescent="0.2">
      <c r="A21" s="761" t="s">
        <v>440</v>
      </c>
      <c r="B21" s="766">
        <v>0</v>
      </c>
      <c r="C21" s="766">
        <v>0</v>
      </c>
      <c r="D21" s="766">
        <v>0</v>
      </c>
      <c r="E21" s="766">
        <v>0</v>
      </c>
      <c r="F21" s="766">
        <v>0</v>
      </c>
      <c r="G21" s="766">
        <v>0</v>
      </c>
      <c r="H21" s="766">
        <v>0</v>
      </c>
      <c r="I21" s="766">
        <v>0</v>
      </c>
      <c r="J21" s="766">
        <v>0</v>
      </c>
      <c r="K21" s="766">
        <v>0</v>
      </c>
      <c r="L21" s="766">
        <v>0</v>
      </c>
    </row>
    <row r="22" spans="1:12" x14ac:dyDescent="0.2">
      <c r="A22" s="761" t="s">
        <v>441</v>
      </c>
      <c r="B22" s="766">
        <v>0</v>
      </c>
      <c r="C22" s="766">
        <v>0</v>
      </c>
      <c r="D22" s="766">
        <v>767020.76</v>
      </c>
      <c r="E22" s="766">
        <v>4314658.5199999996</v>
      </c>
      <c r="F22" s="766">
        <v>0</v>
      </c>
      <c r="G22" s="766">
        <v>0</v>
      </c>
      <c r="H22" s="766">
        <v>0</v>
      </c>
      <c r="I22" s="766">
        <v>1218666.25</v>
      </c>
      <c r="J22" s="766">
        <v>0</v>
      </c>
      <c r="K22" s="766">
        <v>3168267.04</v>
      </c>
      <c r="L22" s="766">
        <v>0</v>
      </c>
    </row>
    <row r="23" spans="1:12" x14ac:dyDescent="0.2">
      <c r="A23" s="761" t="s">
        <v>442</v>
      </c>
      <c r="B23" s="766">
        <v>0</v>
      </c>
      <c r="C23" s="766">
        <v>0</v>
      </c>
      <c r="D23" s="766">
        <v>0</v>
      </c>
      <c r="E23" s="766">
        <v>0</v>
      </c>
      <c r="F23" s="766">
        <v>2068310.89</v>
      </c>
      <c r="G23" s="766">
        <v>0</v>
      </c>
      <c r="H23" s="766">
        <v>234249891.94</v>
      </c>
      <c r="I23" s="766">
        <v>6921883.5999999996</v>
      </c>
      <c r="J23" s="766">
        <v>0</v>
      </c>
      <c r="K23" s="766">
        <v>1379570.31</v>
      </c>
      <c r="L23" s="766">
        <v>0</v>
      </c>
    </row>
    <row r="24" spans="1:12" x14ac:dyDescent="0.2">
      <c r="A24" s="761" t="s">
        <v>443</v>
      </c>
      <c r="B24" s="766">
        <v>222481</v>
      </c>
      <c r="C24" s="766">
        <v>965364624.69000006</v>
      </c>
      <c r="D24" s="766">
        <v>0</v>
      </c>
      <c r="E24" s="766">
        <v>0</v>
      </c>
      <c r="F24" s="766">
        <v>679662</v>
      </c>
      <c r="G24" s="766">
        <v>0</v>
      </c>
      <c r="H24" s="766">
        <v>75937592.349999994</v>
      </c>
      <c r="I24" s="766">
        <v>0</v>
      </c>
      <c r="J24" s="766">
        <v>-3108687</v>
      </c>
      <c r="K24" s="766">
        <v>427413.6</v>
      </c>
      <c r="L24" s="766">
        <v>604727928.88</v>
      </c>
    </row>
    <row r="25" spans="1:12" x14ac:dyDescent="0.2">
      <c r="A25" s="762" t="s">
        <v>975</v>
      </c>
      <c r="B25" s="766">
        <v>0</v>
      </c>
      <c r="C25" s="766">
        <v>0</v>
      </c>
      <c r="D25" s="766">
        <v>0</v>
      </c>
      <c r="E25" s="766">
        <v>998986.2</v>
      </c>
      <c r="F25" s="766">
        <v>0</v>
      </c>
      <c r="G25" s="766">
        <v>0</v>
      </c>
      <c r="H25" s="766">
        <v>0</v>
      </c>
      <c r="I25" s="766">
        <v>0</v>
      </c>
      <c r="J25" s="766">
        <v>0</v>
      </c>
      <c r="K25" s="766">
        <v>0</v>
      </c>
      <c r="L25" s="766">
        <v>0</v>
      </c>
    </row>
    <row r="26" spans="1:12" x14ac:dyDescent="0.2">
      <c r="A26" s="758" t="s">
        <v>444</v>
      </c>
      <c r="B26" s="759">
        <f>B27+B36</f>
        <v>679716248</v>
      </c>
      <c r="C26" s="759">
        <f t="shared" ref="C26:L26" si="3">C27+C36</f>
        <v>725687091.03999996</v>
      </c>
      <c r="D26" s="759">
        <f t="shared" si="3"/>
        <v>190425641.19000003</v>
      </c>
      <c r="E26" s="759">
        <f>E27+E36</f>
        <v>493465705.93000001</v>
      </c>
      <c r="F26" s="759">
        <f t="shared" si="3"/>
        <v>1052004987.8800001</v>
      </c>
      <c r="G26" s="759">
        <f t="shared" si="3"/>
        <v>83521028.099999994</v>
      </c>
      <c r="H26" s="759">
        <f t="shared" si="3"/>
        <v>721120277.5</v>
      </c>
      <c r="I26" s="759">
        <f t="shared" si="3"/>
        <v>219975262.65000001</v>
      </c>
      <c r="J26" s="759">
        <f t="shared" si="3"/>
        <v>286679433</v>
      </c>
      <c r="K26" s="759">
        <f t="shared" si="3"/>
        <v>875175548.07999992</v>
      </c>
      <c r="L26" s="759">
        <f t="shared" si="3"/>
        <v>68211046</v>
      </c>
    </row>
    <row r="27" spans="1:12" x14ac:dyDescent="0.2">
      <c r="A27" s="760" t="s">
        <v>445</v>
      </c>
      <c r="B27" s="759">
        <f>SUM(B28:B35)</f>
        <v>127328914</v>
      </c>
      <c r="C27" s="759">
        <f t="shared" ref="C27:L27" si="4">SUM(C28:C35)</f>
        <v>347553320.65999997</v>
      </c>
      <c r="D27" s="759">
        <f t="shared" si="4"/>
        <v>181790674.81000003</v>
      </c>
      <c r="E27" s="759">
        <f t="shared" si="4"/>
        <v>267308876.03</v>
      </c>
      <c r="F27" s="759">
        <f t="shared" si="4"/>
        <v>467350521.29000002</v>
      </c>
      <c r="G27" s="759">
        <f t="shared" si="4"/>
        <v>69800316.109999999</v>
      </c>
      <c r="H27" s="759">
        <f t="shared" si="4"/>
        <v>234825838.45000002</v>
      </c>
      <c r="I27" s="759">
        <f t="shared" si="4"/>
        <v>32194041.989999998</v>
      </c>
      <c r="J27" s="759">
        <f t="shared" si="4"/>
        <v>29572057</v>
      </c>
      <c r="K27" s="759">
        <f t="shared" si="4"/>
        <v>415514329.68000001</v>
      </c>
      <c r="L27" s="759">
        <f t="shared" si="4"/>
        <v>62989188.75</v>
      </c>
    </row>
    <row r="28" spans="1:12" x14ac:dyDescent="0.2">
      <c r="A28" s="761" t="s">
        <v>446</v>
      </c>
      <c r="B28" s="767">
        <v>16176724</v>
      </c>
      <c r="C28" s="767">
        <v>21638913.140000001</v>
      </c>
      <c r="D28" s="767">
        <v>60035907.039999999</v>
      </c>
      <c r="E28" s="767">
        <v>112157764.29000001</v>
      </c>
      <c r="F28" s="767">
        <v>107195280.09999999</v>
      </c>
      <c r="G28" s="767">
        <v>21941681.219999999</v>
      </c>
      <c r="H28" s="767">
        <v>84419051.430000007</v>
      </c>
      <c r="I28" s="767">
        <v>1447130.3</v>
      </c>
      <c r="J28" s="767">
        <v>1839191</v>
      </c>
      <c r="K28" s="767">
        <v>97757341.680000007</v>
      </c>
      <c r="L28" s="767">
        <v>34348554.979999997</v>
      </c>
    </row>
    <row r="29" spans="1:12" x14ac:dyDescent="0.2">
      <c r="A29" s="761" t="s">
        <v>447</v>
      </c>
      <c r="B29" s="767">
        <v>6535433</v>
      </c>
      <c r="C29" s="767">
        <v>32116887.489999998</v>
      </c>
      <c r="D29" s="767">
        <v>88991847.200000003</v>
      </c>
      <c r="E29" s="767">
        <v>23753584.920000002</v>
      </c>
      <c r="F29" s="767">
        <v>55097927.960000001</v>
      </c>
      <c r="G29" s="767">
        <v>0</v>
      </c>
      <c r="H29" s="767">
        <v>104847378.67</v>
      </c>
      <c r="I29" s="767">
        <v>14459356.310000001</v>
      </c>
      <c r="J29" s="767">
        <v>24591543</v>
      </c>
      <c r="K29" s="767">
        <v>44877498.840000004</v>
      </c>
      <c r="L29" s="767">
        <v>0</v>
      </c>
    </row>
    <row r="30" spans="1:12" x14ac:dyDescent="0.2">
      <c r="A30" s="761" t="s">
        <v>448</v>
      </c>
      <c r="B30" s="767">
        <v>77978198</v>
      </c>
      <c r="C30" s="767">
        <v>0</v>
      </c>
      <c r="D30" s="767">
        <v>0</v>
      </c>
      <c r="E30" s="767">
        <v>5520212.2000000002</v>
      </c>
      <c r="F30" s="767">
        <v>119925555.55</v>
      </c>
      <c r="G30" s="767">
        <v>0</v>
      </c>
      <c r="H30" s="767">
        <v>0</v>
      </c>
      <c r="I30" s="767">
        <v>13112183.85</v>
      </c>
      <c r="J30" s="767">
        <v>0</v>
      </c>
      <c r="K30" s="767">
        <v>0</v>
      </c>
      <c r="L30" s="767">
        <v>0</v>
      </c>
    </row>
    <row r="31" spans="1:12" x14ac:dyDescent="0.2">
      <c r="A31" s="761" t="s">
        <v>2006</v>
      </c>
      <c r="B31" s="767">
        <v>0</v>
      </c>
      <c r="C31" s="767">
        <v>0</v>
      </c>
      <c r="D31" s="767">
        <v>8208735.1500000004</v>
      </c>
      <c r="E31" s="767">
        <v>0</v>
      </c>
      <c r="F31" s="767">
        <v>23528109.18</v>
      </c>
      <c r="G31" s="767">
        <v>236420.59</v>
      </c>
      <c r="H31" s="767">
        <v>16507437.439999999</v>
      </c>
      <c r="I31" s="767">
        <v>1464759.8</v>
      </c>
      <c r="J31" s="767">
        <v>0</v>
      </c>
      <c r="K31" s="767">
        <v>0</v>
      </c>
      <c r="L31" s="767">
        <v>0</v>
      </c>
    </row>
    <row r="32" spans="1:12" x14ac:dyDescent="0.2">
      <c r="A32" s="761" t="s">
        <v>450</v>
      </c>
      <c r="B32" s="767">
        <v>26638559</v>
      </c>
      <c r="C32" s="767">
        <v>293797520.02999997</v>
      </c>
      <c r="D32" s="767">
        <v>24300403.739999998</v>
      </c>
      <c r="E32" s="767">
        <v>125877314.62</v>
      </c>
      <c r="F32" s="767">
        <v>94838424.040000007</v>
      </c>
      <c r="G32" s="767">
        <v>25951784.41</v>
      </c>
      <c r="H32" s="767">
        <v>22726296.449999999</v>
      </c>
      <c r="I32" s="767">
        <v>1678807.99</v>
      </c>
      <c r="J32" s="767">
        <v>3141323</v>
      </c>
      <c r="K32" s="767">
        <v>128457455.09</v>
      </c>
      <c r="L32" s="767">
        <v>28640633.77</v>
      </c>
    </row>
    <row r="33" spans="1:12" x14ac:dyDescent="0.2">
      <c r="A33" s="762" t="s">
        <v>451</v>
      </c>
      <c r="B33" s="767">
        <v>0</v>
      </c>
      <c r="C33" s="767">
        <v>0</v>
      </c>
      <c r="D33" s="767">
        <v>253781.68</v>
      </c>
      <c r="E33" s="767">
        <v>0</v>
      </c>
      <c r="F33" s="767">
        <v>0</v>
      </c>
      <c r="G33" s="767">
        <v>0</v>
      </c>
      <c r="H33" s="767">
        <v>0</v>
      </c>
      <c r="I33" s="767">
        <v>0</v>
      </c>
      <c r="J33" s="767">
        <v>0</v>
      </c>
      <c r="K33" s="767">
        <v>0</v>
      </c>
      <c r="L33" s="767">
        <v>0</v>
      </c>
    </row>
    <row r="34" spans="1:12" x14ac:dyDescent="0.2">
      <c r="A34" s="762" t="s">
        <v>452</v>
      </c>
      <c r="B34" s="767">
        <v>0</v>
      </c>
      <c r="C34" s="767">
        <v>0</v>
      </c>
      <c r="D34" s="767">
        <v>0</v>
      </c>
      <c r="E34" s="767">
        <v>0</v>
      </c>
      <c r="F34" s="767">
        <v>291458.31</v>
      </c>
      <c r="G34" s="767">
        <v>21670429.890000001</v>
      </c>
      <c r="H34" s="767">
        <v>0</v>
      </c>
      <c r="I34" s="767">
        <v>31803.74</v>
      </c>
      <c r="J34" s="767">
        <v>0</v>
      </c>
      <c r="K34" s="767">
        <v>144422034.06999999</v>
      </c>
      <c r="L34" s="767">
        <v>0</v>
      </c>
    </row>
    <row r="35" spans="1:12" x14ac:dyDescent="0.2">
      <c r="A35" s="762" t="s">
        <v>453</v>
      </c>
      <c r="B35" s="767">
        <v>0</v>
      </c>
      <c r="C35" s="767">
        <v>0</v>
      </c>
      <c r="D35" s="767">
        <v>0</v>
      </c>
      <c r="E35" s="767">
        <v>0</v>
      </c>
      <c r="F35" s="767">
        <v>66473766.149999999</v>
      </c>
      <c r="G35" s="767">
        <v>0</v>
      </c>
      <c r="H35" s="767">
        <v>6325674.46</v>
      </c>
      <c r="I35" s="767">
        <v>0</v>
      </c>
      <c r="J35" s="767">
        <v>0</v>
      </c>
      <c r="K35" s="767">
        <v>0</v>
      </c>
      <c r="L35" s="767">
        <v>0</v>
      </c>
    </row>
    <row r="36" spans="1:12" x14ac:dyDescent="0.2">
      <c r="A36" s="758" t="s">
        <v>454</v>
      </c>
      <c r="B36" s="759">
        <f>SUM(B37:B44)</f>
        <v>552387334</v>
      </c>
      <c r="C36" s="759">
        <f t="shared" ref="C36:L36" si="5">SUM(C37:C44)</f>
        <v>378133770.38</v>
      </c>
      <c r="D36" s="759">
        <f t="shared" si="5"/>
        <v>8634966.3800000008</v>
      </c>
      <c r="E36" s="759">
        <f t="shared" si="5"/>
        <v>226156829.90000001</v>
      </c>
      <c r="F36" s="759">
        <f t="shared" si="5"/>
        <v>584654466.59000003</v>
      </c>
      <c r="G36" s="759">
        <f t="shared" si="5"/>
        <v>13720711.99</v>
      </c>
      <c r="H36" s="759">
        <f t="shared" si="5"/>
        <v>486294439.04999995</v>
      </c>
      <c r="I36" s="759">
        <f t="shared" si="5"/>
        <v>187781220.66</v>
      </c>
      <c r="J36" s="759">
        <f t="shared" si="5"/>
        <v>257107376</v>
      </c>
      <c r="K36" s="759">
        <f t="shared" si="5"/>
        <v>459661218.39999998</v>
      </c>
      <c r="L36" s="759">
        <f t="shared" si="5"/>
        <v>5221857.25</v>
      </c>
    </row>
    <row r="37" spans="1:12" x14ac:dyDescent="0.2">
      <c r="A37" s="762" t="s">
        <v>455</v>
      </c>
      <c r="B37" s="768">
        <v>0</v>
      </c>
      <c r="C37" s="768">
        <v>0</v>
      </c>
      <c r="D37" s="768">
        <v>0</v>
      </c>
      <c r="E37" s="768">
        <v>14750757.26</v>
      </c>
      <c r="F37" s="768">
        <v>0</v>
      </c>
      <c r="G37" s="768">
        <v>0</v>
      </c>
      <c r="H37" s="768">
        <v>0</v>
      </c>
      <c r="I37" s="768">
        <v>26346466.120000001</v>
      </c>
      <c r="J37" s="768">
        <v>0</v>
      </c>
      <c r="K37" s="768">
        <v>0</v>
      </c>
      <c r="L37" s="768">
        <v>0</v>
      </c>
    </row>
    <row r="38" spans="1:12" x14ac:dyDescent="0.2">
      <c r="A38" s="762" t="s">
        <v>456</v>
      </c>
      <c r="B38" s="768">
        <v>49563500</v>
      </c>
      <c r="C38" s="768">
        <v>369754867.81999999</v>
      </c>
      <c r="D38" s="768">
        <v>0</v>
      </c>
      <c r="E38" s="768">
        <v>145387861.30000001</v>
      </c>
      <c r="F38" s="768">
        <v>301140322.23000002</v>
      </c>
      <c r="G38" s="768">
        <v>0</v>
      </c>
      <c r="H38" s="768">
        <v>286136038.24000001</v>
      </c>
      <c r="I38" s="768">
        <v>21770036.210000001</v>
      </c>
      <c r="J38" s="768">
        <v>0</v>
      </c>
      <c r="K38" s="768">
        <v>435665176.18000001</v>
      </c>
      <c r="L38" s="768">
        <v>0</v>
      </c>
    </row>
    <row r="39" spans="1:12" x14ac:dyDescent="0.2">
      <c r="A39" s="762" t="s">
        <v>457</v>
      </c>
      <c r="B39" s="768">
        <v>433490472</v>
      </c>
      <c r="C39" s="768">
        <v>0</v>
      </c>
      <c r="D39" s="768">
        <v>0</v>
      </c>
      <c r="E39" s="768">
        <v>0</v>
      </c>
      <c r="F39" s="768">
        <v>235000000</v>
      </c>
      <c r="G39" s="768">
        <v>0</v>
      </c>
      <c r="H39" s="768">
        <v>0</v>
      </c>
      <c r="I39" s="768">
        <v>137610000</v>
      </c>
      <c r="J39" s="768">
        <v>0</v>
      </c>
      <c r="K39" s="768">
        <v>0</v>
      </c>
      <c r="L39" s="768">
        <v>0</v>
      </c>
    </row>
    <row r="40" spans="1:12" x14ac:dyDescent="0.2">
      <c r="A40" s="762" t="s">
        <v>458</v>
      </c>
      <c r="B40" s="768">
        <v>0</v>
      </c>
      <c r="C40" s="768">
        <v>0</v>
      </c>
      <c r="D40" s="768">
        <v>0</v>
      </c>
      <c r="E40" s="768">
        <v>0</v>
      </c>
      <c r="F40" s="768">
        <v>0</v>
      </c>
      <c r="G40" s="768">
        <v>0</v>
      </c>
      <c r="H40" s="768">
        <v>15897053</v>
      </c>
      <c r="I40" s="768">
        <v>517928.84</v>
      </c>
      <c r="J40" s="768">
        <v>0</v>
      </c>
      <c r="K40" s="768">
        <v>0</v>
      </c>
      <c r="L40" s="768">
        <v>0</v>
      </c>
    </row>
    <row r="41" spans="1:12" x14ac:dyDescent="0.2">
      <c r="A41" s="762" t="s">
        <v>459</v>
      </c>
      <c r="B41" s="768">
        <v>0</v>
      </c>
      <c r="C41" s="768">
        <v>0</v>
      </c>
      <c r="D41" s="768">
        <v>0</v>
      </c>
      <c r="E41" s="768">
        <v>0</v>
      </c>
      <c r="F41" s="768">
        <v>0</v>
      </c>
      <c r="G41" s="768">
        <v>0</v>
      </c>
      <c r="H41" s="768">
        <v>0</v>
      </c>
      <c r="I41" s="768">
        <v>1536789.49</v>
      </c>
      <c r="J41" s="768">
        <v>0</v>
      </c>
      <c r="K41" s="768">
        <v>0</v>
      </c>
      <c r="L41" s="768">
        <v>0</v>
      </c>
    </row>
    <row r="42" spans="1:12" x14ac:dyDescent="0.2">
      <c r="A42" s="762" t="s">
        <v>460</v>
      </c>
      <c r="B42" s="768">
        <v>0</v>
      </c>
      <c r="C42" s="768">
        <v>0</v>
      </c>
      <c r="D42" s="768">
        <v>0</v>
      </c>
      <c r="E42" s="768">
        <v>0</v>
      </c>
      <c r="F42" s="768">
        <v>0</v>
      </c>
      <c r="G42" s="768">
        <v>0</v>
      </c>
      <c r="H42" s="768">
        <v>0</v>
      </c>
      <c r="I42" s="768">
        <v>0</v>
      </c>
      <c r="J42" s="768">
        <v>0</v>
      </c>
      <c r="K42" s="768">
        <v>0</v>
      </c>
      <c r="L42" s="768">
        <v>0</v>
      </c>
    </row>
    <row r="43" spans="1:12" x14ac:dyDescent="0.2">
      <c r="A43" s="762" t="s">
        <v>461</v>
      </c>
      <c r="B43" s="768">
        <v>14921031</v>
      </c>
      <c r="C43" s="768">
        <v>8378902.5599999996</v>
      </c>
      <c r="D43" s="768">
        <v>8634966.3800000008</v>
      </c>
      <c r="E43" s="768">
        <v>66018211.340000004</v>
      </c>
      <c r="F43" s="768">
        <v>36241254.659999996</v>
      </c>
      <c r="G43" s="768">
        <v>13720711.99</v>
      </c>
      <c r="H43" s="768">
        <v>7951372.0899999999</v>
      </c>
      <c r="I43" s="768">
        <v>0</v>
      </c>
      <c r="J43" s="768">
        <v>2666950</v>
      </c>
      <c r="K43" s="768">
        <v>23996042.219999999</v>
      </c>
      <c r="L43" s="768">
        <v>5221857.25</v>
      </c>
    </row>
    <row r="44" spans="1:12" x14ac:dyDescent="0.2">
      <c r="A44" s="762" t="s">
        <v>462</v>
      </c>
      <c r="B44" s="768">
        <v>54412331</v>
      </c>
      <c r="C44" s="768">
        <v>0</v>
      </c>
      <c r="D44" s="768">
        <v>0</v>
      </c>
      <c r="E44" s="768">
        <v>0</v>
      </c>
      <c r="F44" s="768">
        <v>12272889.699999999</v>
      </c>
      <c r="G44" s="768">
        <v>0</v>
      </c>
      <c r="H44" s="768">
        <v>176309975.72</v>
      </c>
      <c r="I44" s="768">
        <v>0</v>
      </c>
      <c r="J44" s="768">
        <v>254440426</v>
      </c>
      <c r="K44" s="768">
        <v>0</v>
      </c>
      <c r="L44" s="768">
        <v>0</v>
      </c>
    </row>
    <row r="45" spans="1:12" x14ac:dyDescent="0.2">
      <c r="A45" s="758" t="s">
        <v>463</v>
      </c>
      <c r="B45" s="759">
        <f>SUM(B46:B54)</f>
        <v>2475468541</v>
      </c>
      <c r="C45" s="759">
        <f t="shared" ref="C45:L45" si="6">SUM(C46:C54)</f>
        <v>2509015883.5100002</v>
      </c>
      <c r="D45" s="759">
        <f t="shared" si="6"/>
        <v>144449095.29000002</v>
      </c>
      <c r="E45" s="759">
        <f t="shared" si="6"/>
        <v>1023696030.8799999</v>
      </c>
      <c r="F45" s="759">
        <f t="shared" si="6"/>
        <v>957713033.24000013</v>
      </c>
      <c r="G45" s="759">
        <f t="shared" si="6"/>
        <v>61980009.890000001</v>
      </c>
      <c r="H45" s="759">
        <f t="shared" si="6"/>
        <v>2154250068.8899999</v>
      </c>
      <c r="I45" s="759">
        <f t="shared" si="6"/>
        <v>106030577.28</v>
      </c>
      <c r="J45" s="759">
        <f t="shared" si="6"/>
        <v>809776937</v>
      </c>
      <c r="K45" s="759">
        <f t="shared" si="6"/>
        <v>3199768265.5900002</v>
      </c>
      <c r="L45" s="759">
        <f t="shared" si="6"/>
        <v>3115901241.0100002</v>
      </c>
    </row>
    <row r="46" spans="1:12" x14ac:dyDescent="0.2">
      <c r="A46" s="762" t="s">
        <v>464</v>
      </c>
      <c r="B46" s="769">
        <v>438928000</v>
      </c>
      <c r="C46" s="769">
        <v>1201252200</v>
      </c>
      <c r="D46" s="769">
        <v>22997700</v>
      </c>
      <c r="E46" s="769">
        <v>136000320</v>
      </c>
      <c r="F46" s="769">
        <v>192691900</v>
      </c>
      <c r="G46" s="769">
        <v>11499600</v>
      </c>
      <c r="H46" s="769">
        <v>892045100</v>
      </c>
      <c r="I46" s="769">
        <v>79617500</v>
      </c>
      <c r="J46" s="769">
        <v>452354000</v>
      </c>
      <c r="K46" s="769">
        <v>1558870400</v>
      </c>
      <c r="L46" s="769">
        <v>2183528200</v>
      </c>
    </row>
    <row r="47" spans="1:12" x14ac:dyDescent="0.2">
      <c r="A47" s="762" t="s">
        <v>465</v>
      </c>
      <c r="B47" s="769">
        <v>115624000</v>
      </c>
      <c r="C47" s="769">
        <v>122646389.65000001</v>
      </c>
      <c r="D47" s="769">
        <v>0</v>
      </c>
      <c r="E47" s="769">
        <v>7149016.6500000004</v>
      </c>
      <c r="F47" s="769">
        <v>0</v>
      </c>
      <c r="G47" s="769">
        <v>7707.04</v>
      </c>
      <c r="H47" s="769">
        <v>58786015.549999997</v>
      </c>
      <c r="I47" s="769">
        <v>17227942.719999999</v>
      </c>
      <c r="J47" s="769">
        <v>1081896</v>
      </c>
      <c r="K47" s="769">
        <v>43014069.600000001</v>
      </c>
      <c r="L47" s="769">
        <v>15098302.779999999</v>
      </c>
    </row>
    <row r="48" spans="1:12" x14ac:dyDescent="0.2">
      <c r="A48" s="762" t="s">
        <v>466</v>
      </c>
      <c r="B48" s="769">
        <v>0</v>
      </c>
      <c r="C48" s="769">
        <v>0</v>
      </c>
      <c r="D48" s="769">
        <v>0</v>
      </c>
      <c r="E48" s="769">
        <v>120082037.61</v>
      </c>
      <c r="F48" s="769">
        <v>0</v>
      </c>
      <c r="G48" s="769">
        <v>0</v>
      </c>
      <c r="H48" s="769">
        <v>261698453.50999999</v>
      </c>
      <c r="I48" s="769">
        <v>0</v>
      </c>
      <c r="J48" s="769">
        <v>0</v>
      </c>
      <c r="K48" s="769">
        <v>0</v>
      </c>
      <c r="L48" s="769">
        <v>0</v>
      </c>
    </row>
    <row r="49" spans="1:12" x14ac:dyDescent="0.2">
      <c r="A49" s="762" t="s">
        <v>467</v>
      </c>
      <c r="B49" s="769">
        <v>630896935</v>
      </c>
      <c r="C49" s="769">
        <v>0</v>
      </c>
      <c r="D49" s="769">
        <v>0</v>
      </c>
      <c r="E49" s="769">
        <v>8031432.1900000004</v>
      </c>
      <c r="F49" s="769">
        <v>0</v>
      </c>
      <c r="G49" s="769">
        <v>16797093.68</v>
      </c>
      <c r="H49" s="769">
        <v>0</v>
      </c>
      <c r="I49" s="769">
        <v>2324583.89</v>
      </c>
      <c r="J49" s="769">
        <v>0</v>
      </c>
      <c r="K49" s="769">
        <v>0</v>
      </c>
      <c r="L49" s="769">
        <v>0</v>
      </c>
    </row>
    <row r="50" spans="1:12" x14ac:dyDescent="0.2">
      <c r="A50" s="762" t="s">
        <v>468</v>
      </c>
      <c r="B50" s="769">
        <v>0</v>
      </c>
      <c r="C50" s="769">
        <v>61111366.119999997</v>
      </c>
      <c r="D50" s="769">
        <v>10789347.390000001</v>
      </c>
      <c r="E50" s="769">
        <v>308357555.87</v>
      </c>
      <c r="F50" s="769">
        <v>120108071.75</v>
      </c>
      <c r="G50" s="769">
        <v>2286645.67</v>
      </c>
      <c r="H50" s="769">
        <v>39616285.200000003</v>
      </c>
      <c r="I50" s="769">
        <v>1432205.12</v>
      </c>
      <c r="J50" s="769">
        <v>7177692</v>
      </c>
      <c r="K50" s="769">
        <v>147432648.62</v>
      </c>
      <c r="L50" s="769">
        <v>17847041.960000001</v>
      </c>
    </row>
    <row r="51" spans="1:12" x14ac:dyDescent="0.2">
      <c r="A51" s="762" t="s">
        <v>469</v>
      </c>
      <c r="B51" s="769">
        <v>484905983</v>
      </c>
      <c r="C51" s="769">
        <v>740008372</v>
      </c>
      <c r="D51" s="769">
        <v>42581320.420000002</v>
      </c>
      <c r="E51" s="769">
        <v>118952126.06</v>
      </c>
      <c r="F51" s="769">
        <v>400512477.98000002</v>
      </c>
      <c r="G51" s="769">
        <v>1541446.59</v>
      </c>
      <c r="H51" s="769">
        <v>301637063.01999998</v>
      </c>
      <c r="I51" s="769">
        <v>687627.23</v>
      </c>
      <c r="J51" s="769">
        <v>273731806</v>
      </c>
      <c r="K51" s="769">
        <v>720664373.45000005</v>
      </c>
      <c r="L51" s="769">
        <v>808878898.86000001</v>
      </c>
    </row>
    <row r="52" spans="1:12" x14ac:dyDescent="0.2">
      <c r="A52" s="762" t="s">
        <v>470</v>
      </c>
      <c r="B52" s="769">
        <v>-680369576</v>
      </c>
      <c r="C52" s="769">
        <v>320392583.74000001</v>
      </c>
      <c r="D52" s="769">
        <v>5214455.7300000004</v>
      </c>
      <c r="E52" s="769">
        <v>187069689.75999999</v>
      </c>
      <c r="F52" s="769">
        <v>44716818.229999997</v>
      </c>
      <c r="G52" s="769">
        <v>933180.46</v>
      </c>
      <c r="H52" s="769">
        <v>303932798.83999997</v>
      </c>
      <c r="I52" s="769">
        <v>92973.96</v>
      </c>
      <c r="J52" s="769">
        <v>3277535</v>
      </c>
      <c r="K52" s="769">
        <v>41405024.75</v>
      </c>
      <c r="L52" s="769">
        <v>46114643.640000001</v>
      </c>
    </row>
    <row r="53" spans="1:12" x14ac:dyDescent="0.2">
      <c r="A53" s="762" t="s">
        <v>471</v>
      </c>
      <c r="B53" s="769">
        <v>1497603105</v>
      </c>
      <c r="C53" s="769">
        <v>14369911.26</v>
      </c>
      <c r="D53" s="769">
        <v>44378853.280000001</v>
      </c>
      <c r="E53" s="769">
        <v>46912550.630000003</v>
      </c>
      <c r="F53" s="769">
        <v>102437741.08</v>
      </c>
      <c r="G53" s="769">
        <v>9548803.0899999999</v>
      </c>
      <c r="H53" s="769">
        <v>268118747.78</v>
      </c>
      <c r="I53" s="769">
        <v>0</v>
      </c>
      <c r="J53" s="769">
        <v>689891</v>
      </c>
      <c r="K53" s="769">
        <v>456982747.62</v>
      </c>
      <c r="L53" s="769">
        <v>853306.85</v>
      </c>
    </row>
    <row r="54" spans="1:12" x14ac:dyDescent="0.2">
      <c r="A54" s="762" t="s">
        <v>472</v>
      </c>
      <c r="B54" s="769">
        <v>-12119906</v>
      </c>
      <c r="C54" s="769">
        <v>49235060.740000002</v>
      </c>
      <c r="D54" s="769">
        <v>18487418.469999999</v>
      </c>
      <c r="E54" s="769">
        <v>91141302.109999999</v>
      </c>
      <c r="F54" s="769">
        <v>97246024.200000003</v>
      </c>
      <c r="G54" s="769">
        <v>19365533.359999999</v>
      </c>
      <c r="H54" s="769">
        <v>28415604.989999998</v>
      </c>
      <c r="I54" s="769">
        <v>4647744.3600000003</v>
      </c>
      <c r="J54" s="769">
        <v>71464117</v>
      </c>
      <c r="K54" s="769">
        <v>231399001.55000001</v>
      </c>
      <c r="L54" s="769">
        <v>43580846.920000002</v>
      </c>
    </row>
    <row r="55" spans="1:12" x14ac:dyDescent="0.2">
      <c r="A55" s="758" t="s">
        <v>473</v>
      </c>
      <c r="B55" s="759">
        <f>B45+B26</f>
        <v>3155184789</v>
      </c>
      <c r="C55" s="759">
        <f t="shared" ref="C55:L55" si="7">C45+C26</f>
        <v>3234702974.5500002</v>
      </c>
      <c r="D55" s="759">
        <f t="shared" si="7"/>
        <v>334874736.48000002</v>
      </c>
      <c r="E55" s="759">
        <f t="shared" si="7"/>
        <v>1517161736.8099999</v>
      </c>
      <c r="F55" s="759">
        <f t="shared" si="7"/>
        <v>2009718021.1200004</v>
      </c>
      <c r="G55" s="759">
        <f t="shared" si="7"/>
        <v>145501037.99000001</v>
      </c>
      <c r="H55" s="759">
        <f t="shared" si="7"/>
        <v>2875370346.3899999</v>
      </c>
      <c r="I55" s="759">
        <f t="shared" si="7"/>
        <v>326005839.93000001</v>
      </c>
      <c r="J55" s="759">
        <f t="shared" si="7"/>
        <v>1096456370</v>
      </c>
      <c r="K55" s="759">
        <f t="shared" si="7"/>
        <v>4074943813.6700001</v>
      </c>
      <c r="L55" s="759">
        <f t="shared" si="7"/>
        <v>3184112287.0100002</v>
      </c>
    </row>
    <row r="56" spans="1:12" x14ac:dyDescent="0.2">
      <c r="A56" s="758" t="s">
        <v>474</v>
      </c>
      <c r="B56" s="770">
        <v>0</v>
      </c>
      <c r="C56" s="770">
        <v>0</v>
      </c>
      <c r="D56" s="770">
        <v>0</v>
      </c>
      <c r="E56" s="770">
        <v>0</v>
      </c>
      <c r="F56" s="770">
        <v>471449.52</v>
      </c>
      <c r="G56" s="770">
        <v>2252599.0299999998</v>
      </c>
      <c r="H56" s="770">
        <v>0</v>
      </c>
      <c r="I56" s="770">
        <v>0</v>
      </c>
      <c r="J56" s="770">
        <v>0</v>
      </c>
      <c r="K56" s="770">
        <v>0</v>
      </c>
      <c r="L56" s="770">
        <v>0</v>
      </c>
    </row>
    <row r="57" spans="1:12" x14ac:dyDescent="0.2">
      <c r="A57" s="758" t="s">
        <v>475</v>
      </c>
      <c r="B57" s="770">
        <v>0</v>
      </c>
      <c r="C57" s="770">
        <v>0</v>
      </c>
      <c r="D57" s="770">
        <v>0</v>
      </c>
      <c r="E57" s="770">
        <v>0</v>
      </c>
      <c r="F57" s="770">
        <v>128040311.67</v>
      </c>
      <c r="G57" s="770">
        <v>2252599.0299999998</v>
      </c>
      <c r="H57" s="770">
        <v>0</v>
      </c>
      <c r="I57" s="770">
        <v>0</v>
      </c>
      <c r="J57" s="770">
        <v>0</v>
      </c>
      <c r="K57" s="770">
        <v>0</v>
      </c>
      <c r="L57" s="770">
        <v>0</v>
      </c>
    </row>
    <row r="58" spans="1:12" ht="409.6" hidden="1" customHeight="1" x14ac:dyDescent="0.2">
      <c r="A58" s="762"/>
      <c r="B58" s="763">
        <v>0</v>
      </c>
      <c r="C58" s="763">
        <v>0</v>
      </c>
      <c r="D58" s="763">
        <v>0</v>
      </c>
      <c r="E58" s="763">
        <v>0</v>
      </c>
      <c r="F58" s="763">
        <v>0</v>
      </c>
      <c r="G58" s="763">
        <v>0</v>
      </c>
      <c r="H58" s="763">
        <v>0</v>
      </c>
      <c r="I58" s="763">
        <v>0</v>
      </c>
      <c r="J58" s="763">
        <v>0</v>
      </c>
      <c r="K58" s="763">
        <v>0</v>
      </c>
      <c r="L58" s="763">
        <v>0</v>
      </c>
    </row>
    <row r="59" spans="1:12" ht="409.6" hidden="1" customHeight="1" x14ac:dyDescent="0.2">
      <c r="A59" s="762"/>
      <c r="B59" s="763">
        <v>0</v>
      </c>
      <c r="C59" s="763">
        <v>0</v>
      </c>
      <c r="D59" s="763">
        <v>0</v>
      </c>
      <c r="E59" s="763">
        <v>0</v>
      </c>
      <c r="F59" s="763">
        <v>0</v>
      </c>
      <c r="G59" s="763">
        <v>0</v>
      </c>
      <c r="H59" s="763">
        <v>0</v>
      </c>
      <c r="I59" s="763">
        <v>0</v>
      </c>
      <c r="J59" s="763">
        <v>0</v>
      </c>
      <c r="K59" s="763">
        <v>0</v>
      </c>
      <c r="L59" s="763">
        <v>0</v>
      </c>
    </row>
    <row r="60" spans="1:12" ht="409.6" hidden="1" customHeight="1" x14ac:dyDescent="0.2">
      <c r="A60" s="762"/>
      <c r="B60" s="763">
        <v>0</v>
      </c>
      <c r="C60" s="763">
        <v>0</v>
      </c>
      <c r="D60" s="763">
        <v>0</v>
      </c>
      <c r="E60" s="763">
        <v>0</v>
      </c>
      <c r="F60" s="763">
        <v>0</v>
      </c>
      <c r="G60" s="763">
        <v>0</v>
      </c>
      <c r="H60" s="763">
        <v>0</v>
      </c>
      <c r="I60" s="763">
        <v>0</v>
      </c>
      <c r="J60" s="763">
        <v>0</v>
      </c>
      <c r="K60" s="763">
        <v>0</v>
      </c>
      <c r="L60" s="763">
        <v>0</v>
      </c>
    </row>
    <row r="61" spans="1:12" ht="409.6" hidden="1" customHeight="1" x14ac:dyDescent="0.2">
      <c r="A61" s="762"/>
      <c r="B61" s="763">
        <v>0</v>
      </c>
      <c r="C61" s="763">
        <v>0</v>
      </c>
      <c r="D61" s="763">
        <v>0</v>
      </c>
      <c r="E61" s="763">
        <v>0</v>
      </c>
      <c r="F61" s="763">
        <v>0</v>
      </c>
      <c r="G61" s="763">
        <v>0</v>
      </c>
      <c r="H61" s="763">
        <v>0</v>
      </c>
      <c r="I61" s="763">
        <v>0</v>
      </c>
      <c r="J61" s="763">
        <v>0</v>
      </c>
      <c r="K61" s="763">
        <v>0</v>
      </c>
      <c r="L61" s="763">
        <v>0</v>
      </c>
    </row>
    <row r="62" spans="1:12" ht="409.6" hidden="1" customHeight="1" x14ac:dyDescent="0.2">
      <c r="A62" s="762"/>
      <c r="B62" s="763">
        <v>0</v>
      </c>
      <c r="C62" s="763">
        <v>0</v>
      </c>
      <c r="D62" s="763">
        <v>0</v>
      </c>
      <c r="E62" s="763">
        <v>0</v>
      </c>
      <c r="F62" s="763">
        <v>0</v>
      </c>
      <c r="G62" s="763">
        <v>0</v>
      </c>
      <c r="H62" s="763">
        <v>0</v>
      </c>
      <c r="I62" s="763">
        <v>0</v>
      </c>
      <c r="J62" s="763">
        <v>0</v>
      </c>
      <c r="K62" s="763">
        <v>0</v>
      </c>
      <c r="L62" s="763">
        <v>0</v>
      </c>
    </row>
    <row r="63" spans="1:12" ht="409.6" hidden="1" customHeight="1" x14ac:dyDescent="0.2">
      <c r="A63" s="762"/>
      <c r="B63" s="763">
        <v>0</v>
      </c>
      <c r="C63" s="763">
        <v>0</v>
      </c>
      <c r="D63" s="763">
        <v>0</v>
      </c>
      <c r="E63" s="763">
        <v>0</v>
      </c>
      <c r="F63" s="763">
        <v>0</v>
      </c>
      <c r="G63" s="763">
        <v>0</v>
      </c>
      <c r="H63" s="763">
        <v>0</v>
      </c>
      <c r="I63" s="763">
        <v>0</v>
      </c>
      <c r="J63" s="763">
        <v>0</v>
      </c>
      <c r="K63" s="763">
        <v>0</v>
      </c>
      <c r="L63" s="763">
        <v>0</v>
      </c>
    </row>
    <row r="64" spans="1:12" ht="409.6" hidden="1" customHeight="1" x14ac:dyDescent="0.2">
      <c r="A64" s="762"/>
      <c r="B64" s="763">
        <v>0</v>
      </c>
      <c r="C64" s="763">
        <v>0</v>
      </c>
      <c r="D64" s="763">
        <v>0</v>
      </c>
      <c r="E64" s="763">
        <v>0</v>
      </c>
      <c r="F64" s="763">
        <v>0</v>
      </c>
      <c r="G64" s="763">
        <v>0</v>
      </c>
      <c r="H64" s="763">
        <v>0</v>
      </c>
      <c r="I64" s="763">
        <v>0</v>
      </c>
      <c r="J64" s="763">
        <v>0</v>
      </c>
      <c r="K64" s="763">
        <v>0</v>
      </c>
      <c r="L64" s="763">
        <v>0</v>
      </c>
    </row>
    <row r="65" spans="1:12" ht="409.6" hidden="1" customHeight="1" x14ac:dyDescent="0.2">
      <c r="A65" s="762"/>
      <c r="B65" s="763">
        <v>0</v>
      </c>
      <c r="C65" s="763">
        <v>0</v>
      </c>
      <c r="D65" s="763">
        <v>0</v>
      </c>
      <c r="E65" s="763">
        <v>0</v>
      </c>
      <c r="F65" s="763">
        <v>0</v>
      </c>
      <c r="G65" s="763">
        <v>0</v>
      </c>
      <c r="H65" s="763">
        <v>0</v>
      </c>
      <c r="I65" s="763">
        <v>0</v>
      </c>
      <c r="J65" s="763">
        <v>0</v>
      </c>
      <c r="K65" s="763">
        <v>0</v>
      </c>
      <c r="L65" s="763">
        <v>0</v>
      </c>
    </row>
    <row r="66" spans="1:12" ht="409.6" hidden="1" customHeight="1" x14ac:dyDescent="0.2">
      <c r="A66" s="762"/>
      <c r="B66" s="763">
        <v>0</v>
      </c>
      <c r="C66" s="763">
        <v>0</v>
      </c>
      <c r="D66" s="763">
        <v>0</v>
      </c>
      <c r="E66" s="763">
        <v>0</v>
      </c>
      <c r="F66" s="763">
        <v>0</v>
      </c>
      <c r="G66" s="763">
        <v>0</v>
      </c>
      <c r="H66" s="763">
        <v>0</v>
      </c>
      <c r="I66" s="763">
        <v>0</v>
      </c>
      <c r="J66" s="763">
        <v>0</v>
      </c>
      <c r="K66" s="763">
        <v>0</v>
      </c>
      <c r="L66" s="763">
        <v>0</v>
      </c>
    </row>
    <row r="67" spans="1:12" ht="409.6" hidden="1" customHeight="1" x14ac:dyDescent="0.2">
      <c r="A67" s="762"/>
      <c r="B67" s="763">
        <v>0</v>
      </c>
      <c r="C67" s="763">
        <v>0</v>
      </c>
      <c r="D67" s="763">
        <v>0</v>
      </c>
      <c r="E67" s="763">
        <v>0</v>
      </c>
      <c r="F67" s="763">
        <v>0</v>
      </c>
      <c r="G67" s="763">
        <v>0</v>
      </c>
      <c r="H67" s="763">
        <v>0</v>
      </c>
      <c r="I67" s="763">
        <v>0</v>
      </c>
      <c r="J67" s="763">
        <v>0</v>
      </c>
      <c r="K67" s="763">
        <v>0</v>
      </c>
      <c r="L67" s="763">
        <v>0</v>
      </c>
    </row>
    <row r="68" spans="1:12" ht="409.6" hidden="1" customHeight="1" x14ac:dyDescent="0.2">
      <c r="A68" s="762"/>
      <c r="B68" s="763">
        <v>0</v>
      </c>
      <c r="C68" s="763">
        <v>0</v>
      </c>
      <c r="D68" s="763">
        <v>0</v>
      </c>
      <c r="E68" s="763">
        <v>0</v>
      </c>
      <c r="F68" s="763">
        <v>0</v>
      </c>
      <c r="G68" s="763">
        <v>0</v>
      </c>
      <c r="H68" s="763">
        <v>0</v>
      </c>
      <c r="I68" s="763">
        <v>0</v>
      </c>
      <c r="J68" s="763">
        <v>0</v>
      </c>
      <c r="K68" s="763">
        <v>0</v>
      </c>
      <c r="L68" s="763">
        <v>0</v>
      </c>
    </row>
    <row r="69" spans="1:12" ht="409.6" hidden="1" customHeight="1" x14ac:dyDescent="0.2">
      <c r="A69" s="762"/>
      <c r="B69" s="763">
        <v>0</v>
      </c>
      <c r="C69" s="763">
        <v>0</v>
      </c>
      <c r="D69" s="763">
        <v>0</v>
      </c>
      <c r="E69" s="763">
        <v>0</v>
      </c>
      <c r="F69" s="763">
        <v>0</v>
      </c>
      <c r="G69" s="763">
        <v>0</v>
      </c>
      <c r="H69" s="763">
        <v>0</v>
      </c>
      <c r="I69" s="763">
        <v>0</v>
      </c>
      <c r="J69" s="763">
        <v>0</v>
      </c>
      <c r="K69" s="763">
        <v>0</v>
      </c>
      <c r="L69" s="763">
        <v>0</v>
      </c>
    </row>
    <row r="70" spans="1:12" ht="409.6" hidden="1" customHeight="1" x14ac:dyDescent="0.2">
      <c r="A70" s="762"/>
      <c r="B70" s="763">
        <v>0</v>
      </c>
      <c r="C70" s="763">
        <v>0</v>
      </c>
      <c r="D70" s="763">
        <v>0</v>
      </c>
      <c r="E70" s="763">
        <v>0</v>
      </c>
      <c r="F70" s="763">
        <v>0</v>
      </c>
      <c r="G70" s="763">
        <v>0</v>
      </c>
      <c r="H70" s="763">
        <v>0</v>
      </c>
      <c r="I70" s="763">
        <v>0</v>
      </c>
      <c r="J70" s="763">
        <v>0</v>
      </c>
      <c r="K70" s="763">
        <v>0</v>
      </c>
      <c r="L70" s="763">
        <v>0</v>
      </c>
    </row>
    <row r="71" spans="1:12" ht="409.6" hidden="1" customHeight="1" x14ac:dyDescent="0.2">
      <c r="A71" s="762"/>
      <c r="B71" s="763">
        <v>0</v>
      </c>
      <c r="C71" s="763">
        <v>0</v>
      </c>
      <c r="D71" s="763">
        <v>0</v>
      </c>
      <c r="E71" s="763">
        <v>0</v>
      </c>
      <c r="F71" s="763">
        <v>0</v>
      </c>
      <c r="G71" s="763">
        <v>0</v>
      </c>
      <c r="H71" s="763">
        <v>0</v>
      </c>
      <c r="I71" s="763">
        <v>0</v>
      </c>
      <c r="J71" s="763">
        <v>0</v>
      </c>
      <c r="K71" s="763">
        <v>0</v>
      </c>
      <c r="L71" s="763">
        <v>0</v>
      </c>
    </row>
    <row r="72" spans="1:12" ht="409.6" hidden="1" customHeight="1" x14ac:dyDescent="0.2">
      <c r="A72" s="762"/>
      <c r="B72" s="763">
        <v>0</v>
      </c>
      <c r="C72" s="763">
        <v>0</v>
      </c>
      <c r="D72" s="763">
        <v>0</v>
      </c>
      <c r="E72" s="763">
        <v>0</v>
      </c>
      <c r="F72" s="763">
        <v>0</v>
      </c>
      <c r="G72" s="763">
        <v>0</v>
      </c>
      <c r="H72" s="763">
        <v>0</v>
      </c>
      <c r="I72" s="763">
        <v>0</v>
      </c>
      <c r="J72" s="763">
        <v>0</v>
      </c>
      <c r="K72" s="763">
        <v>0</v>
      </c>
      <c r="L72" s="763">
        <v>0</v>
      </c>
    </row>
    <row r="73" spans="1:12" ht="409.6" hidden="1" customHeight="1" x14ac:dyDescent="0.2">
      <c r="A73" s="762"/>
      <c r="B73" s="763">
        <v>0</v>
      </c>
      <c r="C73" s="763">
        <v>0</v>
      </c>
      <c r="D73" s="763">
        <v>0</v>
      </c>
      <c r="E73" s="763">
        <v>0</v>
      </c>
      <c r="F73" s="763">
        <v>0</v>
      </c>
      <c r="G73" s="763">
        <v>0</v>
      </c>
      <c r="H73" s="763">
        <v>0</v>
      </c>
      <c r="I73" s="763">
        <v>0</v>
      </c>
      <c r="J73" s="763">
        <v>0</v>
      </c>
      <c r="K73" s="763">
        <v>0</v>
      </c>
      <c r="L73" s="763">
        <v>0</v>
      </c>
    </row>
    <row r="74" spans="1:12" ht="409.6" hidden="1" customHeight="1" x14ac:dyDescent="0.2">
      <c r="A74" s="762"/>
      <c r="B74" s="763">
        <v>0</v>
      </c>
      <c r="C74" s="763">
        <v>0</v>
      </c>
      <c r="D74" s="763">
        <v>0</v>
      </c>
      <c r="E74" s="763">
        <v>0</v>
      </c>
      <c r="F74" s="763">
        <v>0</v>
      </c>
      <c r="G74" s="763">
        <v>0</v>
      </c>
      <c r="H74" s="763">
        <v>0</v>
      </c>
      <c r="I74" s="763">
        <v>0</v>
      </c>
      <c r="J74" s="763">
        <v>0</v>
      </c>
      <c r="K74" s="763">
        <v>0</v>
      </c>
      <c r="L74" s="763">
        <v>0</v>
      </c>
    </row>
    <row r="75" spans="1:12" ht="409.6" hidden="1" customHeight="1" x14ac:dyDescent="0.2">
      <c r="A75" s="762"/>
      <c r="B75" s="763">
        <v>0</v>
      </c>
      <c r="C75" s="763">
        <v>0</v>
      </c>
      <c r="D75" s="763">
        <v>0</v>
      </c>
      <c r="E75" s="763">
        <v>0</v>
      </c>
      <c r="F75" s="763">
        <v>0</v>
      </c>
      <c r="G75" s="763">
        <v>0</v>
      </c>
      <c r="H75" s="763">
        <v>0</v>
      </c>
      <c r="I75" s="763">
        <v>0</v>
      </c>
      <c r="J75" s="763">
        <v>0</v>
      </c>
      <c r="K75" s="763">
        <v>0</v>
      </c>
      <c r="L75" s="763">
        <v>0</v>
      </c>
    </row>
    <row r="76" spans="1:12" ht="409.6" hidden="1" customHeight="1" x14ac:dyDescent="0.2">
      <c r="A76" s="762"/>
      <c r="B76" s="763">
        <v>0</v>
      </c>
      <c r="C76" s="763">
        <v>0</v>
      </c>
      <c r="D76" s="763">
        <v>0</v>
      </c>
      <c r="E76" s="763">
        <v>0</v>
      </c>
      <c r="F76" s="763">
        <v>0</v>
      </c>
      <c r="G76" s="763">
        <v>0</v>
      </c>
      <c r="H76" s="763">
        <v>0</v>
      </c>
      <c r="I76" s="763">
        <v>0</v>
      </c>
      <c r="J76" s="763">
        <v>0</v>
      </c>
      <c r="K76" s="763">
        <v>0</v>
      </c>
      <c r="L76" s="763">
        <v>0</v>
      </c>
    </row>
    <row r="77" spans="1:12" ht="409.6" hidden="1" customHeight="1" x14ac:dyDescent="0.2">
      <c r="A77" s="762"/>
      <c r="B77" s="763">
        <v>0</v>
      </c>
      <c r="C77" s="763">
        <v>0</v>
      </c>
      <c r="D77" s="763">
        <v>0</v>
      </c>
      <c r="E77" s="763">
        <v>0</v>
      </c>
      <c r="F77" s="763">
        <v>0</v>
      </c>
      <c r="G77" s="763">
        <v>0</v>
      </c>
      <c r="H77" s="763">
        <v>0</v>
      </c>
      <c r="I77" s="763">
        <v>0</v>
      </c>
      <c r="J77" s="763">
        <v>0</v>
      </c>
      <c r="K77" s="763">
        <v>0</v>
      </c>
      <c r="L77" s="763">
        <v>0</v>
      </c>
    </row>
    <row r="78" spans="1:12" ht="409.6" hidden="1" customHeight="1" x14ac:dyDescent="0.2">
      <c r="A78" s="762"/>
      <c r="B78" s="763">
        <v>0</v>
      </c>
      <c r="C78" s="763">
        <v>0</v>
      </c>
      <c r="D78" s="763">
        <v>0</v>
      </c>
      <c r="E78" s="763">
        <v>0</v>
      </c>
      <c r="F78" s="763">
        <v>0</v>
      </c>
      <c r="G78" s="763">
        <v>0</v>
      </c>
      <c r="H78" s="763">
        <v>0</v>
      </c>
      <c r="I78" s="763">
        <v>0</v>
      </c>
      <c r="J78" s="763">
        <v>0</v>
      </c>
      <c r="K78" s="763">
        <v>0</v>
      </c>
      <c r="L78" s="763">
        <v>0</v>
      </c>
    </row>
    <row r="79" spans="1:12" ht="409.6" hidden="1" customHeight="1" x14ac:dyDescent="0.2">
      <c r="A79" s="762"/>
      <c r="B79" s="763">
        <v>0</v>
      </c>
      <c r="C79" s="763">
        <v>0</v>
      </c>
      <c r="D79" s="763">
        <v>0</v>
      </c>
      <c r="E79" s="763">
        <v>0</v>
      </c>
      <c r="F79" s="763">
        <v>0</v>
      </c>
      <c r="G79" s="763">
        <v>0</v>
      </c>
      <c r="H79" s="763">
        <v>0</v>
      </c>
      <c r="I79" s="763">
        <v>0</v>
      </c>
      <c r="J79" s="763">
        <v>0</v>
      </c>
      <c r="K79" s="763">
        <v>0</v>
      </c>
      <c r="L79" s="763">
        <v>0</v>
      </c>
    </row>
    <row r="80" spans="1:12" ht="409.6" hidden="1" customHeight="1" x14ac:dyDescent="0.2">
      <c r="A80" s="762"/>
      <c r="B80" s="763">
        <v>0</v>
      </c>
      <c r="C80" s="763">
        <v>0</v>
      </c>
      <c r="D80" s="763">
        <v>0</v>
      </c>
      <c r="E80" s="763">
        <v>0</v>
      </c>
      <c r="F80" s="763">
        <v>0</v>
      </c>
      <c r="G80" s="763">
        <v>0</v>
      </c>
      <c r="H80" s="763">
        <v>0</v>
      </c>
      <c r="I80" s="763">
        <v>0</v>
      </c>
      <c r="J80" s="763">
        <v>0</v>
      </c>
      <c r="K80" s="763">
        <v>0</v>
      </c>
      <c r="L80" s="763">
        <v>0</v>
      </c>
    </row>
    <row r="81" spans="1:12" ht="409.6" hidden="1" customHeight="1" x14ac:dyDescent="0.2">
      <c r="A81" s="762"/>
      <c r="B81" s="763">
        <v>0</v>
      </c>
      <c r="C81" s="763">
        <v>0</v>
      </c>
      <c r="D81" s="763">
        <v>0</v>
      </c>
      <c r="E81" s="763">
        <v>0</v>
      </c>
      <c r="F81" s="763">
        <v>0</v>
      </c>
      <c r="G81" s="763">
        <v>0</v>
      </c>
      <c r="H81" s="763">
        <v>0</v>
      </c>
      <c r="I81" s="763">
        <v>0</v>
      </c>
      <c r="J81" s="763">
        <v>0</v>
      </c>
      <c r="K81" s="763">
        <v>0</v>
      </c>
      <c r="L81" s="763">
        <v>0</v>
      </c>
    </row>
    <row r="82" spans="1:12" ht="409.6" hidden="1" customHeight="1" x14ac:dyDescent="0.2">
      <c r="A82" s="762"/>
      <c r="B82" s="763">
        <v>0</v>
      </c>
      <c r="C82" s="763">
        <v>0</v>
      </c>
      <c r="D82" s="763">
        <v>0</v>
      </c>
      <c r="E82" s="763">
        <v>0</v>
      </c>
      <c r="F82" s="763">
        <v>0</v>
      </c>
      <c r="G82" s="763">
        <v>0</v>
      </c>
      <c r="H82" s="763">
        <v>0</v>
      </c>
      <c r="I82" s="763">
        <v>0</v>
      </c>
      <c r="J82" s="763">
        <v>0</v>
      </c>
      <c r="K82" s="763">
        <v>0</v>
      </c>
      <c r="L82" s="763">
        <v>0</v>
      </c>
    </row>
    <row r="83" spans="1:12" ht="409.6" hidden="1" customHeight="1" x14ac:dyDescent="0.2">
      <c r="A83" s="762"/>
      <c r="B83" s="763">
        <v>0</v>
      </c>
      <c r="C83" s="763">
        <v>0</v>
      </c>
      <c r="D83" s="763">
        <v>0</v>
      </c>
      <c r="E83" s="763">
        <v>0</v>
      </c>
      <c r="F83" s="763">
        <v>0</v>
      </c>
      <c r="G83" s="763">
        <v>0</v>
      </c>
      <c r="H83" s="763">
        <v>0</v>
      </c>
      <c r="I83" s="763">
        <v>0</v>
      </c>
      <c r="J83" s="763">
        <v>0</v>
      </c>
      <c r="K83" s="763">
        <v>0</v>
      </c>
      <c r="L83" s="763">
        <v>0</v>
      </c>
    </row>
    <row r="84" spans="1:12" ht="409.6" hidden="1" customHeight="1" x14ac:dyDescent="0.2">
      <c r="A84" s="762"/>
      <c r="B84" s="763">
        <v>0</v>
      </c>
      <c r="C84" s="763">
        <v>0</v>
      </c>
      <c r="D84" s="763">
        <v>0</v>
      </c>
      <c r="E84" s="763">
        <v>0</v>
      </c>
      <c r="F84" s="763">
        <v>0</v>
      </c>
      <c r="G84" s="763">
        <v>0</v>
      </c>
      <c r="H84" s="763">
        <v>0</v>
      </c>
      <c r="I84" s="763">
        <v>0</v>
      </c>
      <c r="J84" s="763">
        <v>0</v>
      </c>
      <c r="K84" s="763">
        <v>0</v>
      </c>
      <c r="L84" s="763">
        <v>0</v>
      </c>
    </row>
    <row r="85" spans="1:12" ht="409.6" hidden="1" customHeight="1" x14ac:dyDescent="0.2">
      <c r="A85" s="762"/>
      <c r="B85" s="763">
        <v>0</v>
      </c>
      <c r="C85" s="763">
        <v>0</v>
      </c>
      <c r="D85" s="763">
        <v>0</v>
      </c>
      <c r="E85" s="763">
        <v>0</v>
      </c>
      <c r="F85" s="763">
        <v>0</v>
      </c>
      <c r="G85" s="763">
        <v>0</v>
      </c>
      <c r="H85" s="763">
        <v>0</v>
      </c>
      <c r="I85" s="763">
        <v>0</v>
      </c>
      <c r="J85" s="763">
        <v>0</v>
      </c>
      <c r="K85" s="763">
        <v>0</v>
      </c>
      <c r="L85" s="763">
        <v>0</v>
      </c>
    </row>
    <row r="86" spans="1:12" ht="409.6" hidden="1" customHeight="1" x14ac:dyDescent="0.2">
      <c r="A86" s="762"/>
      <c r="B86" s="763">
        <v>0</v>
      </c>
      <c r="C86" s="763">
        <v>0</v>
      </c>
      <c r="D86" s="763">
        <v>0</v>
      </c>
      <c r="E86" s="763">
        <v>0</v>
      </c>
      <c r="F86" s="763">
        <v>0</v>
      </c>
      <c r="G86" s="763">
        <v>0</v>
      </c>
      <c r="H86" s="763">
        <v>0</v>
      </c>
      <c r="I86" s="763">
        <v>0</v>
      </c>
      <c r="J86" s="763">
        <v>0</v>
      </c>
      <c r="K86" s="763">
        <v>0</v>
      </c>
      <c r="L86" s="763">
        <v>0</v>
      </c>
    </row>
    <row r="87" spans="1:12" ht="409.6" hidden="1" customHeight="1" x14ac:dyDescent="0.2">
      <c r="A87" s="762"/>
      <c r="B87" s="763">
        <v>0</v>
      </c>
      <c r="C87" s="763">
        <v>0</v>
      </c>
      <c r="D87" s="763">
        <v>0</v>
      </c>
      <c r="E87" s="763">
        <v>0</v>
      </c>
      <c r="F87" s="763">
        <v>0</v>
      </c>
      <c r="G87" s="763">
        <v>0</v>
      </c>
      <c r="H87" s="763">
        <v>0</v>
      </c>
      <c r="I87" s="763">
        <v>0</v>
      </c>
      <c r="J87" s="763">
        <v>0</v>
      </c>
      <c r="K87" s="763">
        <v>0</v>
      </c>
      <c r="L87" s="763">
        <v>0</v>
      </c>
    </row>
    <row r="88" spans="1:12" ht="409.6" hidden="1" customHeight="1" x14ac:dyDescent="0.2">
      <c r="A88" s="762"/>
      <c r="B88" s="763">
        <v>0</v>
      </c>
      <c r="C88" s="763">
        <v>0</v>
      </c>
      <c r="D88" s="763">
        <v>0</v>
      </c>
      <c r="E88" s="763">
        <v>0</v>
      </c>
      <c r="F88" s="763">
        <v>0</v>
      </c>
      <c r="G88" s="763">
        <v>0</v>
      </c>
      <c r="H88" s="763">
        <v>0</v>
      </c>
      <c r="I88" s="763">
        <v>0</v>
      </c>
      <c r="J88" s="763">
        <v>0</v>
      </c>
      <c r="K88" s="763">
        <v>0</v>
      </c>
      <c r="L88" s="763">
        <v>0</v>
      </c>
    </row>
    <row r="89" spans="1:12" ht="409.6" hidden="1" customHeight="1" x14ac:dyDescent="0.2">
      <c r="A89" s="762"/>
      <c r="B89" s="763">
        <v>0</v>
      </c>
      <c r="C89" s="763">
        <v>0</v>
      </c>
      <c r="D89" s="763">
        <v>0</v>
      </c>
      <c r="E89" s="763">
        <v>0</v>
      </c>
      <c r="F89" s="763">
        <v>0</v>
      </c>
      <c r="G89" s="763">
        <v>0</v>
      </c>
      <c r="H89" s="763">
        <v>0</v>
      </c>
      <c r="I89" s="763">
        <v>0</v>
      </c>
      <c r="J89" s="763">
        <v>0</v>
      </c>
      <c r="K89" s="763">
        <v>0</v>
      </c>
      <c r="L89" s="763">
        <v>0</v>
      </c>
    </row>
    <row r="90" spans="1:12" ht="409.6" hidden="1" customHeight="1" x14ac:dyDescent="0.2">
      <c r="A90" s="762"/>
      <c r="B90" s="763">
        <v>0</v>
      </c>
      <c r="C90" s="763">
        <v>0</v>
      </c>
      <c r="D90" s="763">
        <v>0</v>
      </c>
      <c r="E90" s="763">
        <v>0</v>
      </c>
      <c r="F90" s="763">
        <v>0</v>
      </c>
      <c r="G90" s="763">
        <v>0</v>
      </c>
      <c r="H90" s="763">
        <v>0</v>
      </c>
      <c r="I90" s="763">
        <v>0</v>
      </c>
      <c r="J90" s="763">
        <v>0</v>
      </c>
      <c r="K90" s="763">
        <v>0</v>
      </c>
      <c r="L90" s="763">
        <v>0</v>
      </c>
    </row>
    <row r="91" spans="1:12" ht="409.6" hidden="1" customHeight="1" x14ac:dyDescent="0.2">
      <c r="A91" s="762"/>
      <c r="B91" s="763">
        <v>0</v>
      </c>
      <c r="C91" s="763">
        <v>0</v>
      </c>
      <c r="D91" s="763">
        <v>0</v>
      </c>
      <c r="E91" s="763">
        <v>0</v>
      </c>
      <c r="F91" s="763">
        <v>0</v>
      </c>
      <c r="G91" s="763">
        <v>0</v>
      </c>
      <c r="H91" s="763">
        <v>0</v>
      </c>
      <c r="I91" s="763">
        <v>0</v>
      </c>
      <c r="J91" s="763">
        <v>0</v>
      </c>
      <c r="K91" s="763">
        <v>0</v>
      </c>
      <c r="L91" s="763">
        <v>0</v>
      </c>
    </row>
    <row r="92" spans="1:12" ht="409.6" hidden="1" customHeight="1" x14ac:dyDescent="0.2">
      <c r="A92" s="762"/>
      <c r="B92" s="763">
        <v>0</v>
      </c>
      <c r="C92" s="763">
        <v>0</v>
      </c>
      <c r="D92" s="763">
        <v>0</v>
      </c>
      <c r="E92" s="763">
        <v>0</v>
      </c>
      <c r="F92" s="763">
        <v>0</v>
      </c>
      <c r="G92" s="763">
        <v>0</v>
      </c>
      <c r="H92" s="763">
        <v>0</v>
      </c>
      <c r="I92" s="763">
        <v>0</v>
      </c>
      <c r="J92" s="763">
        <v>0</v>
      </c>
      <c r="K92" s="763">
        <v>0</v>
      </c>
      <c r="L92" s="763">
        <v>0</v>
      </c>
    </row>
    <row r="93" spans="1:12" ht="409.6" hidden="1" customHeight="1" x14ac:dyDescent="0.2">
      <c r="A93" s="762"/>
      <c r="B93" s="763">
        <v>0</v>
      </c>
      <c r="C93" s="763">
        <v>0</v>
      </c>
      <c r="D93" s="763">
        <v>0</v>
      </c>
      <c r="E93" s="763">
        <v>0</v>
      </c>
      <c r="F93" s="763">
        <v>0</v>
      </c>
      <c r="G93" s="763">
        <v>0</v>
      </c>
      <c r="H93" s="763">
        <v>0</v>
      </c>
      <c r="I93" s="763">
        <v>0</v>
      </c>
      <c r="J93" s="763">
        <v>0</v>
      </c>
      <c r="K93" s="763">
        <v>0</v>
      </c>
      <c r="L93" s="763">
        <v>0</v>
      </c>
    </row>
    <row r="94" spans="1:12" ht="409.6" hidden="1" customHeight="1" x14ac:dyDescent="0.2">
      <c r="A94" s="762"/>
      <c r="B94" s="763">
        <v>0</v>
      </c>
      <c r="C94" s="763">
        <v>0</v>
      </c>
      <c r="D94" s="763">
        <v>0</v>
      </c>
      <c r="E94" s="763">
        <v>0</v>
      </c>
      <c r="F94" s="763">
        <v>0</v>
      </c>
      <c r="G94" s="763">
        <v>0</v>
      </c>
      <c r="H94" s="763">
        <v>0</v>
      </c>
      <c r="I94" s="763">
        <v>0</v>
      </c>
      <c r="J94" s="763">
        <v>0</v>
      </c>
      <c r="K94" s="763">
        <v>0</v>
      </c>
      <c r="L94" s="763">
        <v>0</v>
      </c>
    </row>
    <row r="95" spans="1:12" ht="409.6" hidden="1" customHeight="1" x14ac:dyDescent="0.2">
      <c r="A95" s="751"/>
      <c r="B95" s="752">
        <v>0</v>
      </c>
      <c r="C95" s="752">
        <v>0</v>
      </c>
      <c r="D95" s="752">
        <v>0</v>
      </c>
      <c r="E95" s="752">
        <v>0</v>
      </c>
      <c r="F95" s="752">
        <v>0</v>
      </c>
      <c r="G95" s="752">
        <v>0</v>
      </c>
      <c r="H95" s="752">
        <v>0</v>
      </c>
      <c r="I95" s="752">
        <v>0</v>
      </c>
      <c r="J95" s="752">
        <v>0</v>
      </c>
      <c r="K95" s="752">
        <v>0</v>
      </c>
      <c r="L95" s="752">
        <v>0</v>
      </c>
    </row>
    <row r="96" spans="1:12" ht="409.6" hidden="1" customHeight="1" x14ac:dyDescent="0.2">
      <c r="A96" s="751"/>
      <c r="B96" s="752">
        <v>0</v>
      </c>
      <c r="C96" s="752">
        <v>0</v>
      </c>
      <c r="D96" s="752">
        <v>0</v>
      </c>
      <c r="E96" s="752">
        <v>0</v>
      </c>
      <c r="F96" s="752">
        <v>0</v>
      </c>
      <c r="G96" s="752">
        <v>0</v>
      </c>
      <c r="H96" s="752">
        <v>0</v>
      </c>
      <c r="I96" s="752">
        <v>0</v>
      </c>
      <c r="J96" s="752">
        <v>0</v>
      </c>
      <c r="K96" s="752">
        <v>0</v>
      </c>
      <c r="L96" s="752">
        <v>0</v>
      </c>
    </row>
    <row r="97" spans="1:12" ht="409.6" hidden="1" customHeight="1" x14ac:dyDescent="0.2">
      <c r="A97" s="751"/>
      <c r="B97" s="752">
        <v>0</v>
      </c>
      <c r="C97" s="752">
        <v>0</v>
      </c>
      <c r="D97" s="752">
        <v>0</v>
      </c>
      <c r="E97" s="752">
        <v>0</v>
      </c>
      <c r="F97" s="752">
        <v>0</v>
      </c>
      <c r="G97" s="752">
        <v>0</v>
      </c>
      <c r="H97" s="752">
        <v>0</v>
      </c>
      <c r="I97" s="752">
        <v>0</v>
      </c>
      <c r="J97" s="752">
        <v>0</v>
      </c>
      <c r="K97" s="752">
        <v>0</v>
      </c>
      <c r="L97" s="752">
        <v>0</v>
      </c>
    </row>
    <row r="98" spans="1:12" ht="409.6" hidden="1" customHeight="1" x14ac:dyDescent="0.2">
      <c r="A98" s="751"/>
      <c r="B98" s="752">
        <v>0</v>
      </c>
      <c r="C98" s="752">
        <v>0</v>
      </c>
      <c r="D98" s="752">
        <v>0</v>
      </c>
      <c r="E98" s="752">
        <v>0</v>
      </c>
      <c r="F98" s="752">
        <v>0</v>
      </c>
      <c r="G98" s="752">
        <v>0</v>
      </c>
      <c r="H98" s="752">
        <v>0</v>
      </c>
      <c r="I98" s="752">
        <v>0</v>
      </c>
      <c r="J98" s="752">
        <v>0</v>
      </c>
      <c r="K98" s="752">
        <v>0</v>
      </c>
      <c r="L98" s="752">
        <v>0</v>
      </c>
    </row>
    <row r="99" spans="1:12" ht="409.6" hidden="1" customHeight="1" x14ac:dyDescent="0.2">
      <c r="A99" s="751"/>
      <c r="B99" s="752">
        <v>0</v>
      </c>
      <c r="C99" s="752">
        <v>0</v>
      </c>
      <c r="D99" s="752">
        <v>0</v>
      </c>
      <c r="E99" s="752">
        <v>0</v>
      </c>
      <c r="F99" s="752">
        <v>0</v>
      </c>
      <c r="G99" s="752">
        <v>0</v>
      </c>
      <c r="H99" s="752">
        <v>0</v>
      </c>
      <c r="I99" s="752">
        <v>0</v>
      </c>
      <c r="J99" s="752">
        <v>0</v>
      </c>
      <c r="K99" s="752">
        <v>0</v>
      </c>
      <c r="L99" s="752">
        <v>0</v>
      </c>
    </row>
    <row r="100" spans="1:12" ht="409.6" hidden="1" customHeight="1" x14ac:dyDescent="0.2">
      <c r="A100" s="751"/>
      <c r="B100" s="752">
        <v>0</v>
      </c>
      <c r="C100" s="752">
        <v>0</v>
      </c>
      <c r="D100" s="752">
        <v>0</v>
      </c>
      <c r="E100" s="752">
        <v>0</v>
      </c>
      <c r="F100" s="752">
        <v>0</v>
      </c>
      <c r="G100" s="752">
        <v>0</v>
      </c>
      <c r="H100" s="752">
        <v>0</v>
      </c>
      <c r="I100" s="752">
        <v>0</v>
      </c>
      <c r="J100" s="752">
        <v>0</v>
      </c>
      <c r="K100" s="752">
        <v>0</v>
      </c>
      <c r="L100" s="752">
        <v>0</v>
      </c>
    </row>
    <row r="101" spans="1:12" ht="3.75" customHeight="1" x14ac:dyDescent="0.2">
      <c r="A101" s="753"/>
      <c r="B101" s="754"/>
      <c r="C101" s="754"/>
      <c r="D101" s="754"/>
      <c r="E101" s="754"/>
      <c r="F101" s="754"/>
      <c r="G101" s="754"/>
      <c r="H101" s="754"/>
      <c r="I101" s="754"/>
      <c r="J101" s="754"/>
      <c r="K101" s="754"/>
      <c r="L101" s="754"/>
    </row>
    <row r="102" spans="1:12" x14ac:dyDescent="0.2">
      <c r="A102" s="755" t="s">
        <v>1135</v>
      </c>
      <c r="B102" s="756"/>
      <c r="C102" s="756"/>
      <c r="D102" s="756"/>
      <c r="E102" s="756"/>
      <c r="F102" s="756"/>
      <c r="G102" s="756"/>
      <c r="H102" s="756"/>
      <c r="I102" s="756"/>
      <c r="J102" s="756"/>
    </row>
    <row r="104" spans="1:12" x14ac:dyDescent="0.2">
      <c r="B104" s="757">
        <f>B55-B7</f>
        <v>0</v>
      </c>
      <c r="C104" s="757">
        <f t="shared" ref="C104:L104" si="8">C55-C7</f>
        <v>0</v>
      </c>
      <c r="D104" s="757">
        <f t="shared" si="8"/>
        <v>0</v>
      </c>
      <c r="E104" s="757">
        <f>E55-E7</f>
        <v>0</v>
      </c>
      <c r="F104" s="757">
        <f t="shared" si="8"/>
        <v>0</v>
      </c>
      <c r="G104" s="757">
        <f t="shared" si="8"/>
        <v>0</v>
      </c>
      <c r="H104" s="757">
        <f t="shared" si="8"/>
        <v>0</v>
      </c>
      <c r="I104" s="757">
        <f t="shared" si="8"/>
        <v>0</v>
      </c>
      <c r="J104" s="757">
        <f t="shared" si="8"/>
        <v>0</v>
      </c>
      <c r="K104" s="757">
        <f t="shared" si="8"/>
        <v>0</v>
      </c>
      <c r="L104" s="757">
        <f t="shared" si="8"/>
        <v>0</v>
      </c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showGridLines="0" zoomScaleNormal="100" workbookViewId="0">
      <selection activeCell="G57" sqref="G57"/>
    </sheetView>
  </sheetViews>
  <sheetFormatPr baseColWidth="10" defaultColWidth="9.140625" defaultRowHeight="12.75" x14ac:dyDescent="0.2"/>
  <cols>
    <col min="1" max="1" width="51.7109375" customWidth="1"/>
    <col min="2" max="2" width="13.140625" bestFit="1" customWidth="1"/>
    <col min="3" max="3" width="11.7109375" style="667" customWidth="1"/>
    <col min="4" max="4" width="10.7109375" bestFit="1" customWidth="1"/>
    <col min="5" max="5" width="13.140625" bestFit="1" customWidth="1"/>
    <col min="6" max="6" width="10.7109375" bestFit="1" customWidth="1"/>
    <col min="7" max="7" width="11.7109375" bestFit="1" customWidth="1"/>
    <col min="8" max="9" width="13.140625" bestFit="1" customWidth="1"/>
    <col min="10" max="10" width="13.140625" style="667" bestFit="1" customWidth="1"/>
    <col min="11" max="11" width="10.7109375" bestFit="1" customWidth="1"/>
    <col min="12" max="12" width="13.140625" bestFit="1" customWidth="1"/>
    <col min="13" max="13" width="9.7109375" bestFit="1" customWidth="1"/>
    <col min="14" max="14" width="11.7109375" bestFit="1" customWidth="1"/>
    <col min="15" max="15" width="10.7109375" bestFit="1" customWidth="1"/>
    <col min="16" max="16" width="13.140625" bestFit="1" customWidth="1"/>
    <col min="17" max="18" width="11.7109375" bestFit="1" customWidth="1"/>
    <col min="19" max="19" width="10.7109375" bestFit="1" customWidth="1"/>
    <col min="20" max="20" width="13.140625" bestFit="1" customWidth="1"/>
    <col min="21" max="22" width="11.85546875" bestFit="1" customWidth="1"/>
    <col min="23" max="23" width="13.140625" bestFit="1" customWidth="1"/>
    <col min="24" max="24" width="13.5703125" bestFit="1" customWidth="1"/>
  </cols>
  <sheetData>
    <row r="1" spans="1:24" ht="24.75" customHeight="1" x14ac:dyDescent="0.25">
      <c r="A1" s="1221" t="s">
        <v>1428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</row>
    <row r="2" spans="1:24" x14ac:dyDescent="0.2">
      <c r="A2" s="1222" t="s">
        <v>2007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</row>
    <row r="3" spans="1:24" ht="27" customHeight="1" x14ac:dyDescent="0.2">
      <c r="A3" s="1223" t="s">
        <v>880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/>
      <c r="U3" s="1223"/>
      <c r="V3" s="1223"/>
      <c r="W3" s="1223"/>
      <c r="X3" s="1223"/>
    </row>
    <row r="4" spans="1:24" ht="3" customHeight="1" x14ac:dyDescent="0.2"/>
    <row r="5" spans="1:24" ht="24.75" customHeight="1" x14ac:dyDescent="0.2">
      <c r="A5" s="277"/>
      <c r="B5" s="1224" t="s">
        <v>1429</v>
      </c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6" t="s">
        <v>1138</v>
      </c>
      <c r="W5" s="1226"/>
      <c r="X5" s="192" t="s">
        <v>476</v>
      </c>
    </row>
    <row r="6" spans="1:24" x14ac:dyDescent="0.2">
      <c r="A6" s="793"/>
      <c r="B6" s="792" t="s">
        <v>90</v>
      </c>
      <c r="C6" s="791" t="s">
        <v>1024</v>
      </c>
      <c r="D6" s="790" t="s">
        <v>50</v>
      </c>
      <c r="E6" s="792" t="s">
        <v>100</v>
      </c>
      <c r="F6" s="792" t="s">
        <v>29</v>
      </c>
      <c r="G6" s="792" t="s">
        <v>48</v>
      </c>
      <c r="H6" s="792" t="s">
        <v>49</v>
      </c>
      <c r="I6" s="792" t="s">
        <v>75</v>
      </c>
      <c r="J6" s="792" t="s">
        <v>32</v>
      </c>
      <c r="K6" s="792" t="s">
        <v>41</v>
      </c>
      <c r="L6" s="792" t="s">
        <v>406</v>
      </c>
      <c r="M6" s="792" t="s">
        <v>930</v>
      </c>
      <c r="N6" s="792" t="s">
        <v>934</v>
      </c>
      <c r="O6" s="782" t="s">
        <v>94</v>
      </c>
      <c r="P6" s="782" t="s">
        <v>89</v>
      </c>
      <c r="Q6" s="782" t="s">
        <v>30</v>
      </c>
      <c r="R6" s="782" t="s">
        <v>877</v>
      </c>
      <c r="S6" s="782" t="s">
        <v>160</v>
      </c>
      <c r="T6" s="782" t="s">
        <v>31</v>
      </c>
      <c r="U6" s="782" t="s">
        <v>1345</v>
      </c>
      <c r="V6" s="782" t="s">
        <v>407</v>
      </c>
      <c r="W6" s="782" t="s">
        <v>533</v>
      </c>
      <c r="X6" s="782" t="s">
        <v>42</v>
      </c>
    </row>
    <row r="7" spans="1:24" s="31" customFormat="1" ht="21.75" customHeight="1" x14ac:dyDescent="0.25">
      <c r="A7" s="783" t="s">
        <v>426</v>
      </c>
      <c r="B7" s="784">
        <f>B8+B16</f>
        <v>3055280146.4299998</v>
      </c>
      <c r="C7" s="784">
        <f>C8+C16</f>
        <v>240837251.03</v>
      </c>
      <c r="D7" s="784">
        <f t="shared" ref="D7:J7" si="0">D8+D16</f>
        <v>42532679.219999999</v>
      </c>
      <c r="E7" s="784">
        <f t="shared" si="0"/>
        <v>4335414017.1999998</v>
      </c>
      <c r="F7" s="784">
        <f t="shared" si="0"/>
        <v>44701099.649999999</v>
      </c>
      <c r="G7" s="784">
        <f t="shared" si="0"/>
        <v>753845899.84000003</v>
      </c>
      <c r="H7" s="784">
        <f t="shared" si="0"/>
        <v>2720704059.5599999</v>
      </c>
      <c r="I7" s="784">
        <f t="shared" si="0"/>
        <v>1705762120.3399999</v>
      </c>
      <c r="J7" s="784">
        <f t="shared" si="0"/>
        <v>1167577253.8000002</v>
      </c>
      <c r="K7" s="784">
        <f t="shared" ref="K7:X7" si="1">K8+K16</f>
        <v>42545772.920000002</v>
      </c>
      <c r="L7" s="784">
        <f t="shared" si="1"/>
        <v>1640998360.4400001</v>
      </c>
      <c r="M7" s="784">
        <f t="shared" si="1"/>
        <v>4627174.91</v>
      </c>
      <c r="N7" s="784">
        <f t="shared" si="1"/>
        <v>627233566.36000001</v>
      </c>
      <c r="O7" s="784">
        <f t="shared" si="1"/>
        <v>22272518</v>
      </c>
      <c r="P7" s="784">
        <f t="shared" si="1"/>
        <v>2078193473.3600001</v>
      </c>
      <c r="Q7" s="784">
        <f t="shared" si="1"/>
        <v>268647929.80000001</v>
      </c>
      <c r="R7" s="784">
        <f t="shared" si="1"/>
        <v>488208684</v>
      </c>
      <c r="S7" s="784">
        <f t="shared" si="1"/>
        <v>29037869</v>
      </c>
      <c r="T7" s="784">
        <f t="shared" si="1"/>
        <v>3351088181.0300007</v>
      </c>
      <c r="U7" s="784">
        <f t="shared" si="1"/>
        <v>139075488.81</v>
      </c>
      <c r="V7" s="784">
        <f t="shared" si="1"/>
        <v>937808549</v>
      </c>
      <c r="W7" s="784">
        <f t="shared" si="1"/>
        <v>1109837755</v>
      </c>
      <c r="X7" s="784">
        <f t="shared" si="1"/>
        <v>172621509.88</v>
      </c>
    </row>
    <row r="8" spans="1:24" s="31" customFormat="1" ht="15" x14ac:dyDescent="0.25">
      <c r="A8" s="760" t="s">
        <v>427</v>
      </c>
      <c r="B8" s="785">
        <f>SUM(B9:B15)</f>
        <v>336326092.85000002</v>
      </c>
      <c r="C8" s="785">
        <f t="shared" ref="C8:J8" si="2">SUM(C9:C15)</f>
        <v>110320139.96000001</v>
      </c>
      <c r="D8" s="785">
        <f t="shared" si="2"/>
        <v>16989358.27</v>
      </c>
      <c r="E8" s="785">
        <f t="shared" si="2"/>
        <v>1235632828.55</v>
      </c>
      <c r="F8" s="785">
        <f t="shared" si="2"/>
        <v>10816478.689999998</v>
      </c>
      <c r="G8" s="785">
        <f t="shared" si="2"/>
        <v>517053039.21000004</v>
      </c>
      <c r="H8" s="785">
        <f t="shared" si="2"/>
        <v>955127481.23000002</v>
      </c>
      <c r="I8" s="785">
        <f t="shared" si="2"/>
        <v>1114071872.5699999</v>
      </c>
      <c r="J8" s="785">
        <f t="shared" si="2"/>
        <v>702891494.29000008</v>
      </c>
      <c r="K8" s="785">
        <f t="shared" ref="K8:X8" si="3">SUM(K9:K15)</f>
        <v>18828930.199999999</v>
      </c>
      <c r="L8" s="785">
        <f t="shared" si="3"/>
        <v>1266769144</v>
      </c>
      <c r="M8" s="785">
        <f t="shared" si="3"/>
        <v>1687770.91</v>
      </c>
      <c r="N8" s="785">
        <f t="shared" si="3"/>
        <v>201612594.23000002</v>
      </c>
      <c r="O8" s="785">
        <f t="shared" si="3"/>
        <v>7326540</v>
      </c>
      <c r="P8" s="785">
        <f t="shared" si="3"/>
        <v>622423078.86000001</v>
      </c>
      <c r="Q8" s="785">
        <f t="shared" si="3"/>
        <v>133184332.82000001</v>
      </c>
      <c r="R8" s="785">
        <f t="shared" si="3"/>
        <v>223442555</v>
      </c>
      <c r="S8" s="785">
        <f t="shared" si="3"/>
        <v>10684691</v>
      </c>
      <c r="T8" s="785">
        <f t="shared" si="3"/>
        <v>861981536.74000001</v>
      </c>
      <c r="U8" s="785">
        <f t="shared" si="3"/>
        <v>78744479.739999995</v>
      </c>
      <c r="V8" s="785">
        <f t="shared" si="3"/>
        <v>504645530</v>
      </c>
      <c r="W8" s="785">
        <f t="shared" si="3"/>
        <v>293591773</v>
      </c>
      <c r="X8" s="785">
        <f t="shared" si="3"/>
        <v>59819889.469999999</v>
      </c>
    </row>
    <row r="9" spans="1:24" s="31" customFormat="1" ht="15" x14ac:dyDescent="0.25">
      <c r="A9" s="761" t="s">
        <v>428</v>
      </c>
      <c r="B9" s="786">
        <v>12399750.98</v>
      </c>
      <c r="C9" s="786">
        <v>9397707.5099999998</v>
      </c>
      <c r="D9" s="786">
        <v>584976.92000000004</v>
      </c>
      <c r="E9" s="786">
        <v>740379671.54999995</v>
      </c>
      <c r="F9" s="786">
        <v>7431602.8499999996</v>
      </c>
      <c r="G9" s="786">
        <v>154843888.13</v>
      </c>
      <c r="H9" s="786">
        <v>527288513.13999999</v>
      </c>
      <c r="I9" s="786">
        <v>185095338.40000001</v>
      </c>
      <c r="J9" s="786">
        <v>99238061.329999998</v>
      </c>
      <c r="K9" s="786">
        <v>1086881.6399999999</v>
      </c>
      <c r="L9" s="786">
        <v>141449151.81999999</v>
      </c>
      <c r="M9" s="786">
        <v>10239.91</v>
      </c>
      <c r="N9" s="786">
        <v>4097432.63</v>
      </c>
      <c r="O9" s="786">
        <v>18371</v>
      </c>
      <c r="P9" s="786">
        <v>46248304.219999999</v>
      </c>
      <c r="Q9" s="786">
        <v>41898019.020000003</v>
      </c>
      <c r="R9" s="786">
        <v>11479569</v>
      </c>
      <c r="S9" s="786">
        <v>1209741</v>
      </c>
      <c r="T9" s="786">
        <v>69803083.730000004</v>
      </c>
      <c r="U9" s="786">
        <v>13701524.869999999</v>
      </c>
      <c r="V9" s="786">
        <v>23603170</v>
      </c>
      <c r="W9" s="786">
        <v>59098860</v>
      </c>
      <c r="X9" s="786">
        <v>2705251.27</v>
      </c>
    </row>
    <row r="10" spans="1:24" s="31" customFormat="1" ht="15" x14ac:dyDescent="0.25">
      <c r="A10" s="761" t="s">
        <v>429</v>
      </c>
      <c r="B10" s="786">
        <v>21120612.949999999</v>
      </c>
      <c r="C10" s="786">
        <v>0</v>
      </c>
      <c r="D10" s="786">
        <v>0</v>
      </c>
      <c r="E10" s="786">
        <v>19705</v>
      </c>
      <c r="F10" s="786">
        <v>0</v>
      </c>
      <c r="G10" s="786">
        <v>0</v>
      </c>
      <c r="H10" s="786">
        <v>90092758.109999999</v>
      </c>
      <c r="I10" s="786">
        <v>0</v>
      </c>
      <c r="J10" s="786">
        <v>131924.29999999999</v>
      </c>
      <c r="K10" s="786">
        <v>6925200</v>
      </c>
      <c r="L10" s="786">
        <v>0</v>
      </c>
      <c r="M10" s="786">
        <v>0</v>
      </c>
      <c r="N10" s="786">
        <v>1021730.07</v>
      </c>
      <c r="O10" s="786">
        <v>0</v>
      </c>
      <c r="P10" s="786">
        <v>0</v>
      </c>
      <c r="Q10" s="786">
        <v>0</v>
      </c>
      <c r="R10" s="786">
        <v>0</v>
      </c>
      <c r="S10" s="786">
        <v>0</v>
      </c>
      <c r="T10" s="786">
        <v>0</v>
      </c>
      <c r="U10" s="786">
        <v>0</v>
      </c>
      <c r="V10" s="786">
        <v>0</v>
      </c>
      <c r="W10" s="786">
        <v>0</v>
      </c>
      <c r="X10" s="786">
        <v>27912485.27</v>
      </c>
    </row>
    <row r="11" spans="1:24" s="31" customFormat="1" ht="15" x14ac:dyDescent="0.25">
      <c r="A11" s="761" t="s">
        <v>430</v>
      </c>
      <c r="B11" s="786">
        <v>72997024.930000007</v>
      </c>
      <c r="C11" s="786">
        <v>33165522.510000002</v>
      </c>
      <c r="D11" s="786">
        <v>4048481.66</v>
      </c>
      <c r="E11" s="786">
        <v>106330825</v>
      </c>
      <c r="F11" s="786">
        <v>27608.09</v>
      </c>
      <c r="G11" s="786">
        <v>86020614.180000007</v>
      </c>
      <c r="H11" s="786">
        <v>207271963.24000001</v>
      </c>
      <c r="I11" s="786">
        <v>392001570.27999997</v>
      </c>
      <c r="J11" s="786">
        <v>227841655.59999999</v>
      </c>
      <c r="K11" s="786">
        <v>6539551.5499999998</v>
      </c>
      <c r="L11" s="786">
        <v>680129146.27999997</v>
      </c>
      <c r="M11" s="786">
        <v>415977</v>
      </c>
      <c r="N11" s="786">
        <v>93072058.239999995</v>
      </c>
      <c r="O11" s="786">
        <v>1745843</v>
      </c>
      <c r="P11" s="786">
        <v>143597328.03999999</v>
      </c>
      <c r="Q11" s="786">
        <v>4331263.16</v>
      </c>
      <c r="R11" s="786">
        <v>39525005</v>
      </c>
      <c r="S11" s="786">
        <v>6935404</v>
      </c>
      <c r="T11" s="786">
        <v>268117176.21000001</v>
      </c>
      <c r="U11" s="786">
        <v>14875877.960000001</v>
      </c>
      <c r="V11" s="786">
        <v>192349711</v>
      </c>
      <c r="W11" s="786">
        <v>71245746</v>
      </c>
      <c r="X11" s="786">
        <v>26315646.379999999</v>
      </c>
    </row>
    <row r="12" spans="1:24" s="31" customFormat="1" ht="15" x14ac:dyDescent="0.25">
      <c r="A12" s="761" t="s">
        <v>431</v>
      </c>
      <c r="B12" s="786">
        <v>19938723.309999999</v>
      </c>
      <c r="C12" s="786">
        <v>1078729.02</v>
      </c>
      <c r="D12" s="786">
        <v>0</v>
      </c>
      <c r="E12" s="786">
        <v>0</v>
      </c>
      <c r="F12" s="786">
        <v>0</v>
      </c>
      <c r="G12" s="786">
        <v>29610904.68</v>
      </c>
      <c r="H12" s="786">
        <v>0</v>
      </c>
      <c r="I12" s="786">
        <v>0</v>
      </c>
      <c r="J12" s="786">
        <v>155887369.88</v>
      </c>
      <c r="K12" s="786">
        <v>142304.71</v>
      </c>
      <c r="L12" s="786">
        <v>0</v>
      </c>
      <c r="M12" s="786">
        <v>1261554</v>
      </c>
      <c r="N12" s="786">
        <v>26359734.829999998</v>
      </c>
      <c r="O12" s="786">
        <v>80121</v>
      </c>
      <c r="P12" s="786">
        <v>35018478.390000001</v>
      </c>
      <c r="Q12" s="786">
        <v>137759</v>
      </c>
      <c r="R12" s="786">
        <v>74048783</v>
      </c>
      <c r="S12" s="786">
        <v>0</v>
      </c>
      <c r="T12" s="786">
        <v>0</v>
      </c>
      <c r="U12" s="786">
        <v>6938579.1100000003</v>
      </c>
      <c r="V12" s="786">
        <v>103967856</v>
      </c>
      <c r="W12" s="786">
        <v>27707960</v>
      </c>
      <c r="X12" s="786">
        <v>1541506.55</v>
      </c>
    </row>
    <row r="13" spans="1:24" s="31" customFormat="1" ht="15" x14ac:dyDescent="0.25">
      <c r="A13" s="761" t="s">
        <v>432</v>
      </c>
      <c r="B13" s="786">
        <v>208032214.19</v>
      </c>
      <c r="C13" s="786">
        <v>65994670.579999998</v>
      </c>
      <c r="D13" s="786">
        <v>11629710.08</v>
      </c>
      <c r="E13" s="786">
        <v>214486791</v>
      </c>
      <c r="F13" s="786">
        <v>3340534.55</v>
      </c>
      <c r="G13" s="786">
        <v>245672791.22999999</v>
      </c>
      <c r="H13" s="786">
        <v>60823756.689999998</v>
      </c>
      <c r="I13" s="786">
        <v>361993346.67000002</v>
      </c>
      <c r="J13" s="786">
        <v>191411221.34</v>
      </c>
      <c r="K13" s="786">
        <v>2606927.2799999998</v>
      </c>
      <c r="L13" s="786">
        <v>210480389.19999999</v>
      </c>
      <c r="M13" s="786">
        <v>0</v>
      </c>
      <c r="N13" s="786">
        <v>72246749.599999994</v>
      </c>
      <c r="O13" s="786">
        <v>5482205</v>
      </c>
      <c r="P13" s="786">
        <v>382976486.35000002</v>
      </c>
      <c r="Q13" s="786">
        <v>75698217.5</v>
      </c>
      <c r="R13" s="786">
        <v>61738006</v>
      </c>
      <c r="S13" s="786">
        <v>1670349</v>
      </c>
      <c r="T13" s="786">
        <v>444361123.25</v>
      </c>
      <c r="U13" s="786">
        <v>42871502.880000003</v>
      </c>
      <c r="V13" s="786">
        <v>184724793</v>
      </c>
      <c r="W13" s="786">
        <v>123224207</v>
      </c>
      <c r="X13" s="786">
        <v>1345000</v>
      </c>
    </row>
    <row r="14" spans="1:24" s="31" customFormat="1" ht="15" x14ac:dyDescent="0.25">
      <c r="A14" s="761" t="s">
        <v>433</v>
      </c>
      <c r="B14" s="786">
        <v>1837766.49</v>
      </c>
      <c r="C14" s="786">
        <v>178537.95</v>
      </c>
      <c r="D14" s="786">
        <v>27368.76</v>
      </c>
      <c r="E14" s="786">
        <v>174415836</v>
      </c>
      <c r="F14" s="786">
        <v>16733.2</v>
      </c>
      <c r="G14" s="786">
        <v>904840.99</v>
      </c>
      <c r="H14" s="786">
        <v>55939270.619999997</v>
      </c>
      <c r="I14" s="786">
        <v>34249839.420000002</v>
      </c>
      <c r="J14" s="786">
        <v>28381261.84</v>
      </c>
      <c r="K14" s="786">
        <v>0</v>
      </c>
      <c r="L14" s="786">
        <v>10005044.15</v>
      </c>
      <c r="M14" s="786">
        <v>0</v>
      </c>
      <c r="N14" s="786">
        <v>4814888.8600000003</v>
      </c>
      <c r="O14" s="786">
        <v>0</v>
      </c>
      <c r="P14" s="786">
        <v>14582481.859999999</v>
      </c>
      <c r="Q14" s="786">
        <v>688468.47</v>
      </c>
      <c r="R14" s="786">
        <v>0</v>
      </c>
      <c r="S14" s="786">
        <v>869197</v>
      </c>
      <c r="T14" s="786">
        <v>79700153.549999997</v>
      </c>
      <c r="U14" s="786">
        <v>356994.92</v>
      </c>
      <c r="V14" s="786">
        <v>0</v>
      </c>
      <c r="W14" s="786">
        <v>12315000</v>
      </c>
      <c r="X14" s="786">
        <v>0</v>
      </c>
    </row>
    <row r="15" spans="1:24" s="31" customFormat="1" ht="15" x14ac:dyDescent="0.25">
      <c r="A15" s="761" t="s">
        <v>434</v>
      </c>
      <c r="B15" s="786">
        <v>0</v>
      </c>
      <c r="C15" s="786">
        <v>504972.39</v>
      </c>
      <c r="D15" s="786">
        <v>698820.85</v>
      </c>
      <c r="E15" s="786">
        <v>0</v>
      </c>
      <c r="F15" s="786">
        <v>0</v>
      </c>
      <c r="G15" s="786">
        <v>0</v>
      </c>
      <c r="H15" s="786">
        <v>13711219.43</v>
      </c>
      <c r="I15" s="786">
        <v>140731777.80000001</v>
      </c>
      <c r="J15" s="786">
        <v>0</v>
      </c>
      <c r="K15" s="786">
        <v>1528065.02</v>
      </c>
      <c r="L15" s="786">
        <v>224705412.55000001</v>
      </c>
      <c r="M15" s="786">
        <v>0</v>
      </c>
      <c r="N15" s="786">
        <v>0</v>
      </c>
      <c r="O15" s="786">
        <v>0</v>
      </c>
      <c r="P15" s="786">
        <v>0</v>
      </c>
      <c r="Q15" s="786">
        <v>10430605.67</v>
      </c>
      <c r="R15" s="786">
        <v>36651192</v>
      </c>
      <c r="S15" s="786">
        <v>0</v>
      </c>
      <c r="T15" s="786">
        <v>0</v>
      </c>
      <c r="U15" s="786">
        <v>0</v>
      </c>
      <c r="V15" s="786">
        <v>0</v>
      </c>
      <c r="W15" s="786">
        <v>0</v>
      </c>
      <c r="X15" s="786">
        <v>0</v>
      </c>
    </row>
    <row r="16" spans="1:24" s="31" customFormat="1" ht="15" x14ac:dyDescent="0.25">
      <c r="A16" s="760" t="s">
        <v>435</v>
      </c>
      <c r="B16" s="785">
        <f>SUM(B17:B25)</f>
        <v>2718954053.5799999</v>
      </c>
      <c r="C16" s="785">
        <f t="shared" ref="C16:M16" si="4">SUM(C17:C25)</f>
        <v>130517111.06999999</v>
      </c>
      <c r="D16" s="785">
        <f t="shared" si="4"/>
        <v>25543320.949999999</v>
      </c>
      <c r="E16" s="785">
        <f t="shared" si="4"/>
        <v>3099781188.6500001</v>
      </c>
      <c r="F16" s="785">
        <f t="shared" si="4"/>
        <v>33884620.960000001</v>
      </c>
      <c r="G16" s="785">
        <f t="shared" si="4"/>
        <v>236792860.63</v>
      </c>
      <c r="H16" s="785">
        <f t="shared" si="4"/>
        <v>1765576578.3299999</v>
      </c>
      <c r="I16" s="785">
        <f t="shared" si="4"/>
        <v>591690247.76999998</v>
      </c>
      <c r="J16" s="785">
        <f t="shared" si="4"/>
        <v>464685759.50999999</v>
      </c>
      <c r="K16" s="785">
        <f t="shared" si="4"/>
        <v>23716842.719999999</v>
      </c>
      <c r="L16" s="785">
        <f t="shared" si="4"/>
        <v>374229216.44</v>
      </c>
      <c r="M16" s="785">
        <f t="shared" si="4"/>
        <v>2939404</v>
      </c>
      <c r="N16" s="785">
        <f t="shared" ref="N16:X16" si="5">SUM(N17:N25)</f>
        <v>425620972.13</v>
      </c>
      <c r="O16" s="785">
        <f t="shared" si="5"/>
        <v>14945978</v>
      </c>
      <c r="P16" s="785">
        <f t="shared" si="5"/>
        <v>1455770394.5</v>
      </c>
      <c r="Q16" s="785">
        <f t="shared" si="5"/>
        <v>135463596.98000002</v>
      </c>
      <c r="R16" s="785">
        <f t="shared" si="5"/>
        <v>264766129</v>
      </c>
      <c r="S16" s="785">
        <f t="shared" si="5"/>
        <v>18353178</v>
      </c>
      <c r="T16" s="785">
        <f t="shared" si="5"/>
        <v>2489106644.2900004</v>
      </c>
      <c r="U16" s="785">
        <f t="shared" si="5"/>
        <v>60331009.07</v>
      </c>
      <c r="V16" s="785">
        <f t="shared" si="5"/>
        <v>433163019</v>
      </c>
      <c r="W16" s="785">
        <f t="shared" si="5"/>
        <v>816245982</v>
      </c>
      <c r="X16" s="785">
        <f t="shared" si="5"/>
        <v>112801620.41</v>
      </c>
    </row>
    <row r="17" spans="1:24" s="31" customFormat="1" ht="15" x14ac:dyDescent="0.25">
      <c r="A17" s="761" t="s">
        <v>436</v>
      </c>
      <c r="B17" s="787">
        <v>1610978485.5999999</v>
      </c>
      <c r="C17" s="787">
        <v>45240</v>
      </c>
      <c r="D17" s="787">
        <v>0</v>
      </c>
      <c r="E17" s="787">
        <v>1038885525</v>
      </c>
      <c r="F17" s="787">
        <v>265777.2</v>
      </c>
      <c r="G17" s="787">
        <v>5570130.5899999999</v>
      </c>
      <c r="H17" s="787">
        <v>400984309.02999997</v>
      </c>
      <c r="I17" s="787">
        <v>1549926.66</v>
      </c>
      <c r="J17" s="787">
        <v>838782.52</v>
      </c>
      <c r="K17" s="787">
        <v>23970</v>
      </c>
      <c r="L17" s="787">
        <v>41702.449999999997</v>
      </c>
      <c r="M17" s="787">
        <v>0</v>
      </c>
      <c r="N17" s="787">
        <v>824579.2</v>
      </c>
      <c r="O17" s="787">
        <v>374377</v>
      </c>
      <c r="P17" s="787">
        <v>471901.9</v>
      </c>
      <c r="Q17" s="787">
        <v>37356085.420000002</v>
      </c>
      <c r="R17" s="787">
        <v>0</v>
      </c>
      <c r="S17" s="787">
        <v>1225987</v>
      </c>
      <c r="T17" s="787">
        <v>345217483.91000003</v>
      </c>
      <c r="U17" s="787">
        <v>4680000</v>
      </c>
      <c r="V17" s="787">
        <v>0</v>
      </c>
      <c r="W17" s="787">
        <v>74995</v>
      </c>
      <c r="X17" s="787">
        <v>41760</v>
      </c>
    </row>
    <row r="18" spans="1:24" s="31" customFormat="1" ht="15" x14ac:dyDescent="0.25">
      <c r="A18" s="761" t="s">
        <v>437</v>
      </c>
      <c r="B18" s="787">
        <v>0</v>
      </c>
      <c r="C18" s="787">
        <v>22900668.59</v>
      </c>
      <c r="D18" s="787">
        <v>0</v>
      </c>
      <c r="E18" s="787">
        <v>0</v>
      </c>
      <c r="F18" s="787">
        <v>0</v>
      </c>
      <c r="G18" s="787">
        <v>6458343.3499999996</v>
      </c>
      <c r="H18" s="787">
        <v>0</v>
      </c>
      <c r="I18" s="787">
        <v>91579509.530000001</v>
      </c>
      <c r="J18" s="787">
        <v>0</v>
      </c>
      <c r="K18" s="787">
        <v>0</v>
      </c>
      <c r="L18" s="787">
        <v>0</v>
      </c>
      <c r="M18" s="787">
        <v>0</v>
      </c>
      <c r="N18" s="787">
        <v>134441331.05000001</v>
      </c>
      <c r="O18" s="787">
        <v>0</v>
      </c>
      <c r="P18" s="787">
        <v>0</v>
      </c>
      <c r="Q18" s="787">
        <v>0</v>
      </c>
      <c r="R18" s="787">
        <v>0</v>
      </c>
      <c r="S18" s="787">
        <v>0</v>
      </c>
      <c r="T18" s="787">
        <v>0</v>
      </c>
      <c r="U18" s="787">
        <v>0</v>
      </c>
      <c r="V18" s="787">
        <v>0</v>
      </c>
      <c r="W18" s="787">
        <v>0</v>
      </c>
      <c r="X18" s="787">
        <v>0</v>
      </c>
    </row>
    <row r="19" spans="1:24" s="31" customFormat="1" ht="15" x14ac:dyDescent="0.25">
      <c r="A19" s="761" t="s">
        <v>438</v>
      </c>
      <c r="B19" s="787">
        <v>121504078.48</v>
      </c>
      <c r="C19" s="787">
        <v>0</v>
      </c>
      <c r="D19" s="787">
        <v>0</v>
      </c>
      <c r="E19" s="787">
        <v>0</v>
      </c>
      <c r="F19" s="787">
        <v>0</v>
      </c>
      <c r="G19" s="787">
        <v>0</v>
      </c>
      <c r="H19" s="787">
        <v>0</v>
      </c>
      <c r="I19" s="787">
        <v>0</v>
      </c>
      <c r="J19" s="787">
        <v>1194620.1100000001</v>
      </c>
      <c r="K19" s="787">
        <v>0</v>
      </c>
      <c r="L19" s="787">
        <v>0</v>
      </c>
      <c r="M19" s="787">
        <v>0</v>
      </c>
      <c r="N19" s="787">
        <v>0</v>
      </c>
      <c r="O19" s="787">
        <v>0</v>
      </c>
      <c r="P19" s="787">
        <v>0</v>
      </c>
      <c r="Q19" s="787">
        <v>8435520</v>
      </c>
      <c r="R19" s="787">
        <v>0</v>
      </c>
      <c r="S19" s="787">
        <v>0</v>
      </c>
      <c r="T19" s="787">
        <v>0</v>
      </c>
      <c r="U19" s="787">
        <v>0</v>
      </c>
      <c r="V19" s="787">
        <v>0</v>
      </c>
      <c r="W19" s="787">
        <v>0</v>
      </c>
      <c r="X19" s="787">
        <v>23626406.98</v>
      </c>
    </row>
    <row r="20" spans="1:24" s="31" customFormat="1" ht="15" x14ac:dyDescent="0.25">
      <c r="A20" s="761" t="s">
        <v>439</v>
      </c>
      <c r="B20" s="787">
        <v>986471489.5</v>
      </c>
      <c r="C20" s="787">
        <v>90324174.969999999</v>
      </c>
      <c r="D20" s="787">
        <v>25444075.879999999</v>
      </c>
      <c r="E20" s="787">
        <v>2002979672.6500001</v>
      </c>
      <c r="F20" s="787">
        <v>33618843.759999998</v>
      </c>
      <c r="G20" s="787">
        <v>183273825.84</v>
      </c>
      <c r="H20" s="787">
        <v>1352864676.6400001</v>
      </c>
      <c r="I20" s="787">
        <v>484567883.57999998</v>
      </c>
      <c r="J20" s="787">
        <v>462652356.88</v>
      </c>
      <c r="K20" s="787">
        <v>8832210.8699999992</v>
      </c>
      <c r="L20" s="787">
        <v>374187513.99000001</v>
      </c>
      <c r="M20" s="787">
        <v>0</v>
      </c>
      <c r="N20" s="787">
        <v>285613084.42000002</v>
      </c>
      <c r="O20" s="787">
        <v>9524188</v>
      </c>
      <c r="P20" s="787">
        <v>1448116117.3499999</v>
      </c>
      <c r="Q20" s="787">
        <v>81461602.920000002</v>
      </c>
      <c r="R20" s="787">
        <v>264481369</v>
      </c>
      <c r="S20" s="787">
        <v>16140541</v>
      </c>
      <c r="T20" s="787">
        <v>2012984417.6800001</v>
      </c>
      <c r="U20" s="787">
        <v>47640050.520000003</v>
      </c>
      <c r="V20" s="787">
        <v>433163019</v>
      </c>
      <c r="W20" s="787">
        <v>802251357</v>
      </c>
      <c r="X20" s="787">
        <v>28102826.109999999</v>
      </c>
    </row>
    <row r="21" spans="1:24" s="31" customFormat="1" ht="15" x14ac:dyDescent="0.25">
      <c r="A21" s="761" t="s">
        <v>440</v>
      </c>
      <c r="B21" s="787">
        <v>0</v>
      </c>
      <c r="C21" s="787">
        <v>8038363.46</v>
      </c>
      <c r="D21" s="787">
        <v>0</v>
      </c>
      <c r="E21" s="787">
        <v>0</v>
      </c>
      <c r="F21" s="787">
        <v>0</v>
      </c>
      <c r="G21" s="787">
        <v>0</v>
      </c>
      <c r="H21" s="787">
        <v>0</v>
      </c>
      <c r="I21" s="787">
        <v>0</v>
      </c>
      <c r="J21" s="787">
        <v>0</v>
      </c>
      <c r="K21" s="787">
        <v>4048034.74</v>
      </c>
      <c r="L21" s="787">
        <v>0</v>
      </c>
      <c r="M21" s="787">
        <v>0</v>
      </c>
      <c r="N21" s="787">
        <v>0</v>
      </c>
      <c r="O21" s="787">
        <v>0</v>
      </c>
      <c r="P21" s="787">
        <v>0</v>
      </c>
      <c r="Q21" s="787">
        <v>0</v>
      </c>
      <c r="R21" s="787">
        <v>284760</v>
      </c>
      <c r="S21" s="787">
        <v>949070</v>
      </c>
      <c r="T21" s="787">
        <v>0</v>
      </c>
      <c r="U21" s="787">
        <v>0</v>
      </c>
      <c r="V21" s="787">
        <v>0</v>
      </c>
      <c r="W21" s="787">
        <v>0</v>
      </c>
      <c r="X21" s="787">
        <v>387895.29</v>
      </c>
    </row>
    <row r="22" spans="1:24" s="31" customFormat="1" ht="15" x14ac:dyDescent="0.25">
      <c r="A22" s="761" t="s">
        <v>441</v>
      </c>
      <c r="B22" s="787">
        <v>0</v>
      </c>
      <c r="C22" s="787">
        <v>1295638.3500000001</v>
      </c>
      <c r="D22" s="787">
        <v>0</v>
      </c>
      <c r="E22" s="787">
        <v>0</v>
      </c>
      <c r="F22" s="787">
        <v>0</v>
      </c>
      <c r="G22" s="787">
        <v>3994117.62</v>
      </c>
      <c r="H22" s="787">
        <v>697028.87</v>
      </c>
      <c r="I22" s="787">
        <v>13992928</v>
      </c>
      <c r="J22" s="787">
        <v>0</v>
      </c>
      <c r="K22" s="787">
        <v>0</v>
      </c>
      <c r="L22" s="787">
        <v>0</v>
      </c>
      <c r="M22" s="787">
        <v>811381</v>
      </c>
      <c r="N22" s="787">
        <v>3516310.52</v>
      </c>
      <c r="O22" s="787">
        <v>1240706</v>
      </c>
      <c r="P22" s="787">
        <v>7182375.25</v>
      </c>
      <c r="Q22" s="787">
        <v>87626.42</v>
      </c>
      <c r="R22" s="787">
        <v>0</v>
      </c>
      <c r="S22" s="787">
        <v>0</v>
      </c>
      <c r="T22" s="787">
        <v>63724020.82</v>
      </c>
      <c r="U22" s="787">
        <v>0</v>
      </c>
      <c r="V22" s="787">
        <v>0</v>
      </c>
      <c r="W22" s="787">
        <v>0</v>
      </c>
      <c r="X22" s="787">
        <v>7684791.1699999999</v>
      </c>
    </row>
    <row r="23" spans="1:24" s="31" customFormat="1" ht="15" x14ac:dyDescent="0.25">
      <c r="A23" s="761" t="s">
        <v>442</v>
      </c>
      <c r="B23" s="787">
        <v>0</v>
      </c>
      <c r="C23" s="787">
        <v>3778821.56</v>
      </c>
      <c r="D23" s="787">
        <v>0</v>
      </c>
      <c r="E23" s="787">
        <v>57915991</v>
      </c>
      <c r="F23" s="787">
        <v>0</v>
      </c>
      <c r="G23" s="787">
        <v>0</v>
      </c>
      <c r="H23" s="787">
        <v>10147143.960000001</v>
      </c>
      <c r="I23" s="787">
        <v>0</v>
      </c>
      <c r="J23" s="787">
        <v>0</v>
      </c>
      <c r="K23" s="787">
        <v>0</v>
      </c>
      <c r="L23" s="787">
        <v>0</v>
      </c>
      <c r="M23" s="787">
        <v>2128023</v>
      </c>
      <c r="N23" s="787">
        <v>0</v>
      </c>
      <c r="O23" s="787">
        <v>3712840</v>
      </c>
      <c r="P23" s="787">
        <v>0</v>
      </c>
      <c r="Q23" s="787">
        <v>6800000</v>
      </c>
      <c r="R23" s="787">
        <v>0</v>
      </c>
      <c r="S23" s="787">
        <v>0</v>
      </c>
      <c r="T23" s="787">
        <v>67180721.879999995</v>
      </c>
      <c r="U23" s="787">
        <v>1900000</v>
      </c>
      <c r="V23" s="787">
        <v>0</v>
      </c>
      <c r="W23" s="787">
        <v>0</v>
      </c>
      <c r="X23" s="787">
        <v>0</v>
      </c>
    </row>
    <row r="24" spans="1:24" s="31" customFormat="1" ht="15" x14ac:dyDescent="0.25">
      <c r="A24" s="761" t="s">
        <v>443</v>
      </c>
      <c r="B24" s="787">
        <v>0</v>
      </c>
      <c r="C24" s="787">
        <v>4134204.14</v>
      </c>
      <c r="D24" s="787">
        <v>99245.07</v>
      </c>
      <c r="E24" s="787">
        <v>0</v>
      </c>
      <c r="F24" s="787">
        <v>0</v>
      </c>
      <c r="G24" s="787">
        <v>37496443.229999997</v>
      </c>
      <c r="H24" s="787">
        <v>883419.83</v>
      </c>
      <c r="I24" s="787">
        <v>0</v>
      </c>
      <c r="J24" s="787">
        <v>0</v>
      </c>
      <c r="K24" s="787">
        <v>10812627.109999999</v>
      </c>
      <c r="L24" s="787">
        <v>0</v>
      </c>
      <c r="M24" s="787">
        <v>0</v>
      </c>
      <c r="N24" s="787">
        <v>1225666.94</v>
      </c>
      <c r="O24" s="787">
        <v>93867</v>
      </c>
      <c r="P24" s="787">
        <v>0</v>
      </c>
      <c r="Q24" s="787">
        <v>1322762.22</v>
      </c>
      <c r="R24" s="787">
        <v>0</v>
      </c>
      <c r="S24" s="787">
        <v>37580</v>
      </c>
      <c r="T24" s="787">
        <v>0</v>
      </c>
      <c r="U24" s="787">
        <v>6110958.5499999998</v>
      </c>
      <c r="V24" s="787">
        <v>0</v>
      </c>
      <c r="W24" s="787">
        <v>13919630</v>
      </c>
      <c r="X24" s="787">
        <v>52957940.859999999</v>
      </c>
    </row>
    <row r="25" spans="1:24" s="31" customFormat="1" ht="15" x14ac:dyDescent="0.25">
      <c r="A25" s="762" t="s">
        <v>975</v>
      </c>
      <c r="B25" s="787">
        <v>0</v>
      </c>
      <c r="C25" s="787">
        <v>0</v>
      </c>
      <c r="D25" s="787">
        <v>0</v>
      </c>
      <c r="E25" s="787">
        <v>0</v>
      </c>
      <c r="F25" s="787">
        <v>0</v>
      </c>
      <c r="G25" s="787">
        <v>0</v>
      </c>
      <c r="H25" s="787">
        <v>0</v>
      </c>
      <c r="I25" s="787">
        <v>0</v>
      </c>
      <c r="J25" s="787">
        <v>0</v>
      </c>
      <c r="K25" s="787">
        <v>0</v>
      </c>
      <c r="L25" s="787">
        <v>0</v>
      </c>
      <c r="M25" s="787">
        <v>0</v>
      </c>
      <c r="N25" s="787">
        <v>0</v>
      </c>
      <c r="O25" s="787">
        <v>0</v>
      </c>
      <c r="P25" s="787">
        <v>0</v>
      </c>
      <c r="Q25" s="787">
        <v>0</v>
      </c>
      <c r="R25" s="787">
        <v>0</v>
      </c>
      <c r="S25" s="787">
        <v>0</v>
      </c>
      <c r="T25" s="787">
        <v>0</v>
      </c>
      <c r="U25" s="787">
        <v>0</v>
      </c>
      <c r="V25" s="787">
        <v>0</v>
      </c>
      <c r="W25" s="787">
        <v>0</v>
      </c>
      <c r="X25" s="787">
        <v>0</v>
      </c>
    </row>
    <row r="26" spans="1:24" s="31" customFormat="1" ht="15" x14ac:dyDescent="0.25">
      <c r="A26" s="783" t="s">
        <v>444</v>
      </c>
      <c r="B26" s="784">
        <f>B27+B36</f>
        <v>2300728820.9900002</v>
      </c>
      <c r="C26" s="784">
        <f t="shared" ref="C26:N26" si="6">C27+C36</f>
        <v>136867795.30000001</v>
      </c>
      <c r="D26" s="784">
        <f t="shared" si="6"/>
        <v>17380065.880000003</v>
      </c>
      <c r="E26" s="784">
        <f t="shared" si="6"/>
        <v>1662250221.6500001</v>
      </c>
      <c r="F26" s="784">
        <f t="shared" si="6"/>
        <v>893671.07000000007</v>
      </c>
      <c r="G26" s="784">
        <f t="shared" si="6"/>
        <v>283586714.12</v>
      </c>
      <c r="H26" s="784">
        <f t="shared" si="6"/>
        <v>923074784.1099999</v>
      </c>
      <c r="I26" s="784">
        <f t="shared" si="6"/>
        <v>751730483.82999992</v>
      </c>
      <c r="J26" s="784">
        <f t="shared" si="6"/>
        <v>306700841.64999998</v>
      </c>
      <c r="K26" s="784">
        <f t="shared" si="6"/>
        <v>25653567.899999999</v>
      </c>
      <c r="L26" s="784">
        <f t="shared" si="6"/>
        <v>1130187951.3499999</v>
      </c>
      <c r="M26" s="784">
        <f t="shared" si="6"/>
        <v>3463449</v>
      </c>
      <c r="N26" s="784">
        <f t="shared" si="6"/>
        <v>199972555.45999998</v>
      </c>
      <c r="O26" s="784">
        <f t="shared" ref="O26:X26" si="7">O27+O36</f>
        <v>12910632</v>
      </c>
      <c r="P26" s="784">
        <f t="shared" si="7"/>
        <v>1339597984.1000001</v>
      </c>
      <c r="Q26" s="784">
        <f t="shared" si="7"/>
        <v>91823136.510000005</v>
      </c>
      <c r="R26" s="784">
        <f t="shared" si="7"/>
        <v>374186009</v>
      </c>
      <c r="S26" s="784">
        <f t="shared" si="7"/>
        <v>12641041</v>
      </c>
      <c r="T26" s="784">
        <f t="shared" si="7"/>
        <v>1680131704.1700001</v>
      </c>
      <c r="U26" s="784">
        <f t="shared" si="7"/>
        <v>92713964.560000002</v>
      </c>
      <c r="V26" s="784">
        <f t="shared" si="7"/>
        <v>662603679</v>
      </c>
      <c r="W26" s="784">
        <f t="shared" si="7"/>
        <v>583483233</v>
      </c>
      <c r="X26" s="784">
        <f t="shared" si="7"/>
        <v>100377799.69</v>
      </c>
    </row>
    <row r="27" spans="1:24" s="31" customFormat="1" ht="15" x14ac:dyDescent="0.25">
      <c r="A27" s="760" t="s">
        <v>445</v>
      </c>
      <c r="B27" s="785">
        <f>SUM(B28:B35)</f>
        <v>245521636.32000002</v>
      </c>
      <c r="C27" s="785">
        <f t="shared" ref="C27:K27" si="8">SUM(C28:C35)</f>
        <v>109975186.09</v>
      </c>
      <c r="D27" s="785">
        <f t="shared" si="8"/>
        <v>15752384.550000001</v>
      </c>
      <c r="E27" s="785">
        <f t="shared" si="8"/>
        <v>1517512704.6500001</v>
      </c>
      <c r="F27" s="785">
        <f t="shared" si="8"/>
        <v>535791.03</v>
      </c>
      <c r="G27" s="785">
        <f t="shared" si="8"/>
        <v>117780668.26000001</v>
      </c>
      <c r="H27" s="785">
        <f t="shared" si="8"/>
        <v>285812277.31999993</v>
      </c>
      <c r="I27" s="785">
        <f t="shared" si="8"/>
        <v>257103116.19999999</v>
      </c>
      <c r="J27" s="785">
        <f t="shared" si="8"/>
        <v>214184564.62</v>
      </c>
      <c r="K27" s="785">
        <f t="shared" si="8"/>
        <v>14750208.890000001</v>
      </c>
      <c r="L27" s="785">
        <f t="shared" ref="L27:X27" si="9">SUM(L28:L35)</f>
        <v>538476166.76999998</v>
      </c>
      <c r="M27" s="785">
        <f t="shared" si="9"/>
        <v>3463449</v>
      </c>
      <c r="N27" s="785">
        <f t="shared" si="9"/>
        <v>82954007.689999998</v>
      </c>
      <c r="O27" s="785">
        <f t="shared" si="9"/>
        <v>4788512</v>
      </c>
      <c r="P27" s="785">
        <f t="shared" si="9"/>
        <v>481218669.19999999</v>
      </c>
      <c r="Q27" s="785">
        <f t="shared" si="9"/>
        <v>86366250.980000004</v>
      </c>
      <c r="R27" s="785">
        <f t="shared" si="9"/>
        <v>101583483</v>
      </c>
      <c r="S27" s="785">
        <f t="shared" si="9"/>
        <v>6435407</v>
      </c>
      <c r="T27" s="785">
        <f t="shared" si="9"/>
        <v>532071328.13</v>
      </c>
      <c r="U27" s="785">
        <f t="shared" si="9"/>
        <v>32877774.529999997</v>
      </c>
      <c r="V27" s="785">
        <f t="shared" si="9"/>
        <v>503278001</v>
      </c>
      <c r="W27" s="785">
        <f t="shared" si="9"/>
        <v>230922482</v>
      </c>
      <c r="X27" s="785">
        <f t="shared" si="9"/>
        <v>35410124.179999992</v>
      </c>
    </row>
    <row r="28" spans="1:24" s="31" customFormat="1" ht="15" x14ac:dyDescent="0.25">
      <c r="A28" s="761" t="s">
        <v>446</v>
      </c>
      <c r="B28" s="786">
        <v>40778841.520000003</v>
      </c>
      <c r="C28" s="786">
        <v>31155044.039999999</v>
      </c>
      <c r="D28" s="786">
        <v>4471373.25</v>
      </c>
      <c r="E28" s="786">
        <v>673912499</v>
      </c>
      <c r="F28" s="786">
        <v>365711.4</v>
      </c>
      <c r="G28" s="786">
        <v>85904760.900000006</v>
      </c>
      <c r="H28" s="786">
        <v>123951738</v>
      </c>
      <c r="I28" s="786">
        <v>115462354.78</v>
      </c>
      <c r="J28" s="786">
        <v>40764513.619999997</v>
      </c>
      <c r="K28" s="786">
        <v>245338.56</v>
      </c>
      <c r="L28" s="786">
        <v>87440709.200000003</v>
      </c>
      <c r="M28" s="786">
        <v>3463347</v>
      </c>
      <c r="N28" s="786">
        <v>38262994.920000002</v>
      </c>
      <c r="O28" s="786">
        <v>2479502</v>
      </c>
      <c r="P28" s="786">
        <v>344964739.06999999</v>
      </c>
      <c r="Q28" s="786">
        <v>61010308.490000002</v>
      </c>
      <c r="R28" s="786">
        <v>9968299</v>
      </c>
      <c r="S28" s="786">
        <v>2507966</v>
      </c>
      <c r="T28" s="786">
        <v>130566557.33</v>
      </c>
      <c r="U28" s="786">
        <v>9964917.8300000001</v>
      </c>
      <c r="V28" s="786">
        <v>48307858</v>
      </c>
      <c r="W28" s="786">
        <v>98308872</v>
      </c>
      <c r="X28" s="786">
        <v>1107695.6299999999</v>
      </c>
    </row>
    <row r="29" spans="1:24" s="31" customFormat="1" ht="15" x14ac:dyDescent="0.25">
      <c r="A29" s="761" t="s">
        <v>447</v>
      </c>
      <c r="B29" s="786">
        <v>163560196.83000001</v>
      </c>
      <c r="C29" s="786">
        <v>48136408.100000001</v>
      </c>
      <c r="D29" s="786">
        <v>10876286.9</v>
      </c>
      <c r="E29" s="786">
        <v>3766981</v>
      </c>
      <c r="F29" s="786">
        <v>0</v>
      </c>
      <c r="G29" s="786">
        <v>0</v>
      </c>
      <c r="H29" s="786">
        <v>0</v>
      </c>
      <c r="I29" s="786">
        <v>8395390.5299999993</v>
      </c>
      <c r="J29" s="786">
        <v>1635.63</v>
      </c>
      <c r="K29" s="786">
        <v>0</v>
      </c>
      <c r="L29" s="786">
        <v>392644159.37</v>
      </c>
      <c r="M29" s="786">
        <v>0</v>
      </c>
      <c r="N29" s="786">
        <v>35252638.490000002</v>
      </c>
      <c r="O29" s="786">
        <v>1380675</v>
      </c>
      <c r="P29" s="786">
        <v>4800000</v>
      </c>
      <c r="Q29" s="786">
        <v>0</v>
      </c>
      <c r="R29" s="786">
        <v>30091838</v>
      </c>
      <c r="S29" s="786">
        <v>2589633</v>
      </c>
      <c r="T29" s="786">
        <v>106078294.93000001</v>
      </c>
      <c r="U29" s="786">
        <v>21965983.98</v>
      </c>
      <c r="V29" s="786">
        <v>273085833</v>
      </c>
      <c r="W29" s="786">
        <v>70758941</v>
      </c>
      <c r="X29" s="786">
        <v>12599360.890000001</v>
      </c>
    </row>
    <row r="30" spans="1:24" s="31" customFormat="1" ht="15" x14ac:dyDescent="0.25">
      <c r="A30" s="761" t="s">
        <v>448</v>
      </c>
      <c r="B30" s="786">
        <v>15686940.82</v>
      </c>
      <c r="C30" s="786">
        <v>10545937.5</v>
      </c>
      <c r="D30" s="786">
        <v>0</v>
      </c>
      <c r="E30" s="786">
        <v>0</v>
      </c>
      <c r="F30" s="786">
        <v>0</v>
      </c>
      <c r="G30" s="786">
        <v>13946279.48</v>
      </c>
      <c r="H30" s="786">
        <v>3981175.21</v>
      </c>
      <c r="I30" s="786">
        <v>112089021.02</v>
      </c>
      <c r="J30" s="786">
        <v>168097919.83000001</v>
      </c>
      <c r="K30" s="786">
        <v>6764216.1900000004</v>
      </c>
      <c r="L30" s="786">
        <v>42232540.600000001</v>
      </c>
      <c r="M30" s="786">
        <v>0</v>
      </c>
      <c r="N30" s="786">
        <v>1129785.1399999999</v>
      </c>
      <c r="O30" s="786">
        <v>0</v>
      </c>
      <c r="P30" s="786">
        <v>0</v>
      </c>
      <c r="Q30" s="786">
        <v>0</v>
      </c>
      <c r="R30" s="786">
        <v>6179426</v>
      </c>
      <c r="S30" s="786">
        <v>889467</v>
      </c>
      <c r="T30" s="786">
        <v>34000000</v>
      </c>
      <c r="U30" s="786">
        <v>43333.36</v>
      </c>
      <c r="V30" s="786">
        <v>179493774</v>
      </c>
      <c r="W30" s="786">
        <v>29638369</v>
      </c>
      <c r="X30" s="786">
        <v>9550832.7899999991</v>
      </c>
    </row>
    <row r="31" spans="1:24" s="31" customFormat="1" ht="15" x14ac:dyDescent="0.25">
      <c r="A31" s="797" t="s">
        <v>449</v>
      </c>
      <c r="B31" s="786">
        <v>0</v>
      </c>
      <c r="C31" s="786">
        <v>0</v>
      </c>
      <c r="D31" s="786">
        <v>0</v>
      </c>
      <c r="E31" s="786">
        <v>0</v>
      </c>
      <c r="F31" s="786">
        <v>0</v>
      </c>
      <c r="G31" s="786">
        <v>0</v>
      </c>
      <c r="H31" s="786">
        <v>0</v>
      </c>
      <c r="I31" s="786">
        <v>0</v>
      </c>
      <c r="J31" s="786">
        <v>0</v>
      </c>
      <c r="K31" s="786">
        <v>0</v>
      </c>
      <c r="L31" s="786">
        <v>0</v>
      </c>
      <c r="M31" s="786">
        <v>0</v>
      </c>
      <c r="N31" s="786">
        <v>0</v>
      </c>
      <c r="O31" s="786">
        <v>0</v>
      </c>
      <c r="P31" s="786">
        <v>0</v>
      </c>
      <c r="Q31" s="786">
        <v>0</v>
      </c>
      <c r="R31" s="786">
        <v>0</v>
      </c>
      <c r="S31" s="786">
        <v>0</v>
      </c>
      <c r="T31" s="786">
        <v>28946241.640000001</v>
      </c>
      <c r="U31" s="786">
        <v>0</v>
      </c>
      <c r="V31" s="786">
        <v>0</v>
      </c>
      <c r="W31" s="786">
        <v>0</v>
      </c>
      <c r="X31" s="786">
        <v>0</v>
      </c>
    </row>
    <row r="32" spans="1:24" s="31" customFormat="1" ht="15" x14ac:dyDescent="0.25">
      <c r="A32" s="761" t="s">
        <v>450</v>
      </c>
      <c r="B32" s="786">
        <v>25495657.149999999</v>
      </c>
      <c r="C32" s="786">
        <v>20137796.449999999</v>
      </c>
      <c r="D32" s="786">
        <v>0</v>
      </c>
      <c r="E32" s="786">
        <v>597262135</v>
      </c>
      <c r="F32" s="786">
        <v>170079.63</v>
      </c>
      <c r="G32" s="786">
        <v>17929627.879999999</v>
      </c>
      <c r="H32" s="786">
        <v>131426208.12</v>
      </c>
      <c r="I32" s="786">
        <v>21156349.870000001</v>
      </c>
      <c r="J32" s="786">
        <v>4854271.28</v>
      </c>
      <c r="K32" s="786">
        <v>985262.22</v>
      </c>
      <c r="L32" s="786">
        <v>5817091.8399999999</v>
      </c>
      <c r="M32" s="786">
        <v>102</v>
      </c>
      <c r="N32" s="786">
        <v>8308589.1399999997</v>
      </c>
      <c r="O32" s="786">
        <v>928335</v>
      </c>
      <c r="P32" s="786">
        <v>64853117.729999997</v>
      </c>
      <c r="Q32" s="786">
        <v>25355942.489999998</v>
      </c>
      <c r="R32" s="786">
        <v>2577233</v>
      </c>
      <c r="S32" s="786">
        <v>448341</v>
      </c>
      <c r="T32" s="786">
        <v>93817143.769999996</v>
      </c>
      <c r="U32" s="786">
        <v>780367.08</v>
      </c>
      <c r="V32" s="786">
        <v>1999277</v>
      </c>
      <c r="W32" s="786">
        <v>32214343</v>
      </c>
      <c r="X32" s="786">
        <v>2503895.92</v>
      </c>
    </row>
    <row r="33" spans="1:24" s="31" customFormat="1" ht="15" x14ac:dyDescent="0.25">
      <c r="A33" s="762" t="s">
        <v>451</v>
      </c>
      <c r="B33" s="786">
        <v>0</v>
      </c>
      <c r="C33" s="786">
        <v>0</v>
      </c>
      <c r="D33" s="786">
        <v>0</v>
      </c>
      <c r="E33" s="786">
        <v>0</v>
      </c>
      <c r="F33" s="786">
        <v>0</v>
      </c>
      <c r="G33" s="786">
        <v>0</v>
      </c>
      <c r="H33" s="786">
        <v>14524175.59</v>
      </c>
      <c r="I33" s="786">
        <v>0</v>
      </c>
      <c r="J33" s="786">
        <v>220684.42</v>
      </c>
      <c r="K33" s="786">
        <v>0</v>
      </c>
      <c r="L33" s="786">
        <v>0</v>
      </c>
      <c r="M33" s="786">
        <v>0</v>
      </c>
      <c r="N33" s="786">
        <v>0</v>
      </c>
      <c r="O33" s="786">
        <v>0</v>
      </c>
      <c r="P33" s="786">
        <v>0</v>
      </c>
      <c r="Q33" s="786">
        <v>0</v>
      </c>
      <c r="R33" s="786">
        <v>461530</v>
      </c>
      <c r="S33" s="786">
        <v>0</v>
      </c>
      <c r="T33" s="786">
        <v>138663090.46000001</v>
      </c>
      <c r="U33" s="786">
        <v>0</v>
      </c>
      <c r="V33" s="786">
        <v>0</v>
      </c>
      <c r="W33" s="786">
        <v>0</v>
      </c>
      <c r="X33" s="786">
        <v>0</v>
      </c>
    </row>
    <row r="34" spans="1:24" s="31" customFormat="1" ht="15" x14ac:dyDescent="0.25">
      <c r="A34" s="762" t="s">
        <v>452</v>
      </c>
      <c r="B34" s="786">
        <v>0</v>
      </c>
      <c r="C34" s="786">
        <v>0</v>
      </c>
      <c r="D34" s="786">
        <v>0</v>
      </c>
      <c r="E34" s="786">
        <v>3195571.65</v>
      </c>
      <c r="F34" s="786">
        <v>0</v>
      </c>
      <c r="G34" s="786">
        <v>0</v>
      </c>
      <c r="H34" s="786">
        <v>0</v>
      </c>
      <c r="I34" s="786">
        <v>0</v>
      </c>
      <c r="J34" s="786">
        <v>245539.84</v>
      </c>
      <c r="K34" s="786">
        <v>0</v>
      </c>
      <c r="L34" s="786">
        <v>0</v>
      </c>
      <c r="M34" s="786">
        <v>0</v>
      </c>
      <c r="N34" s="786">
        <v>0</v>
      </c>
      <c r="O34" s="786">
        <v>0</v>
      </c>
      <c r="P34" s="786">
        <v>0</v>
      </c>
      <c r="Q34" s="786">
        <v>0</v>
      </c>
      <c r="R34" s="786">
        <v>52200000</v>
      </c>
      <c r="S34" s="786">
        <v>0</v>
      </c>
      <c r="T34" s="786">
        <v>0</v>
      </c>
      <c r="U34" s="786">
        <v>27938.7</v>
      </c>
      <c r="V34" s="786">
        <v>391259</v>
      </c>
      <c r="W34" s="786">
        <v>0</v>
      </c>
      <c r="X34" s="786">
        <v>0</v>
      </c>
    </row>
    <row r="35" spans="1:24" s="31" customFormat="1" ht="15" x14ac:dyDescent="0.25">
      <c r="A35" s="762" t="s">
        <v>453</v>
      </c>
      <c r="B35" s="786">
        <v>0</v>
      </c>
      <c r="C35" s="786">
        <v>0</v>
      </c>
      <c r="D35" s="786">
        <v>404724.4</v>
      </c>
      <c r="E35" s="786">
        <v>239375518</v>
      </c>
      <c r="F35" s="786">
        <v>0</v>
      </c>
      <c r="G35" s="786">
        <v>0</v>
      </c>
      <c r="H35" s="786">
        <v>11928980.4</v>
      </c>
      <c r="I35" s="786">
        <v>0</v>
      </c>
      <c r="J35" s="786">
        <v>0</v>
      </c>
      <c r="K35" s="786">
        <v>6755391.9199999999</v>
      </c>
      <c r="L35" s="786">
        <v>10341665.76</v>
      </c>
      <c r="M35" s="786">
        <v>0</v>
      </c>
      <c r="N35" s="786">
        <v>0</v>
      </c>
      <c r="O35" s="786">
        <v>0</v>
      </c>
      <c r="P35" s="786">
        <v>66600812.399999999</v>
      </c>
      <c r="Q35" s="786">
        <v>0</v>
      </c>
      <c r="R35" s="786">
        <v>105157</v>
      </c>
      <c r="S35" s="786">
        <v>0</v>
      </c>
      <c r="T35" s="786">
        <v>0</v>
      </c>
      <c r="U35" s="786">
        <v>95233.58</v>
      </c>
      <c r="V35" s="786">
        <v>0</v>
      </c>
      <c r="W35" s="786">
        <v>1957</v>
      </c>
      <c r="X35" s="786">
        <v>9648338.9499999993</v>
      </c>
    </row>
    <row r="36" spans="1:24" s="31" customFormat="1" ht="15" x14ac:dyDescent="0.25">
      <c r="A36" s="758" t="s">
        <v>454</v>
      </c>
      <c r="B36" s="785">
        <f>SUM(B37:B44)</f>
        <v>2055207184.6700001</v>
      </c>
      <c r="C36" s="785">
        <f t="shared" ref="C36:L36" si="10">SUM(C37:C44)</f>
        <v>26892609.210000001</v>
      </c>
      <c r="D36" s="785">
        <f t="shared" si="10"/>
        <v>1627681.33</v>
      </c>
      <c r="E36" s="785">
        <f t="shared" si="10"/>
        <v>144737517</v>
      </c>
      <c r="F36" s="785">
        <f t="shared" si="10"/>
        <v>357880.04</v>
      </c>
      <c r="G36" s="785">
        <f t="shared" si="10"/>
        <v>165806045.86000001</v>
      </c>
      <c r="H36" s="785">
        <f t="shared" si="10"/>
        <v>637262506.78999996</v>
      </c>
      <c r="I36" s="785">
        <f t="shared" si="10"/>
        <v>494627367.63</v>
      </c>
      <c r="J36" s="785">
        <f t="shared" si="10"/>
        <v>92516277.030000001</v>
      </c>
      <c r="K36" s="785">
        <f t="shared" si="10"/>
        <v>10903359.01</v>
      </c>
      <c r="L36" s="785">
        <f t="shared" si="10"/>
        <v>591711784.58000004</v>
      </c>
      <c r="M36" s="785">
        <f t="shared" ref="M36:X36" si="11">SUM(M37:M44)</f>
        <v>0</v>
      </c>
      <c r="N36" s="785">
        <f t="shared" si="11"/>
        <v>117018547.77</v>
      </c>
      <c r="O36" s="785">
        <f t="shared" si="11"/>
        <v>8122120</v>
      </c>
      <c r="P36" s="785">
        <f t="shared" si="11"/>
        <v>858379314.9000001</v>
      </c>
      <c r="Q36" s="785">
        <f t="shared" si="11"/>
        <v>5456885.5300000003</v>
      </c>
      <c r="R36" s="785">
        <f t="shared" si="11"/>
        <v>272602526</v>
      </c>
      <c r="S36" s="785">
        <f t="shared" si="11"/>
        <v>6205634</v>
      </c>
      <c r="T36" s="785">
        <f t="shared" si="11"/>
        <v>1148060376.0400002</v>
      </c>
      <c r="U36" s="785">
        <f t="shared" si="11"/>
        <v>59836190.030000001</v>
      </c>
      <c r="V36" s="785">
        <f t="shared" si="11"/>
        <v>159325678</v>
      </c>
      <c r="W36" s="785">
        <f t="shared" si="11"/>
        <v>352560751</v>
      </c>
      <c r="X36" s="785">
        <f t="shared" si="11"/>
        <v>64967675.509999998</v>
      </c>
    </row>
    <row r="37" spans="1:24" s="31" customFormat="1" ht="15" x14ac:dyDescent="0.25">
      <c r="A37" s="762" t="s">
        <v>455</v>
      </c>
      <c r="B37" s="786">
        <v>0</v>
      </c>
      <c r="C37" s="786">
        <v>0</v>
      </c>
      <c r="D37" s="786">
        <v>0</v>
      </c>
      <c r="E37" s="786">
        <v>0</v>
      </c>
      <c r="F37" s="786">
        <v>0</v>
      </c>
      <c r="G37" s="786">
        <v>0</v>
      </c>
      <c r="H37" s="786">
        <v>0</v>
      </c>
      <c r="I37" s="786">
        <v>0</v>
      </c>
      <c r="J37" s="786">
        <v>0</v>
      </c>
      <c r="K37" s="786">
        <v>0</v>
      </c>
      <c r="L37" s="786">
        <v>0</v>
      </c>
      <c r="M37" s="786">
        <v>0</v>
      </c>
      <c r="N37" s="786">
        <v>0</v>
      </c>
      <c r="O37" s="786">
        <v>856002</v>
      </c>
      <c r="P37" s="786">
        <v>0</v>
      </c>
      <c r="Q37" s="786">
        <v>0</v>
      </c>
      <c r="R37" s="786">
        <v>0</v>
      </c>
      <c r="S37" s="786">
        <v>0</v>
      </c>
      <c r="T37" s="786">
        <v>0</v>
      </c>
      <c r="U37" s="786">
        <v>0</v>
      </c>
      <c r="V37" s="786">
        <v>0</v>
      </c>
      <c r="W37" s="786">
        <v>0</v>
      </c>
      <c r="X37" s="786">
        <v>0</v>
      </c>
    </row>
    <row r="38" spans="1:24" s="31" customFormat="1" ht="15" x14ac:dyDescent="0.25">
      <c r="A38" s="762" t="s">
        <v>456</v>
      </c>
      <c r="B38" s="786">
        <v>274400000.38999999</v>
      </c>
      <c r="C38" s="786">
        <v>24775747.66</v>
      </c>
      <c r="D38" s="786">
        <v>0</v>
      </c>
      <c r="E38" s="786">
        <v>0</v>
      </c>
      <c r="F38" s="786">
        <v>0</v>
      </c>
      <c r="G38" s="786">
        <v>0</v>
      </c>
      <c r="H38" s="786">
        <v>0</v>
      </c>
      <c r="I38" s="786">
        <v>27612846.5</v>
      </c>
      <c r="J38" s="786">
        <v>0</v>
      </c>
      <c r="K38" s="786">
        <v>2337584.61</v>
      </c>
      <c r="L38" s="786">
        <v>450508427.13</v>
      </c>
      <c r="M38" s="786">
        <v>0</v>
      </c>
      <c r="N38" s="786">
        <v>0</v>
      </c>
      <c r="O38" s="786">
        <v>6552161</v>
      </c>
      <c r="P38" s="786">
        <v>790887974.45000005</v>
      </c>
      <c r="Q38" s="786">
        <v>0</v>
      </c>
      <c r="R38" s="786">
        <v>27936488</v>
      </c>
      <c r="S38" s="786">
        <v>0</v>
      </c>
      <c r="T38" s="786">
        <v>735957110.38999999</v>
      </c>
      <c r="U38" s="786">
        <v>6750000</v>
      </c>
      <c r="V38" s="786">
        <v>15660000</v>
      </c>
      <c r="W38" s="786">
        <v>234629054</v>
      </c>
      <c r="X38" s="786">
        <v>145781.57</v>
      </c>
    </row>
    <row r="39" spans="1:24" s="31" customFormat="1" ht="15" x14ac:dyDescent="0.25">
      <c r="A39" s="762" t="s">
        <v>457</v>
      </c>
      <c r="B39" s="786">
        <v>1777409650.4000001</v>
      </c>
      <c r="C39" s="786">
        <v>0</v>
      </c>
      <c r="D39" s="786">
        <v>0</v>
      </c>
      <c r="E39" s="786">
        <v>0</v>
      </c>
      <c r="F39" s="786">
        <v>0</v>
      </c>
      <c r="G39" s="786">
        <v>134896557</v>
      </c>
      <c r="H39" s="786">
        <v>607298719</v>
      </c>
      <c r="I39" s="786">
        <v>441641710.16000003</v>
      </c>
      <c r="J39" s="786">
        <v>83520000</v>
      </c>
      <c r="K39" s="786">
        <v>0</v>
      </c>
      <c r="L39" s="786">
        <v>135706290</v>
      </c>
      <c r="M39" s="786">
        <v>0</v>
      </c>
      <c r="N39" s="786">
        <v>104906686.27</v>
      </c>
      <c r="O39" s="786">
        <v>0</v>
      </c>
      <c r="P39" s="786">
        <v>0</v>
      </c>
      <c r="Q39" s="786">
        <v>0</v>
      </c>
      <c r="R39" s="786">
        <v>241244074</v>
      </c>
      <c r="S39" s="786">
        <v>0</v>
      </c>
      <c r="T39" s="786">
        <v>313200000</v>
      </c>
      <c r="U39" s="786">
        <v>52000000</v>
      </c>
      <c r="V39" s="786">
        <v>115400000</v>
      </c>
      <c r="W39" s="786">
        <v>81433513</v>
      </c>
      <c r="X39" s="786">
        <v>38250000</v>
      </c>
    </row>
    <row r="40" spans="1:24" s="31" customFormat="1" ht="15" x14ac:dyDescent="0.25">
      <c r="A40" s="796" t="s">
        <v>458</v>
      </c>
      <c r="B40" s="786">
        <v>0</v>
      </c>
      <c r="C40" s="786">
        <v>0</v>
      </c>
      <c r="D40" s="786">
        <v>0</v>
      </c>
      <c r="E40" s="786">
        <v>0</v>
      </c>
      <c r="F40" s="786">
        <v>0</v>
      </c>
      <c r="G40" s="786">
        <v>0</v>
      </c>
      <c r="H40" s="786">
        <v>0</v>
      </c>
      <c r="I40" s="786">
        <v>0</v>
      </c>
      <c r="J40" s="786">
        <v>0</v>
      </c>
      <c r="K40" s="786">
        <v>0</v>
      </c>
      <c r="L40" s="786">
        <v>0</v>
      </c>
      <c r="M40" s="786">
        <v>0</v>
      </c>
      <c r="N40" s="786">
        <v>0</v>
      </c>
      <c r="O40" s="786">
        <v>0</v>
      </c>
      <c r="P40" s="786">
        <v>0</v>
      </c>
      <c r="Q40" s="786">
        <v>0</v>
      </c>
      <c r="R40" s="786">
        <v>0</v>
      </c>
      <c r="S40" s="786">
        <v>0</v>
      </c>
      <c r="T40" s="786">
        <v>0</v>
      </c>
      <c r="U40" s="786">
        <v>0</v>
      </c>
      <c r="V40" s="786">
        <v>0</v>
      </c>
      <c r="W40" s="786">
        <v>0</v>
      </c>
      <c r="X40" s="786">
        <v>0</v>
      </c>
    </row>
    <row r="41" spans="1:24" s="31" customFormat="1" ht="15" x14ac:dyDescent="0.25">
      <c r="A41" s="762" t="s">
        <v>459</v>
      </c>
      <c r="B41" s="786">
        <v>3397533.88</v>
      </c>
      <c r="C41" s="786">
        <v>0</v>
      </c>
      <c r="D41" s="786">
        <v>0</v>
      </c>
      <c r="E41" s="786">
        <v>103613529</v>
      </c>
      <c r="F41" s="786">
        <v>0</v>
      </c>
      <c r="G41" s="786">
        <v>0</v>
      </c>
      <c r="H41" s="786">
        <v>0</v>
      </c>
      <c r="I41" s="786">
        <v>0</v>
      </c>
      <c r="J41" s="786">
        <v>0</v>
      </c>
      <c r="K41" s="786">
        <v>0</v>
      </c>
      <c r="L41" s="786">
        <v>0</v>
      </c>
      <c r="M41" s="786">
        <v>0</v>
      </c>
      <c r="N41" s="786">
        <v>0</v>
      </c>
      <c r="O41" s="786">
        <v>0</v>
      </c>
      <c r="P41" s="786">
        <v>67491340.450000003</v>
      </c>
      <c r="Q41" s="786">
        <v>267056.65999999997</v>
      </c>
      <c r="R41" s="786">
        <v>0</v>
      </c>
      <c r="S41" s="786">
        <v>0</v>
      </c>
      <c r="T41" s="786">
        <v>8316994.7000000002</v>
      </c>
      <c r="U41" s="786">
        <v>0</v>
      </c>
      <c r="V41" s="786">
        <v>23201160</v>
      </c>
      <c r="W41" s="786">
        <v>0</v>
      </c>
      <c r="X41" s="786">
        <v>0</v>
      </c>
    </row>
    <row r="42" spans="1:24" s="31" customFormat="1" ht="15" x14ac:dyDescent="0.25">
      <c r="A42" s="762" t="s">
        <v>460</v>
      </c>
      <c r="B42" s="786">
        <v>0</v>
      </c>
      <c r="C42" s="786">
        <v>0</v>
      </c>
      <c r="D42" s="786">
        <v>0</v>
      </c>
      <c r="E42" s="786">
        <v>0</v>
      </c>
      <c r="F42" s="786">
        <v>0</v>
      </c>
      <c r="G42" s="786">
        <v>0</v>
      </c>
      <c r="H42" s="786">
        <v>0</v>
      </c>
      <c r="I42" s="786">
        <v>0</v>
      </c>
      <c r="J42" s="786">
        <v>0</v>
      </c>
      <c r="K42" s="786">
        <v>0</v>
      </c>
      <c r="L42" s="786">
        <v>0</v>
      </c>
      <c r="M42" s="786">
        <v>0</v>
      </c>
      <c r="N42" s="786">
        <v>0</v>
      </c>
      <c r="O42" s="786">
        <v>0</v>
      </c>
      <c r="P42" s="786">
        <v>0</v>
      </c>
      <c r="Q42" s="786">
        <v>0</v>
      </c>
      <c r="R42" s="786">
        <v>2191232</v>
      </c>
      <c r="S42" s="786">
        <v>0</v>
      </c>
      <c r="T42" s="786">
        <v>0</v>
      </c>
      <c r="U42" s="786">
        <v>0</v>
      </c>
      <c r="V42" s="786">
        <v>0</v>
      </c>
      <c r="W42" s="786">
        <v>0</v>
      </c>
      <c r="X42" s="786">
        <v>18045856.82</v>
      </c>
    </row>
    <row r="43" spans="1:24" s="31" customFormat="1" ht="15" x14ac:dyDescent="0.25">
      <c r="A43" s="762" t="s">
        <v>461</v>
      </c>
      <c r="B43" s="786">
        <v>0</v>
      </c>
      <c r="C43" s="786">
        <v>2116861.5499999998</v>
      </c>
      <c r="D43" s="786">
        <v>1627681.33</v>
      </c>
      <c r="E43" s="786">
        <v>41123988</v>
      </c>
      <c r="F43" s="786">
        <v>357880.04</v>
      </c>
      <c r="G43" s="786">
        <v>30909488.859999999</v>
      </c>
      <c r="H43" s="786">
        <v>29963787.789999999</v>
      </c>
      <c r="I43" s="786">
        <v>25372810.969999999</v>
      </c>
      <c r="J43" s="786">
        <v>8996277.0299999993</v>
      </c>
      <c r="K43" s="786">
        <v>199559.07</v>
      </c>
      <c r="L43" s="786">
        <v>5497067.4500000002</v>
      </c>
      <c r="M43" s="786">
        <v>0</v>
      </c>
      <c r="N43" s="786">
        <v>12111861.5</v>
      </c>
      <c r="O43" s="786">
        <v>713957</v>
      </c>
      <c r="P43" s="786">
        <v>0</v>
      </c>
      <c r="Q43" s="786">
        <v>5189828.87</v>
      </c>
      <c r="R43" s="786">
        <v>1230732</v>
      </c>
      <c r="S43" s="786">
        <v>338967</v>
      </c>
      <c r="T43" s="786">
        <v>74562469.549999997</v>
      </c>
      <c r="U43" s="786">
        <v>1086190.03</v>
      </c>
      <c r="V43" s="786">
        <v>4020518</v>
      </c>
      <c r="W43" s="786">
        <v>36498184</v>
      </c>
      <c r="X43" s="786">
        <v>564661.76000000001</v>
      </c>
    </row>
    <row r="44" spans="1:24" s="31" customFormat="1" ht="15" x14ac:dyDescent="0.25">
      <c r="A44" s="762" t="s">
        <v>462</v>
      </c>
      <c r="B44" s="786">
        <v>0</v>
      </c>
      <c r="C44" s="786">
        <v>0</v>
      </c>
      <c r="D44" s="786">
        <v>0</v>
      </c>
      <c r="E44" s="786">
        <v>0</v>
      </c>
      <c r="F44" s="786">
        <v>0</v>
      </c>
      <c r="G44" s="786">
        <v>0</v>
      </c>
      <c r="H44" s="786">
        <v>0</v>
      </c>
      <c r="I44" s="786">
        <v>0</v>
      </c>
      <c r="J44" s="786">
        <v>0</v>
      </c>
      <c r="K44" s="786">
        <v>8366215.3300000001</v>
      </c>
      <c r="L44" s="786">
        <v>0</v>
      </c>
      <c r="M44" s="786">
        <v>0</v>
      </c>
      <c r="N44" s="786">
        <v>0</v>
      </c>
      <c r="O44" s="786">
        <v>0</v>
      </c>
      <c r="P44" s="786">
        <v>0</v>
      </c>
      <c r="Q44" s="786">
        <v>0</v>
      </c>
      <c r="R44" s="786">
        <v>0</v>
      </c>
      <c r="S44" s="786">
        <v>5866667</v>
      </c>
      <c r="T44" s="786">
        <v>16023801.4</v>
      </c>
      <c r="U44" s="786">
        <v>0</v>
      </c>
      <c r="V44" s="786">
        <v>1044000</v>
      </c>
      <c r="W44" s="786">
        <v>0</v>
      </c>
      <c r="X44" s="786">
        <v>7961375.3600000003</v>
      </c>
    </row>
    <row r="45" spans="1:24" s="31" customFormat="1" ht="15" x14ac:dyDescent="0.25">
      <c r="A45" s="783" t="s">
        <v>463</v>
      </c>
      <c r="B45" s="784">
        <f>SUM(B46:B54)</f>
        <v>754551325.43999994</v>
      </c>
      <c r="C45" s="784">
        <f t="shared" ref="C45:N45" si="12">SUM(C46:C54)</f>
        <v>103969455.73</v>
      </c>
      <c r="D45" s="784">
        <f t="shared" si="12"/>
        <v>25152613.34</v>
      </c>
      <c r="E45" s="784">
        <f t="shared" si="12"/>
        <v>2673163795.5500002</v>
      </c>
      <c r="F45" s="784">
        <f t="shared" si="12"/>
        <v>43807428.579999998</v>
      </c>
      <c r="G45" s="784">
        <f t="shared" si="12"/>
        <v>470259185.72000003</v>
      </c>
      <c r="H45" s="784">
        <f t="shared" si="12"/>
        <v>1797629275.45</v>
      </c>
      <c r="I45" s="784">
        <f t="shared" si="12"/>
        <v>954031636.50999999</v>
      </c>
      <c r="J45" s="784">
        <f t="shared" si="12"/>
        <v>860876412.1500001</v>
      </c>
      <c r="K45" s="784">
        <f t="shared" si="12"/>
        <v>16892205.02</v>
      </c>
      <c r="L45" s="784">
        <f t="shared" si="12"/>
        <v>510810409.09000003</v>
      </c>
      <c r="M45" s="784">
        <f t="shared" si="12"/>
        <v>1163725.9099999999</v>
      </c>
      <c r="N45" s="784">
        <f t="shared" si="12"/>
        <v>427261010.89999998</v>
      </c>
      <c r="O45" s="784">
        <f t="shared" ref="O45:X45" si="13">SUM(O46:O54)</f>
        <v>9361886</v>
      </c>
      <c r="P45" s="784">
        <f t="shared" si="13"/>
        <v>738595489.25999999</v>
      </c>
      <c r="Q45" s="784">
        <f t="shared" si="13"/>
        <v>176824793.28999999</v>
      </c>
      <c r="R45" s="784">
        <f t="shared" si="13"/>
        <v>114022675</v>
      </c>
      <c r="S45" s="784">
        <f t="shared" si="13"/>
        <v>16396828</v>
      </c>
      <c r="T45" s="784">
        <f t="shared" si="13"/>
        <v>1670956476.8599999</v>
      </c>
      <c r="U45" s="784">
        <f t="shared" si="13"/>
        <v>46361524.25</v>
      </c>
      <c r="V45" s="784">
        <f t="shared" si="13"/>
        <v>275204870</v>
      </c>
      <c r="W45" s="784">
        <f t="shared" si="13"/>
        <v>526354522</v>
      </c>
      <c r="X45" s="784">
        <f t="shared" si="13"/>
        <v>72243710.190000013</v>
      </c>
    </row>
    <row r="46" spans="1:24" s="31" customFormat="1" ht="15" x14ac:dyDescent="0.25">
      <c r="A46" s="762" t="s">
        <v>464</v>
      </c>
      <c r="B46" s="788">
        <v>460980000</v>
      </c>
      <c r="C46" s="788">
        <v>21436000</v>
      </c>
      <c r="D46" s="789">
        <v>36000000</v>
      </c>
      <c r="E46" s="789">
        <v>560587200</v>
      </c>
      <c r="F46" s="789">
        <v>30364930</v>
      </c>
      <c r="G46" s="789">
        <v>304957600</v>
      </c>
      <c r="H46" s="789">
        <v>207243000</v>
      </c>
      <c r="I46" s="789">
        <v>254400000</v>
      </c>
      <c r="J46" s="789">
        <v>301274000</v>
      </c>
      <c r="K46" s="789">
        <v>16925200</v>
      </c>
      <c r="L46" s="789">
        <v>124900000</v>
      </c>
      <c r="M46" s="789">
        <v>700000</v>
      </c>
      <c r="N46" s="789">
        <v>113527000</v>
      </c>
      <c r="O46" s="789">
        <v>8182100</v>
      </c>
      <c r="P46" s="789">
        <v>613739700</v>
      </c>
      <c r="Q46" s="789">
        <v>34330400</v>
      </c>
      <c r="R46" s="789">
        <v>41835000</v>
      </c>
      <c r="S46" s="789">
        <v>860000</v>
      </c>
      <c r="T46" s="789">
        <v>683814600</v>
      </c>
      <c r="U46" s="795">
        <v>12590000</v>
      </c>
      <c r="V46" s="795">
        <v>250000000</v>
      </c>
      <c r="W46" s="795">
        <v>121470000</v>
      </c>
      <c r="X46" s="795">
        <v>53000000</v>
      </c>
    </row>
    <row r="47" spans="1:24" s="31" customFormat="1" ht="15" x14ac:dyDescent="0.25">
      <c r="A47" s="762" t="s">
        <v>465</v>
      </c>
      <c r="B47" s="788">
        <v>18052.36</v>
      </c>
      <c r="C47" s="788">
        <v>691709.74</v>
      </c>
      <c r="D47" s="789">
        <v>0</v>
      </c>
      <c r="E47" s="789">
        <v>47505837</v>
      </c>
      <c r="F47" s="789">
        <v>0</v>
      </c>
      <c r="G47" s="789">
        <v>0</v>
      </c>
      <c r="H47" s="789">
        <v>0</v>
      </c>
      <c r="I47" s="789">
        <v>0</v>
      </c>
      <c r="J47" s="789">
        <v>0</v>
      </c>
      <c r="K47" s="789">
        <v>0</v>
      </c>
      <c r="L47" s="789">
        <v>0</v>
      </c>
      <c r="M47" s="789">
        <v>989166</v>
      </c>
      <c r="N47" s="789">
        <v>16674899.640000001</v>
      </c>
      <c r="O47" s="789">
        <v>2992966</v>
      </c>
      <c r="P47" s="789">
        <v>0</v>
      </c>
      <c r="Q47" s="789">
        <v>0</v>
      </c>
      <c r="R47" s="789">
        <v>0</v>
      </c>
      <c r="S47" s="789">
        <v>0</v>
      </c>
      <c r="T47" s="789">
        <v>1058010</v>
      </c>
      <c r="U47" s="795">
        <v>6700000</v>
      </c>
      <c r="V47" s="795">
        <v>0</v>
      </c>
      <c r="W47" s="795">
        <v>100003698</v>
      </c>
      <c r="X47" s="795">
        <v>4040408</v>
      </c>
    </row>
    <row r="48" spans="1:24" s="31" customFormat="1" ht="15" x14ac:dyDescent="0.25">
      <c r="A48" s="762" t="s">
        <v>466</v>
      </c>
      <c r="B48" s="788">
        <v>0</v>
      </c>
      <c r="C48" s="788">
        <v>0</v>
      </c>
      <c r="D48" s="789">
        <v>0</v>
      </c>
      <c r="E48" s="789">
        <v>0</v>
      </c>
      <c r="F48" s="789">
        <v>0</v>
      </c>
      <c r="G48" s="789">
        <v>0</v>
      </c>
      <c r="H48" s="789">
        <v>103813765.26000001</v>
      </c>
      <c r="I48" s="789">
        <v>66569103.229999997</v>
      </c>
      <c r="J48" s="789">
        <v>0</v>
      </c>
      <c r="K48" s="789">
        <v>0</v>
      </c>
      <c r="L48" s="789">
        <v>0</v>
      </c>
      <c r="M48" s="789">
        <v>0</v>
      </c>
      <c r="N48" s="789">
        <v>0</v>
      </c>
      <c r="O48" s="789">
        <v>0</v>
      </c>
      <c r="P48" s="789">
        <v>0</v>
      </c>
      <c r="Q48" s="789">
        <v>21352661</v>
      </c>
      <c r="R48" s="789">
        <v>0</v>
      </c>
      <c r="S48" s="789">
        <v>11186</v>
      </c>
      <c r="T48" s="789">
        <v>138615175</v>
      </c>
      <c r="U48" s="795">
        <v>0</v>
      </c>
      <c r="V48" s="795">
        <v>0</v>
      </c>
      <c r="W48" s="795">
        <v>1167535</v>
      </c>
      <c r="X48" s="795">
        <v>0</v>
      </c>
    </row>
    <row r="49" spans="1:24" s="31" customFormat="1" ht="15" x14ac:dyDescent="0.25">
      <c r="A49" s="762" t="s">
        <v>467</v>
      </c>
      <c r="B49" s="788">
        <v>0</v>
      </c>
      <c r="C49" s="788">
        <v>0</v>
      </c>
      <c r="D49" s="789">
        <v>0</v>
      </c>
      <c r="E49" s="789">
        <v>0</v>
      </c>
      <c r="F49" s="789">
        <v>0</v>
      </c>
      <c r="G49" s="789">
        <v>0</v>
      </c>
      <c r="H49" s="789">
        <v>0</v>
      </c>
      <c r="I49" s="789">
        <v>9057789</v>
      </c>
      <c r="J49" s="789">
        <v>0</v>
      </c>
      <c r="K49" s="789">
        <v>4844704.18</v>
      </c>
      <c r="L49" s="789">
        <v>220658810.09999999</v>
      </c>
      <c r="M49" s="789">
        <v>0</v>
      </c>
      <c r="N49" s="789">
        <v>70800568.549999997</v>
      </c>
      <c r="O49" s="789">
        <v>0</v>
      </c>
      <c r="P49" s="789">
        <v>0</v>
      </c>
      <c r="Q49" s="789">
        <v>0</v>
      </c>
      <c r="R49" s="789">
        <v>0</v>
      </c>
      <c r="S49" s="789">
        <v>0</v>
      </c>
      <c r="T49" s="789">
        <v>27226549</v>
      </c>
      <c r="U49" s="795">
        <v>11051389.17</v>
      </c>
      <c r="V49" s="795">
        <v>0</v>
      </c>
      <c r="W49" s="795">
        <v>1120951</v>
      </c>
      <c r="X49" s="795">
        <v>0</v>
      </c>
    </row>
    <row r="50" spans="1:24" s="31" customFormat="1" ht="15" x14ac:dyDescent="0.25">
      <c r="A50" s="762" t="s">
        <v>468</v>
      </c>
      <c r="B50" s="788">
        <v>5783616.1200000001</v>
      </c>
      <c r="C50" s="788">
        <v>13733490.73</v>
      </c>
      <c r="D50" s="789">
        <v>595.01</v>
      </c>
      <c r="E50" s="789">
        <v>333753252</v>
      </c>
      <c r="F50" s="789">
        <v>877627.97</v>
      </c>
      <c r="G50" s="789">
        <v>17349454.690000001</v>
      </c>
      <c r="H50" s="789">
        <v>615423602.55999994</v>
      </c>
      <c r="I50" s="789">
        <v>66667171.189999998</v>
      </c>
      <c r="J50" s="789">
        <v>22468634.219999999</v>
      </c>
      <c r="K50" s="789">
        <v>138885</v>
      </c>
      <c r="L50" s="789">
        <v>8963079.7899999991</v>
      </c>
      <c r="M50" s="789">
        <v>0</v>
      </c>
      <c r="N50" s="789">
        <v>74604102.829999998</v>
      </c>
      <c r="O50" s="789">
        <v>6305</v>
      </c>
      <c r="P50" s="789">
        <v>39108208.670000002</v>
      </c>
      <c r="Q50" s="789">
        <v>24592611.739999998</v>
      </c>
      <c r="R50" s="789">
        <v>48524205</v>
      </c>
      <c r="S50" s="789">
        <v>7273438</v>
      </c>
      <c r="T50" s="789">
        <v>165082023.78</v>
      </c>
      <c r="U50" s="795">
        <v>415502.15</v>
      </c>
      <c r="V50" s="795">
        <v>211870</v>
      </c>
      <c r="W50" s="795">
        <v>7680463</v>
      </c>
      <c r="X50" s="795">
        <v>582871.17000000004</v>
      </c>
    </row>
    <row r="51" spans="1:24" s="31" customFormat="1" ht="15" x14ac:dyDescent="0.25">
      <c r="A51" s="762" t="s">
        <v>469</v>
      </c>
      <c r="B51" s="788">
        <v>130713109.54000001</v>
      </c>
      <c r="C51" s="788">
        <v>0</v>
      </c>
      <c r="D51" s="789">
        <v>7141766.7999999998</v>
      </c>
      <c r="E51" s="789">
        <v>480505927.55000001</v>
      </c>
      <c r="F51" s="789">
        <v>15401028.82</v>
      </c>
      <c r="G51" s="789">
        <v>16638915.470000001</v>
      </c>
      <c r="H51" s="789">
        <v>175898859.41</v>
      </c>
      <c r="I51" s="789">
        <v>208268424.88</v>
      </c>
      <c r="J51" s="789">
        <v>228983944.06999999</v>
      </c>
      <c r="K51" s="789">
        <v>511750.97</v>
      </c>
      <c r="L51" s="789">
        <v>73218047.629999995</v>
      </c>
      <c r="M51" s="789">
        <v>199401</v>
      </c>
      <c r="N51" s="789">
        <v>101769176.63</v>
      </c>
      <c r="O51" s="789">
        <v>0</v>
      </c>
      <c r="P51" s="789">
        <v>274041851.99000001</v>
      </c>
      <c r="Q51" s="789">
        <v>29127140.210000001</v>
      </c>
      <c r="R51" s="789">
        <v>8622825</v>
      </c>
      <c r="S51" s="789">
        <v>356889</v>
      </c>
      <c r="T51" s="789">
        <v>198434643.49000001</v>
      </c>
      <c r="U51" s="795">
        <v>3479815.27</v>
      </c>
      <c r="V51" s="795">
        <v>17675693</v>
      </c>
      <c r="W51" s="795">
        <v>74733088</v>
      </c>
      <c r="X51" s="795">
        <v>1864539.17</v>
      </c>
    </row>
    <row r="52" spans="1:24" s="31" customFormat="1" ht="15" x14ac:dyDescent="0.25">
      <c r="A52" s="762" t="s">
        <v>470</v>
      </c>
      <c r="B52" s="788">
        <v>11252583.75</v>
      </c>
      <c r="C52" s="788">
        <v>0</v>
      </c>
      <c r="D52" s="789">
        <v>-723.3</v>
      </c>
      <c r="E52" s="789">
        <v>193738148</v>
      </c>
      <c r="F52" s="789">
        <v>1070117.76</v>
      </c>
      <c r="G52" s="789">
        <v>868731.53</v>
      </c>
      <c r="H52" s="789">
        <v>240509866.47</v>
      </c>
      <c r="I52" s="789">
        <v>86015708.849999994</v>
      </c>
      <c r="J52" s="789">
        <v>25813807.329999998</v>
      </c>
      <c r="K52" s="789">
        <v>125260.51</v>
      </c>
      <c r="L52" s="789">
        <v>96707915.859999999</v>
      </c>
      <c r="M52" s="789">
        <v>24983.91</v>
      </c>
      <c r="N52" s="789">
        <v>11910692.85</v>
      </c>
      <c r="O52" s="789">
        <v>0</v>
      </c>
      <c r="P52" s="789">
        <v>16493534.91</v>
      </c>
      <c r="Q52" s="789">
        <v>36463978.159999996</v>
      </c>
      <c r="R52" s="789">
        <v>6217074</v>
      </c>
      <c r="S52" s="789">
        <v>754057</v>
      </c>
      <c r="T52" s="789">
        <v>224631801.09</v>
      </c>
      <c r="U52" s="795">
        <v>1378103.27</v>
      </c>
      <c r="V52" s="795">
        <v>2601636</v>
      </c>
      <c r="W52" s="795">
        <v>2021695</v>
      </c>
      <c r="X52" s="795">
        <v>1610382.64</v>
      </c>
    </row>
    <row r="53" spans="1:24" s="31" customFormat="1" ht="15" x14ac:dyDescent="0.25">
      <c r="A53" s="762" t="s">
        <v>471</v>
      </c>
      <c r="B53" s="788">
        <v>102084615.67</v>
      </c>
      <c r="C53" s="788">
        <v>49585457.450000003</v>
      </c>
      <c r="D53" s="789">
        <v>-14772786.859999999</v>
      </c>
      <c r="E53" s="789">
        <v>647391884</v>
      </c>
      <c r="F53" s="789">
        <v>-2665942.2200000002</v>
      </c>
      <c r="G53" s="789">
        <v>82368602.989999995</v>
      </c>
      <c r="H53" s="789">
        <v>362139497.99000001</v>
      </c>
      <c r="I53" s="789">
        <v>263968730.41999999</v>
      </c>
      <c r="J53" s="789">
        <v>274671321.55000001</v>
      </c>
      <c r="K53" s="789">
        <v>-5693588.4800000004</v>
      </c>
      <c r="L53" s="789">
        <v>-3483334.37</v>
      </c>
      <c r="M53" s="789">
        <v>-731986</v>
      </c>
      <c r="N53" s="789">
        <v>51206508.380000003</v>
      </c>
      <c r="O53" s="789">
        <v>8138</v>
      </c>
      <c r="P53" s="789">
        <v>-205664393.80000001</v>
      </c>
      <c r="Q53" s="789">
        <v>13876590.710000001</v>
      </c>
      <c r="R53" s="789">
        <v>7650556</v>
      </c>
      <c r="S53" s="789">
        <v>2852991</v>
      </c>
      <c r="T53" s="789">
        <v>124241176.55</v>
      </c>
      <c r="U53" s="795">
        <v>9009003.5899999999</v>
      </c>
      <c r="V53" s="795">
        <v>3582227</v>
      </c>
      <c r="W53" s="795">
        <v>176839019</v>
      </c>
      <c r="X53" s="795">
        <v>10674384.59</v>
      </c>
    </row>
    <row r="54" spans="1:24" s="31" customFormat="1" ht="15" x14ac:dyDescent="0.25">
      <c r="A54" s="762" t="s">
        <v>472</v>
      </c>
      <c r="B54" s="788">
        <v>43719348</v>
      </c>
      <c r="C54" s="788">
        <v>18522797.809999999</v>
      </c>
      <c r="D54" s="789">
        <v>-3216238.31</v>
      </c>
      <c r="E54" s="789">
        <v>409681547</v>
      </c>
      <c r="F54" s="789">
        <v>-1240333.75</v>
      </c>
      <c r="G54" s="789">
        <v>48075881.039999999</v>
      </c>
      <c r="H54" s="789">
        <v>92600683.760000005</v>
      </c>
      <c r="I54" s="789">
        <v>-915291.06</v>
      </c>
      <c r="J54" s="789">
        <v>7664704.9800000004</v>
      </c>
      <c r="K54" s="789">
        <v>39992.839999999997</v>
      </c>
      <c r="L54" s="789">
        <v>-10154109.92</v>
      </c>
      <c r="M54" s="789">
        <v>-17839</v>
      </c>
      <c r="N54" s="789">
        <v>-13231937.98</v>
      </c>
      <c r="O54" s="789">
        <v>-1827623</v>
      </c>
      <c r="P54" s="789">
        <v>876587.49</v>
      </c>
      <c r="Q54" s="789">
        <v>17081411.469999999</v>
      </c>
      <c r="R54" s="789">
        <v>1173015</v>
      </c>
      <c r="S54" s="789">
        <v>4288267</v>
      </c>
      <c r="T54" s="789">
        <v>107852497.95</v>
      </c>
      <c r="U54" s="795">
        <v>1737710.8</v>
      </c>
      <c r="V54" s="795">
        <v>1133444</v>
      </c>
      <c r="W54" s="795">
        <v>41318073</v>
      </c>
      <c r="X54" s="795">
        <v>471124.62</v>
      </c>
    </row>
    <row r="55" spans="1:24" s="31" customFormat="1" ht="15" x14ac:dyDescent="0.25">
      <c r="A55" s="783" t="s">
        <v>473</v>
      </c>
      <c r="B55" s="784">
        <f>B45+B26</f>
        <v>3055280146.4300003</v>
      </c>
      <c r="C55" s="784">
        <f t="shared" ref="C55:L55" si="14">C45+C26</f>
        <v>240837251.03000003</v>
      </c>
      <c r="D55" s="784">
        <f t="shared" si="14"/>
        <v>42532679.219999999</v>
      </c>
      <c r="E55" s="784">
        <f t="shared" si="14"/>
        <v>4335414017.2000008</v>
      </c>
      <c r="F55" s="784">
        <f t="shared" si="14"/>
        <v>44701099.649999999</v>
      </c>
      <c r="G55" s="784">
        <f t="shared" si="14"/>
        <v>753845899.84000003</v>
      </c>
      <c r="H55" s="784">
        <f t="shared" si="14"/>
        <v>2720704059.5599999</v>
      </c>
      <c r="I55" s="784">
        <f t="shared" si="14"/>
        <v>1705762120.3399999</v>
      </c>
      <c r="J55" s="784">
        <f t="shared" si="14"/>
        <v>1167577253.8000002</v>
      </c>
      <c r="K55" s="784">
        <f t="shared" si="14"/>
        <v>42545772.920000002</v>
      </c>
      <c r="L55" s="784">
        <f t="shared" si="14"/>
        <v>1640998360.4400001</v>
      </c>
      <c r="M55" s="784">
        <f t="shared" ref="M55:X55" si="15">M45+M26</f>
        <v>4627174.91</v>
      </c>
      <c r="N55" s="784">
        <f t="shared" si="15"/>
        <v>627233566.3599999</v>
      </c>
      <c r="O55" s="784">
        <f t="shared" si="15"/>
        <v>22272518</v>
      </c>
      <c r="P55" s="784">
        <f t="shared" si="15"/>
        <v>2078193473.3600001</v>
      </c>
      <c r="Q55" s="784">
        <f t="shared" si="15"/>
        <v>268647929.80000001</v>
      </c>
      <c r="R55" s="784">
        <f t="shared" si="15"/>
        <v>488208684</v>
      </c>
      <c r="S55" s="784">
        <f t="shared" si="15"/>
        <v>29037869</v>
      </c>
      <c r="T55" s="784">
        <f t="shared" si="15"/>
        <v>3351088181.0299997</v>
      </c>
      <c r="U55" s="784">
        <f t="shared" si="15"/>
        <v>139075488.81</v>
      </c>
      <c r="V55" s="784">
        <f t="shared" si="15"/>
        <v>937808549</v>
      </c>
      <c r="W55" s="784">
        <f t="shared" si="15"/>
        <v>1109837755</v>
      </c>
      <c r="X55" s="784">
        <f t="shared" si="15"/>
        <v>172621509.88</v>
      </c>
    </row>
    <row r="56" spans="1:24" s="31" customFormat="1" ht="15" x14ac:dyDescent="0.25">
      <c r="A56" s="762" t="s">
        <v>474</v>
      </c>
      <c r="B56" s="786">
        <v>0</v>
      </c>
      <c r="C56" s="786">
        <v>0</v>
      </c>
      <c r="D56" s="786">
        <v>0</v>
      </c>
      <c r="E56" s="786">
        <v>0</v>
      </c>
      <c r="F56" s="786">
        <v>0</v>
      </c>
      <c r="G56" s="786">
        <v>0</v>
      </c>
      <c r="H56" s="786">
        <v>92600683.760000005</v>
      </c>
      <c r="I56" s="786">
        <v>0</v>
      </c>
      <c r="J56" s="786">
        <v>0</v>
      </c>
      <c r="K56" s="786">
        <v>0</v>
      </c>
      <c r="L56" s="786">
        <v>0</v>
      </c>
      <c r="M56" s="786">
        <v>0</v>
      </c>
      <c r="N56" s="786">
        <v>0</v>
      </c>
      <c r="O56" s="786">
        <v>0</v>
      </c>
      <c r="P56" s="786">
        <v>0</v>
      </c>
      <c r="Q56" s="786">
        <v>0</v>
      </c>
      <c r="R56" s="786">
        <v>0</v>
      </c>
      <c r="S56" s="786">
        <v>0</v>
      </c>
      <c r="T56" s="786">
        <v>0</v>
      </c>
      <c r="U56" s="786">
        <v>0</v>
      </c>
      <c r="V56" s="786">
        <v>0</v>
      </c>
      <c r="W56" s="786">
        <v>0</v>
      </c>
      <c r="X56" s="786">
        <v>0</v>
      </c>
    </row>
    <row r="57" spans="1:24" s="31" customFormat="1" ht="15" x14ac:dyDescent="0.25">
      <c r="A57" s="762" t="s">
        <v>475</v>
      </c>
      <c r="B57" s="786">
        <v>0</v>
      </c>
      <c r="C57" s="786">
        <v>0</v>
      </c>
      <c r="D57" s="786">
        <v>0</v>
      </c>
      <c r="E57" s="786">
        <v>0</v>
      </c>
      <c r="F57" s="786">
        <v>0</v>
      </c>
      <c r="G57" s="786">
        <v>68993144.319999993</v>
      </c>
      <c r="H57" s="786">
        <v>0</v>
      </c>
      <c r="I57" s="786">
        <v>0</v>
      </c>
      <c r="J57" s="786">
        <v>0</v>
      </c>
      <c r="K57" s="786">
        <v>0</v>
      </c>
      <c r="L57" s="786">
        <v>0</v>
      </c>
      <c r="M57" s="786">
        <v>0</v>
      </c>
      <c r="N57" s="786">
        <v>0</v>
      </c>
      <c r="O57" s="786">
        <v>0</v>
      </c>
      <c r="P57" s="786">
        <v>0</v>
      </c>
      <c r="Q57" s="786">
        <v>0</v>
      </c>
      <c r="R57" s="786">
        <v>0</v>
      </c>
      <c r="S57" s="786">
        <v>0</v>
      </c>
      <c r="T57" s="786">
        <v>0</v>
      </c>
      <c r="U57" s="786">
        <v>0</v>
      </c>
      <c r="V57" s="786">
        <v>0</v>
      </c>
      <c r="W57" s="786">
        <v>0</v>
      </c>
      <c r="X57" s="786">
        <v>0</v>
      </c>
    </row>
    <row r="58" spans="1:24" s="31" customFormat="1" ht="409.6" hidden="1" customHeight="1" x14ac:dyDescent="0.25">
      <c r="A58" s="32"/>
      <c r="B58" s="30">
        <v>0</v>
      </c>
      <c r="C58" s="30"/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/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</row>
    <row r="59" spans="1:24" s="31" customFormat="1" ht="409.6" hidden="1" customHeight="1" x14ac:dyDescent="0.25">
      <c r="A59" s="32"/>
      <c r="B59" s="30">
        <v>0</v>
      </c>
      <c r="C59" s="30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/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</row>
    <row r="60" spans="1:24" s="31" customFormat="1" ht="409.6" hidden="1" customHeight="1" x14ac:dyDescent="0.25">
      <c r="A60" s="32"/>
      <c r="B60" s="30">
        <v>0</v>
      </c>
      <c r="C60" s="30"/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/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</row>
    <row r="61" spans="1:24" s="31" customFormat="1" ht="409.6" hidden="1" customHeight="1" x14ac:dyDescent="0.25">
      <c r="A61" s="32"/>
      <c r="B61" s="30">
        <v>0</v>
      </c>
      <c r="C61" s="30"/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/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</row>
    <row r="62" spans="1:24" s="31" customFormat="1" ht="409.6" hidden="1" customHeight="1" x14ac:dyDescent="0.25">
      <c r="A62" s="32"/>
      <c r="B62" s="30">
        <v>0</v>
      </c>
      <c r="C62" s="30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/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</row>
    <row r="63" spans="1:24" s="31" customFormat="1" ht="409.6" hidden="1" customHeight="1" x14ac:dyDescent="0.25">
      <c r="A63" s="32"/>
      <c r="B63" s="30">
        <v>0</v>
      </c>
      <c r="C63" s="30"/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/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</row>
    <row r="64" spans="1:24" s="31" customFormat="1" ht="409.6" hidden="1" customHeight="1" x14ac:dyDescent="0.25">
      <c r="A64" s="32"/>
      <c r="B64" s="30">
        <v>0</v>
      </c>
      <c r="C64" s="30"/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/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</row>
    <row r="65" spans="1:24" s="31" customFormat="1" ht="409.6" hidden="1" customHeight="1" x14ac:dyDescent="0.25">
      <c r="A65" s="32"/>
      <c r="B65" s="30">
        <v>0</v>
      </c>
      <c r="C65" s="30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/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</row>
    <row r="66" spans="1:24" s="31" customFormat="1" ht="409.6" hidden="1" customHeight="1" x14ac:dyDescent="0.25">
      <c r="A66" s="32"/>
      <c r="B66" s="30">
        <v>0</v>
      </c>
      <c r="C66" s="30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/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</row>
    <row r="67" spans="1:24" s="31" customFormat="1" ht="409.6" hidden="1" customHeight="1" x14ac:dyDescent="0.25">
      <c r="A67" s="32"/>
      <c r="B67" s="30">
        <v>0</v>
      </c>
      <c r="C67" s="30"/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/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</row>
    <row r="68" spans="1:24" s="31" customFormat="1" ht="409.6" hidden="1" customHeight="1" x14ac:dyDescent="0.25">
      <c r="A68" s="32"/>
      <c r="B68" s="30">
        <v>0</v>
      </c>
      <c r="C68" s="30"/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/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</row>
    <row r="69" spans="1:24" s="31" customFormat="1" ht="409.6" hidden="1" customHeight="1" x14ac:dyDescent="0.25">
      <c r="A69" s="32"/>
      <c r="B69" s="30">
        <v>0</v>
      </c>
      <c r="C69" s="30"/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/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</row>
    <row r="70" spans="1:24" s="31" customFormat="1" ht="409.6" hidden="1" customHeight="1" x14ac:dyDescent="0.25">
      <c r="A70" s="32"/>
      <c r="B70" s="30">
        <v>0</v>
      </c>
      <c r="C70" s="30"/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/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</row>
    <row r="71" spans="1:24" s="31" customFormat="1" ht="409.6" hidden="1" customHeight="1" x14ac:dyDescent="0.25">
      <c r="A71" s="32"/>
      <c r="B71" s="30">
        <v>0</v>
      </c>
      <c r="C71" s="30"/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/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</row>
    <row r="72" spans="1:24" s="31" customFormat="1" ht="409.6" hidden="1" customHeight="1" x14ac:dyDescent="0.25">
      <c r="A72" s="32"/>
      <c r="B72" s="30">
        <v>0</v>
      </c>
      <c r="C72" s="30"/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/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</row>
    <row r="73" spans="1:24" s="31" customFormat="1" ht="409.6" hidden="1" customHeight="1" x14ac:dyDescent="0.25">
      <c r="A73" s="32"/>
      <c r="B73" s="30">
        <v>0</v>
      </c>
      <c r="C73" s="30"/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/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</row>
    <row r="74" spans="1:24" s="31" customFormat="1" ht="409.6" hidden="1" customHeight="1" x14ac:dyDescent="0.25">
      <c r="A74" s="32"/>
      <c r="B74" s="30">
        <v>0</v>
      </c>
      <c r="C74" s="30"/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/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</row>
    <row r="75" spans="1:24" s="31" customFormat="1" ht="409.6" hidden="1" customHeight="1" x14ac:dyDescent="0.25">
      <c r="A75" s="32"/>
      <c r="B75" s="30">
        <v>0</v>
      </c>
      <c r="C75" s="30"/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/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</row>
    <row r="76" spans="1:24" s="31" customFormat="1" ht="409.6" hidden="1" customHeight="1" x14ac:dyDescent="0.25">
      <c r="A76" s="32"/>
      <c r="B76" s="30">
        <v>0</v>
      </c>
      <c r="C76" s="30"/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/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</row>
    <row r="77" spans="1:24" s="31" customFormat="1" ht="409.6" hidden="1" customHeight="1" x14ac:dyDescent="0.25">
      <c r="A77" s="32"/>
      <c r="B77" s="30">
        <v>0</v>
      </c>
      <c r="C77" s="30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/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</row>
    <row r="78" spans="1:24" s="31" customFormat="1" ht="409.6" hidden="1" customHeight="1" x14ac:dyDescent="0.25">
      <c r="A78" s="32"/>
      <c r="B78" s="30">
        <v>0</v>
      </c>
      <c r="C78" s="30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/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</row>
    <row r="79" spans="1:24" s="31" customFormat="1" ht="409.6" hidden="1" customHeight="1" x14ac:dyDescent="0.25">
      <c r="A79" s="32"/>
      <c r="B79" s="30">
        <v>0</v>
      </c>
      <c r="C79" s="30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/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</row>
    <row r="80" spans="1:24" s="31" customFormat="1" ht="409.6" hidden="1" customHeight="1" x14ac:dyDescent="0.25">
      <c r="A80" s="32"/>
      <c r="B80" s="30">
        <v>0</v>
      </c>
      <c r="C80" s="30"/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/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</row>
    <row r="81" spans="1:24" s="31" customFormat="1" ht="409.6" hidden="1" customHeight="1" x14ac:dyDescent="0.25">
      <c r="A81" s="32"/>
      <c r="B81" s="30">
        <v>0</v>
      </c>
      <c r="C81" s="30"/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/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</row>
    <row r="82" spans="1:24" s="31" customFormat="1" ht="409.6" hidden="1" customHeight="1" x14ac:dyDescent="0.25">
      <c r="A82" s="32"/>
      <c r="B82" s="30">
        <v>0</v>
      </c>
      <c r="C82" s="30"/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/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</row>
    <row r="83" spans="1:24" s="31" customFormat="1" ht="409.6" hidden="1" customHeight="1" x14ac:dyDescent="0.25">
      <c r="A83" s="32"/>
      <c r="B83" s="30">
        <v>0</v>
      </c>
      <c r="C83" s="30"/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/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</row>
    <row r="84" spans="1:24" s="31" customFormat="1" ht="409.6" hidden="1" customHeight="1" x14ac:dyDescent="0.25">
      <c r="A84" s="32"/>
      <c r="B84" s="30">
        <v>0</v>
      </c>
      <c r="C84" s="30"/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/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</row>
    <row r="85" spans="1:24" s="31" customFormat="1" ht="409.6" hidden="1" customHeight="1" x14ac:dyDescent="0.25">
      <c r="A85" s="32"/>
      <c r="B85" s="30">
        <v>0</v>
      </c>
      <c r="C85" s="30"/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/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</row>
    <row r="86" spans="1:24" s="31" customFormat="1" ht="409.6" hidden="1" customHeight="1" x14ac:dyDescent="0.25">
      <c r="A86" s="32"/>
      <c r="B86" s="30">
        <v>0</v>
      </c>
      <c r="C86" s="30"/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/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</row>
    <row r="87" spans="1:24" s="31" customFormat="1" ht="409.6" hidden="1" customHeight="1" x14ac:dyDescent="0.25">
      <c r="A87" s="32"/>
      <c r="B87" s="30">
        <v>0</v>
      </c>
      <c r="C87" s="30"/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/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</row>
    <row r="88" spans="1:24" s="31" customFormat="1" ht="409.6" hidden="1" customHeight="1" x14ac:dyDescent="0.25">
      <c r="A88" s="32"/>
      <c r="B88" s="30">
        <v>0</v>
      </c>
      <c r="C88" s="30"/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/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</row>
    <row r="89" spans="1:24" s="31" customFormat="1" ht="409.6" hidden="1" customHeight="1" x14ac:dyDescent="0.25">
      <c r="A89" s="32"/>
      <c r="B89" s="30">
        <v>0</v>
      </c>
      <c r="C89" s="30"/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/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</row>
    <row r="90" spans="1:24" s="31" customFormat="1" ht="409.6" hidden="1" customHeight="1" x14ac:dyDescent="0.25">
      <c r="A90" s="32"/>
      <c r="B90" s="30">
        <v>0</v>
      </c>
      <c r="C90" s="30"/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/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</row>
    <row r="91" spans="1:24" s="31" customFormat="1" ht="409.6" hidden="1" customHeight="1" x14ac:dyDescent="0.25">
      <c r="A91" s="32"/>
      <c r="B91" s="30">
        <v>0</v>
      </c>
      <c r="C91" s="30"/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/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</row>
    <row r="92" spans="1:24" s="31" customFormat="1" ht="409.6" hidden="1" customHeight="1" x14ac:dyDescent="0.25">
      <c r="A92" s="32"/>
      <c r="B92" s="30">
        <v>0</v>
      </c>
      <c r="C92" s="30"/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/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</row>
    <row r="93" spans="1:24" s="31" customFormat="1" ht="409.6" hidden="1" customHeight="1" x14ac:dyDescent="0.25">
      <c r="A93" s="32"/>
      <c r="B93" s="30">
        <v>0</v>
      </c>
      <c r="C93" s="30"/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/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</row>
    <row r="94" spans="1:24" s="31" customFormat="1" ht="409.6" hidden="1" customHeight="1" x14ac:dyDescent="0.25">
      <c r="A94" s="32"/>
      <c r="B94" s="30">
        <v>0</v>
      </c>
      <c r="C94" s="30"/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/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</row>
    <row r="95" spans="1:24" s="31" customFormat="1" ht="409.6" hidden="1" customHeight="1" x14ac:dyDescent="0.25">
      <c r="A95" s="32"/>
      <c r="B95" s="30">
        <v>0</v>
      </c>
      <c r="C95" s="30"/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/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</row>
    <row r="96" spans="1:24" s="31" customFormat="1" ht="409.6" hidden="1" customHeight="1" x14ac:dyDescent="0.25">
      <c r="A96" s="32"/>
      <c r="B96" s="30">
        <v>0</v>
      </c>
      <c r="C96" s="30"/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/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</row>
    <row r="97" spans="1:24" s="31" customFormat="1" ht="409.6" hidden="1" customHeight="1" x14ac:dyDescent="0.25">
      <c r="A97" s="32"/>
      <c r="B97" s="30">
        <v>0</v>
      </c>
      <c r="C97" s="30"/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/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</row>
    <row r="98" spans="1:24" s="31" customFormat="1" ht="409.6" hidden="1" customHeight="1" x14ac:dyDescent="0.25">
      <c r="A98" s="32"/>
      <c r="B98" s="30">
        <v>0</v>
      </c>
      <c r="C98" s="30"/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/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</row>
    <row r="99" spans="1:24" s="31" customFormat="1" ht="409.6" hidden="1" customHeight="1" x14ac:dyDescent="0.25">
      <c r="A99" s="32"/>
      <c r="B99" s="30">
        <v>0</v>
      </c>
      <c r="C99" s="30"/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/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</row>
    <row r="100" spans="1:24" s="31" customFormat="1" ht="409.6" hidden="1" customHeight="1" x14ac:dyDescent="0.25">
      <c r="A100" s="32"/>
      <c r="B100" s="30">
        <v>0</v>
      </c>
      <c r="C100" s="30"/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/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</row>
    <row r="101" spans="1:24" ht="6.75" customHeight="1" x14ac:dyDescent="0.2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x14ac:dyDescent="0.2">
      <c r="A102" s="24" t="s">
        <v>421</v>
      </c>
      <c r="B102" s="29"/>
      <c r="C102" s="771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  <c r="P102" s="29"/>
      <c r="Q102" s="29"/>
      <c r="R102" s="29"/>
      <c r="S102" s="29"/>
      <c r="T102" s="29"/>
      <c r="U102" s="29"/>
      <c r="V102" s="29"/>
      <c r="W102" s="22"/>
      <c r="X102" s="22"/>
    </row>
    <row r="103" spans="1:24" x14ac:dyDescent="0.2">
      <c r="A103" s="22"/>
      <c r="B103" s="199">
        <f>B55-B7</f>
        <v>0</v>
      </c>
      <c r="C103" s="199">
        <f t="shared" ref="C103:V103" si="16">C55-C7</f>
        <v>0</v>
      </c>
      <c r="D103" s="199">
        <f t="shared" si="16"/>
        <v>0</v>
      </c>
      <c r="E103" s="199">
        <f t="shared" si="16"/>
        <v>0</v>
      </c>
      <c r="F103" s="199">
        <f t="shared" si="16"/>
        <v>0</v>
      </c>
      <c r="G103" s="199">
        <f t="shared" si="16"/>
        <v>0</v>
      </c>
      <c r="H103" s="199">
        <f t="shared" si="16"/>
        <v>0</v>
      </c>
      <c r="I103" s="199">
        <f t="shared" si="16"/>
        <v>0</v>
      </c>
      <c r="J103" s="199">
        <f t="shared" si="16"/>
        <v>0</v>
      </c>
      <c r="K103" s="199">
        <f t="shared" si="16"/>
        <v>0</v>
      </c>
      <c r="L103" s="199">
        <f t="shared" si="16"/>
        <v>0</v>
      </c>
      <c r="M103" s="199">
        <f t="shared" si="16"/>
        <v>0</v>
      </c>
      <c r="N103" s="199">
        <f t="shared" si="16"/>
        <v>0</v>
      </c>
      <c r="O103" s="199">
        <f t="shared" si="16"/>
        <v>0</v>
      </c>
      <c r="P103" s="199">
        <f t="shared" si="16"/>
        <v>0</v>
      </c>
      <c r="Q103" s="199">
        <f t="shared" si="16"/>
        <v>0</v>
      </c>
      <c r="R103" s="199">
        <f t="shared" si="16"/>
        <v>0</v>
      </c>
      <c r="S103" s="199">
        <f t="shared" si="16"/>
        <v>0</v>
      </c>
      <c r="T103" s="199">
        <f t="shared" si="16"/>
        <v>0</v>
      </c>
      <c r="U103" s="199">
        <f t="shared" si="16"/>
        <v>0</v>
      </c>
      <c r="V103" s="199">
        <f t="shared" si="16"/>
        <v>0</v>
      </c>
      <c r="W103" s="199">
        <f>W55-W7</f>
        <v>0</v>
      </c>
      <c r="X103" s="199">
        <f>X55-X7</f>
        <v>0</v>
      </c>
    </row>
    <row r="104" spans="1:24" x14ac:dyDescent="0.2">
      <c r="A104" s="22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</row>
    <row r="105" spans="1:24" x14ac:dyDescent="0.2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</row>
    <row r="106" spans="1:24" x14ac:dyDescent="0.2">
      <c r="A106" s="22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</row>
    <row r="107" spans="1:24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N110" s="22"/>
      <c r="O110" s="22"/>
      <c r="P110" s="22"/>
      <c r="Q110" s="22"/>
      <c r="R110" s="22"/>
      <c r="S110" s="22"/>
      <c r="T110" s="22"/>
      <c r="V110" s="22"/>
      <c r="W110" s="22"/>
      <c r="X110" s="22"/>
    </row>
  </sheetData>
  <mergeCells count="5">
    <mergeCell ref="A1:X1"/>
    <mergeCell ref="A2:X2"/>
    <mergeCell ref="A3:X3"/>
    <mergeCell ref="B5:U5"/>
    <mergeCell ref="V5:W5"/>
  </mergeCells>
  <pageMargins left="0.7" right="0.7" top="0.75" bottom="0.75" header="0.3" footer="0.3"/>
  <pageSetup orientation="portrait" r:id="rId1"/>
  <ignoredErrors>
    <ignoredError sqref="B45 B8 K8:T8 N16:T16 L27:T27 M36:T36 O45:T45 U8:X8 U16:X16 U27:X27 U36:X36 U45:X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5493"/>
  <sheetViews>
    <sheetView showGridLines="0" topLeftCell="A19" workbookViewId="0">
      <pane xSplit="1" topLeftCell="B1" activePane="topRight" state="frozen"/>
      <selection pane="topRight" activeCell="J58" sqref="J58"/>
    </sheetView>
  </sheetViews>
  <sheetFormatPr baseColWidth="10" defaultColWidth="0" defaultRowHeight="0" customHeight="1" zeroHeight="1" x14ac:dyDescent="0.2"/>
  <cols>
    <col min="1" max="1" width="49.28515625" customWidth="1"/>
    <col min="2" max="3" width="12.7109375" customWidth="1"/>
    <col min="4" max="4" width="12.7109375" style="667" customWidth="1"/>
    <col min="5" max="6" width="12.7109375" customWidth="1"/>
    <col min="7" max="7" width="15" customWidth="1"/>
    <col min="8" max="8" width="13" customWidth="1"/>
    <col min="9" max="9" width="11.5703125" customWidth="1"/>
    <col min="10" max="10" width="11.5703125" style="598" customWidth="1"/>
    <col min="11" max="11" width="12.140625" customWidth="1"/>
    <col min="12" max="12" width="12.7109375" customWidth="1"/>
    <col min="13" max="29" width="0" hidden="1" customWidth="1"/>
    <col min="30" max="16384" width="11.42578125" hidden="1"/>
  </cols>
  <sheetData>
    <row r="1" spans="1:257" ht="3.75" customHeight="1" x14ac:dyDescent="0.25">
      <c r="A1" s="36"/>
      <c r="B1" s="29"/>
      <c r="C1" s="29"/>
      <c r="D1" s="773"/>
      <c r="E1" s="29"/>
      <c r="F1" s="29"/>
      <c r="G1" s="35"/>
      <c r="H1" s="35"/>
      <c r="I1" s="35"/>
      <c r="J1" s="35"/>
      <c r="K1" s="35"/>
      <c r="L1" s="29"/>
      <c r="M1" s="29"/>
    </row>
    <row r="2" spans="1:257" ht="30" customHeight="1" x14ac:dyDescent="0.25">
      <c r="A2" s="1227" t="s">
        <v>1085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</row>
    <row r="3" spans="1:257" ht="15.75" x14ac:dyDescent="0.25">
      <c r="A3" s="1232" t="s">
        <v>1621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</row>
    <row r="4" spans="1:257" ht="18.75" customHeight="1" x14ac:dyDescent="0.25">
      <c r="A4" s="1233" t="s">
        <v>880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</row>
    <row r="5" spans="1:257" ht="3" customHeight="1" x14ac:dyDescent="0.2">
      <c r="A5" s="27"/>
      <c r="B5" s="29"/>
      <c r="C5" s="29"/>
      <c r="D5" s="773"/>
      <c r="E5" s="29"/>
      <c r="F5" s="29"/>
      <c r="G5" s="35"/>
      <c r="H5" s="35"/>
      <c r="I5" s="35"/>
      <c r="J5" s="35"/>
      <c r="K5" s="35"/>
      <c r="L5" s="29"/>
      <c r="M5" s="29"/>
    </row>
    <row r="6" spans="1:257" ht="28.5" customHeight="1" x14ac:dyDescent="0.2">
      <c r="A6" s="193"/>
      <c r="B6" s="1228" t="s">
        <v>424</v>
      </c>
      <c r="C6" s="1229"/>
      <c r="D6" s="1229"/>
      <c r="E6" s="1229"/>
      <c r="F6" s="1229"/>
      <c r="G6" s="1228" t="s">
        <v>1140</v>
      </c>
      <c r="H6" s="1234"/>
      <c r="I6" s="1228" t="s">
        <v>1139</v>
      </c>
      <c r="J6" s="1229"/>
      <c r="K6" s="1230"/>
      <c r="L6" s="1231" t="s">
        <v>1141</v>
      </c>
      <c r="M6" s="1230"/>
      <c r="N6" t="s">
        <v>163</v>
      </c>
    </row>
    <row r="7" spans="1:257" s="74" customFormat="1" ht="12.75" x14ac:dyDescent="0.2">
      <c r="A7" s="222"/>
      <c r="B7" s="222" t="s">
        <v>1546</v>
      </c>
      <c r="C7" s="222" t="s">
        <v>932</v>
      </c>
      <c r="D7" s="222" t="s">
        <v>1289</v>
      </c>
      <c r="E7" s="222" t="s">
        <v>165</v>
      </c>
      <c r="F7" s="222" t="s">
        <v>33</v>
      </c>
      <c r="G7" s="222" t="s">
        <v>2008</v>
      </c>
      <c r="H7" s="222" t="s">
        <v>38</v>
      </c>
      <c r="I7" s="222" t="s">
        <v>1605</v>
      </c>
      <c r="J7" s="222" t="s">
        <v>2009</v>
      </c>
      <c r="K7" s="222" t="s">
        <v>2010</v>
      </c>
      <c r="L7" s="222" t="s">
        <v>101</v>
      </c>
      <c r="M7" s="222"/>
      <c r="N7" s="74" t="s">
        <v>163</v>
      </c>
    </row>
    <row r="8" spans="1:257" s="37" customFormat="1" ht="21" customHeight="1" x14ac:dyDescent="0.2">
      <c r="A8" s="221" t="s">
        <v>426</v>
      </c>
      <c r="B8" s="221">
        <f>B9+B17</f>
        <v>1010413403.4200001</v>
      </c>
      <c r="C8" s="221">
        <f t="shared" ref="C8:L8" si="0">C9+C17</f>
        <v>39284566.180000007</v>
      </c>
      <c r="D8" s="221">
        <f t="shared" si="0"/>
        <v>1230251551</v>
      </c>
      <c r="E8" s="221">
        <f t="shared" si="0"/>
        <v>1566113657.1200001</v>
      </c>
      <c r="F8" s="221">
        <f t="shared" si="0"/>
        <v>25244005.270000003</v>
      </c>
      <c r="G8" s="221">
        <f t="shared" si="0"/>
        <v>1332635843</v>
      </c>
      <c r="H8" s="221">
        <f t="shared" si="0"/>
        <v>48185810.460000001</v>
      </c>
      <c r="I8" s="221">
        <f t="shared" si="0"/>
        <v>344007973.44999999</v>
      </c>
      <c r="J8" s="221">
        <f t="shared" ref="J8" si="1">J9+J17</f>
        <v>94903472.960000008</v>
      </c>
      <c r="K8" s="221">
        <f t="shared" ref="K8" si="2">K9+K17</f>
        <v>38686895.710000001</v>
      </c>
      <c r="L8" s="221">
        <f t="shared" si="0"/>
        <v>13936447.880000001</v>
      </c>
      <c r="M8" s="221">
        <v>11710556.52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v>0</v>
      </c>
      <c r="U8" s="221">
        <v>0</v>
      </c>
      <c r="V8" s="221">
        <v>0</v>
      </c>
      <c r="W8" s="221">
        <v>0</v>
      </c>
      <c r="X8" s="221">
        <v>0</v>
      </c>
      <c r="Y8" s="221">
        <v>0</v>
      </c>
      <c r="Z8" s="221">
        <v>0</v>
      </c>
      <c r="AA8" s="221">
        <v>0</v>
      </c>
      <c r="AB8" s="221">
        <v>0</v>
      </c>
      <c r="AC8" s="221">
        <v>0</v>
      </c>
      <c r="AD8" s="221">
        <v>0</v>
      </c>
      <c r="AE8" s="221">
        <v>0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0</v>
      </c>
      <c r="AN8" s="221">
        <v>0</v>
      </c>
      <c r="AO8" s="221">
        <v>0</v>
      </c>
      <c r="AP8" s="221">
        <v>0</v>
      </c>
      <c r="AQ8" s="221">
        <v>0</v>
      </c>
      <c r="AR8" s="221">
        <v>0</v>
      </c>
      <c r="AS8" s="221">
        <v>0</v>
      </c>
      <c r="AT8" s="221">
        <v>0</v>
      </c>
      <c r="AU8" s="221">
        <v>0</v>
      </c>
      <c r="AV8" s="221">
        <v>0</v>
      </c>
      <c r="AW8" s="221">
        <v>0</v>
      </c>
      <c r="AX8" s="221">
        <v>0</v>
      </c>
      <c r="AY8" s="221">
        <v>0</v>
      </c>
      <c r="AZ8" s="221">
        <v>0</v>
      </c>
      <c r="BA8" s="221">
        <v>0</v>
      </c>
      <c r="BB8" s="221">
        <v>0</v>
      </c>
      <c r="BC8" s="221">
        <v>0</v>
      </c>
      <c r="BD8" s="221">
        <v>0</v>
      </c>
      <c r="BE8" s="221">
        <v>0</v>
      </c>
      <c r="BF8" s="221">
        <v>0</v>
      </c>
      <c r="BG8" s="221">
        <v>0</v>
      </c>
      <c r="BH8" s="221">
        <v>0</v>
      </c>
      <c r="BI8" s="221">
        <v>0</v>
      </c>
      <c r="BJ8" s="221">
        <v>0</v>
      </c>
      <c r="BK8" s="221">
        <v>0</v>
      </c>
      <c r="BL8" s="221">
        <v>0</v>
      </c>
      <c r="BM8" s="221">
        <v>0</v>
      </c>
      <c r="BN8" s="221">
        <v>0</v>
      </c>
      <c r="BO8" s="221">
        <v>0</v>
      </c>
      <c r="BP8" s="221">
        <v>0</v>
      </c>
      <c r="BQ8" s="221">
        <v>0</v>
      </c>
      <c r="BR8" s="221">
        <v>0</v>
      </c>
      <c r="BS8" s="221">
        <v>0</v>
      </c>
      <c r="BT8" s="221">
        <v>0</v>
      </c>
      <c r="BU8" s="221">
        <v>0</v>
      </c>
      <c r="BV8" s="221">
        <v>0</v>
      </c>
      <c r="BW8" s="221">
        <v>0</v>
      </c>
      <c r="BX8" s="221">
        <v>0</v>
      </c>
      <c r="BY8" s="221">
        <v>0</v>
      </c>
      <c r="BZ8" s="221">
        <v>0</v>
      </c>
      <c r="CA8" s="221">
        <v>0</v>
      </c>
      <c r="CB8" s="221">
        <v>0</v>
      </c>
      <c r="CC8" s="221">
        <v>0</v>
      </c>
      <c r="CD8" s="221">
        <v>0</v>
      </c>
      <c r="CE8" s="221">
        <v>0</v>
      </c>
      <c r="CF8" s="221">
        <v>0</v>
      </c>
      <c r="CG8" s="221">
        <v>0</v>
      </c>
      <c r="CH8" s="221">
        <v>0</v>
      </c>
      <c r="CI8" s="221">
        <v>0</v>
      </c>
      <c r="CJ8" s="221">
        <v>0</v>
      </c>
      <c r="CK8" s="221">
        <v>0</v>
      </c>
      <c r="CL8" s="221">
        <v>0</v>
      </c>
      <c r="CM8" s="221">
        <v>0</v>
      </c>
      <c r="CN8" s="221">
        <v>0</v>
      </c>
      <c r="CO8" s="221">
        <v>0</v>
      </c>
      <c r="CP8" s="221">
        <v>0</v>
      </c>
      <c r="CQ8" s="221">
        <v>0</v>
      </c>
      <c r="CR8" s="221">
        <v>0</v>
      </c>
      <c r="CS8" s="221">
        <v>0</v>
      </c>
      <c r="CT8" s="221">
        <v>0</v>
      </c>
      <c r="CU8" s="221">
        <v>0</v>
      </c>
      <c r="CV8" s="221">
        <v>0</v>
      </c>
      <c r="CW8" s="221">
        <v>0</v>
      </c>
      <c r="CX8" s="221">
        <v>0</v>
      </c>
      <c r="CY8" s="221">
        <v>0</v>
      </c>
      <c r="CZ8" s="221">
        <v>0</v>
      </c>
      <c r="DA8" s="221">
        <v>0</v>
      </c>
      <c r="DB8" s="221">
        <v>0</v>
      </c>
      <c r="DC8" s="221">
        <v>0</v>
      </c>
      <c r="DD8" s="221">
        <v>0</v>
      </c>
      <c r="DE8" s="221">
        <v>0</v>
      </c>
      <c r="DF8" s="221">
        <v>0</v>
      </c>
      <c r="DG8" s="221">
        <v>0</v>
      </c>
      <c r="DH8" s="221">
        <v>0</v>
      </c>
      <c r="DI8" s="221">
        <v>0</v>
      </c>
      <c r="DJ8" s="221">
        <v>0</v>
      </c>
      <c r="DK8" s="221">
        <v>0</v>
      </c>
      <c r="DL8" s="221">
        <v>0</v>
      </c>
      <c r="DM8" s="221">
        <v>0</v>
      </c>
      <c r="DN8" s="221">
        <v>0</v>
      </c>
      <c r="DO8" s="221">
        <v>0</v>
      </c>
      <c r="DP8" s="221">
        <v>0</v>
      </c>
      <c r="DQ8" s="221">
        <v>0</v>
      </c>
      <c r="DR8" s="221">
        <v>0</v>
      </c>
      <c r="DS8" s="221">
        <v>0</v>
      </c>
      <c r="DT8" s="221">
        <v>0</v>
      </c>
      <c r="DU8" s="221">
        <v>0</v>
      </c>
      <c r="DV8" s="221">
        <v>0</v>
      </c>
      <c r="DW8" s="221">
        <v>0</v>
      </c>
      <c r="DX8" s="221">
        <v>0</v>
      </c>
      <c r="DY8" s="221">
        <v>0</v>
      </c>
      <c r="DZ8" s="221">
        <v>0</v>
      </c>
      <c r="EA8" s="221">
        <v>0</v>
      </c>
      <c r="EB8" s="221">
        <v>0</v>
      </c>
      <c r="EC8" s="221">
        <v>0</v>
      </c>
      <c r="ED8" s="221">
        <v>0</v>
      </c>
      <c r="EE8" s="221">
        <v>0</v>
      </c>
      <c r="EF8" s="221">
        <v>0</v>
      </c>
      <c r="EG8" s="221">
        <v>0</v>
      </c>
      <c r="EH8" s="221">
        <v>0</v>
      </c>
      <c r="EI8" s="221">
        <v>0</v>
      </c>
      <c r="EJ8" s="221">
        <v>0</v>
      </c>
      <c r="EK8" s="221">
        <v>0</v>
      </c>
      <c r="EL8" s="221">
        <v>0</v>
      </c>
      <c r="EM8" s="221">
        <v>0</v>
      </c>
      <c r="EN8" s="221">
        <v>0</v>
      </c>
      <c r="EO8" s="221">
        <v>0</v>
      </c>
      <c r="EP8" s="221">
        <v>0</v>
      </c>
      <c r="EQ8" s="221">
        <v>0</v>
      </c>
      <c r="ER8" s="221">
        <v>0</v>
      </c>
      <c r="ES8" s="221">
        <v>0</v>
      </c>
      <c r="ET8" s="221">
        <v>0</v>
      </c>
      <c r="EU8" s="221">
        <v>0</v>
      </c>
      <c r="EV8" s="221">
        <v>0</v>
      </c>
      <c r="EW8" s="221">
        <v>0</v>
      </c>
      <c r="EX8" s="221">
        <v>0</v>
      </c>
      <c r="EY8" s="221">
        <v>0</v>
      </c>
      <c r="EZ8" s="221">
        <v>0</v>
      </c>
      <c r="FA8" s="221">
        <v>0</v>
      </c>
      <c r="FB8" s="221">
        <v>0</v>
      </c>
      <c r="FC8" s="221">
        <v>0</v>
      </c>
      <c r="FD8" s="221">
        <v>0</v>
      </c>
      <c r="FE8" s="221">
        <v>0</v>
      </c>
      <c r="FF8" s="221">
        <v>0</v>
      </c>
      <c r="FG8" s="221">
        <v>0</v>
      </c>
      <c r="FH8" s="221">
        <v>0</v>
      </c>
      <c r="FI8" s="221">
        <v>0</v>
      </c>
      <c r="FJ8" s="221">
        <v>0</v>
      </c>
      <c r="FK8" s="221">
        <v>0</v>
      </c>
      <c r="FL8" s="221">
        <v>0</v>
      </c>
      <c r="FM8" s="221">
        <v>0</v>
      </c>
      <c r="FN8" s="221">
        <v>0</v>
      </c>
      <c r="FO8" s="221">
        <v>0</v>
      </c>
      <c r="FP8" s="221">
        <v>0</v>
      </c>
      <c r="FQ8" s="221">
        <v>0</v>
      </c>
      <c r="FR8" s="221">
        <v>0</v>
      </c>
      <c r="FS8" s="221">
        <v>0</v>
      </c>
      <c r="FT8" s="221">
        <v>0</v>
      </c>
      <c r="FU8" s="221">
        <v>0</v>
      </c>
      <c r="FV8" s="221">
        <v>0</v>
      </c>
      <c r="FW8" s="221">
        <v>0</v>
      </c>
      <c r="FX8" s="221">
        <v>0</v>
      </c>
      <c r="FY8" s="221">
        <v>0</v>
      </c>
      <c r="FZ8" s="221">
        <v>0</v>
      </c>
      <c r="GA8" s="221">
        <v>0</v>
      </c>
      <c r="GB8" s="221">
        <v>0</v>
      </c>
      <c r="GC8" s="221">
        <v>0</v>
      </c>
      <c r="GD8" s="221">
        <v>0</v>
      </c>
      <c r="GE8" s="221">
        <v>0</v>
      </c>
      <c r="GF8" s="221">
        <v>0</v>
      </c>
      <c r="GG8" s="221">
        <v>0</v>
      </c>
      <c r="GH8" s="221">
        <v>0</v>
      </c>
      <c r="GI8" s="221">
        <v>0</v>
      </c>
      <c r="GJ8" s="221">
        <v>0</v>
      </c>
      <c r="GK8" s="221">
        <v>0</v>
      </c>
      <c r="GL8" s="221">
        <v>0</v>
      </c>
      <c r="GM8" s="221">
        <v>0</v>
      </c>
      <c r="GN8" s="221">
        <v>0</v>
      </c>
      <c r="GO8" s="221">
        <v>0</v>
      </c>
      <c r="GP8" s="221">
        <v>0</v>
      </c>
      <c r="GQ8" s="221">
        <v>0</v>
      </c>
      <c r="GR8" s="221">
        <v>0</v>
      </c>
      <c r="GS8" s="221">
        <v>0</v>
      </c>
      <c r="GT8" s="221">
        <v>0</v>
      </c>
      <c r="GU8" s="221">
        <v>0</v>
      </c>
      <c r="GV8" s="221">
        <v>0</v>
      </c>
      <c r="GW8" s="221">
        <v>0</v>
      </c>
      <c r="GX8" s="221">
        <v>0</v>
      </c>
      <c r="GY8" s="221">
        <v>0</v>
      </c>
      <c r="GZ8" s="221">
        <v>0</v>
      </c>
      <c r="HA8" s="221">
        <v>0</v>
      </c>
      <c r="HB8" s="221">
        <v>0</v>
      </c>
      <c r="HC8" s="221">
        <v>0</v>
      </c>
      <c r="HD8" s="221">
        <v>0</v>
      </c>
      <c r="HE8" s="221">
        <v>0</v>
      </c>
      <c r="HF8" s="221">
        <v>0</v>
      </c>
      <c r="HG8" s="221">
        <v>0</v>
      </c>
      <c r="HH8" s="221">
        <v>0</v>
      </c>
      <c r="HI8" s="221">
        <v>0</v>
      </c>
      <c r="HJ8" s="221">
        <v>0</v>
      </c>
      <c r="HK8" s="221">
        <v>0</v>
      </c>
      <c r="HL8" s="221">
        <v>0</v>
      </c>
      <c r="HM8" s="221">
        <v>0</v>
      </c>
      <c r="HN8" s="221">
        <v>0</v>
      </c>
      <c r="HO8" s="221">
        <v>0</v>
      </c>
      <c r="HP8" s="221">
        <v>0</v>
      </c>
      <c r="HQ8" s="221">
        <v>0</v>
      </c>
      <c r="HR8" s="221">
        <v>0</v>
      </c>
      <c r="HS8" s="221">
        <v>0</v>
      </c>
      <c r="HT8" s="221">
        <v>0</v>
      </c>
      <c r="HU8" s="221">
        <v>0</v>
      </c>
      <c r="HV8" s="221">
        <v>0</v>
      </c>
      <c r="HW8" s="221">
        <v>0</v>
      </c>
      <c r="HX8" s="221">
        <v>0</v>
      </c>
      <c r="HY8" s="221">
        <v>0</v>
      </c>
      <c r="HZ8" s="221">
        <v>0</v>
      </c>
      <c r="IA8" s="221">
        <v>0</v>
      </c>
      <c r="IB8" s="221">
        <v>0</v>
      </c>
      <c r="IC8" s="221">
        <v>0</v>
      </c>
      <c r="ID8" s="221">
        <v>0</v>
      </c>
      <c r="IE8" s="221">
        <v>0</v>
      </c>
      <c r="IF8" s="221">
        <v>0</v>
      </c>
      <c r="IG8" s="221">
        <v>0</v>
      </c>
      <c r="IH8" s="221">
        <v>0</v>
      </c>
      <c r="II8" s="221">
        <v>0</v>
      </c>
      <c r="IJ8" s="221">
        <v>0</v>
      </c>
      <c r="IK8" s="221">
        <v>0</v>
      </c>
      <c r="IL8" s="221">
        <v>0</v>
      </c>
      <c r="IM8" s="221">
        <v>0</v>
      </c>
      <c r="IN8" s="221">
        <v>0</v>
      </c>
      <c r="IO8" s="221">
        <v>0</v>
      </c>
      <c r="IP8" s="221">
        <v>0</v>
      </c>
      <c r="IQ8" s="221">
        <v>0</v>
      </c>
      <c r="IR8" s="221">
        <v>0</v>
      </c>
      <c r="IS8" s="221">
        <v>0</v>
      </c>
      <c r="IT8" s="221">
        <v>0</v>
      </c>
      <c r="IU8" s="221">
        <v>0</v>
      </c>
      <c r="IV8" s="221">
        <v>0</v>
      </c>
      <c r="IW8" s="221">
        <v>0</v>
      </c>
    </row>
    <row r="9" spans="1:257" ht="12.75" x14ac:dyDescent="0.2">
      <c r="A9" s="574" t="s">
        <v>427</v>
      </c>
      <c r="B9" s="64">
        <f>SUM(B10:B16)</f>
        <v>867561873.25</v>
      </c>
      <c r="C9" s="64">
        <f t="shared" ref="C9:L9" si="3">SUM(C10:C16)</f>
        <v>4814207.84</v>
      </c>
      <c r="D9" s="64">
        <f t="shared" si="3"/>
        <v>855755525</v>
      </c>
      <c r="E9" s="64">
        <f t="shared" si="3"/>
        <v>1071956220.1500001</v>
      </c>
      <c r="F9" s="64">
        <f t="shared" si="3"/>
        <v>640594.91</v>
      </c>
      <c r="G9" s="64">
        <f t="shared" si="3"/>
        <v>684711651</v>
      </c>
      <c r="H9" s="64">
        <f t="shared" si="3"/>
        <v>920462.89</v>
      </c>
      <c r="I9" s="64">
        <f t="shared" si="3"/>
        <v>33248241.510000002</v>
      </c>
      <c r="J9" s="64">
        <f t="shared" ref="J9" si="4">SUM(J10:J16)</f>
        <v>11108198.109999999</v>
      </c>
      <c r="K9" s="64">
        <f t="shared" ref="K9" si="5">SUM(K10:K16)</f>
        <v>4723150.5999999996</v>
      </c>
      <c r="L9" s="64">
        <f t="shared" si="3"/>
        <v>10294278.460000001</v>
      </c>
      <c r="M9" s="30">
        <v>11710556.52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X9" s="30">
        <v>0</v>
      </c>
      <c r="BY9" s="30">
        <v>0</v>
      </c>
      <c r="BZ9" s="30">
        <v>0</v>
      </c>
      <c r="CA9" s="30">
        <v>0</v>
      </c>
      <c r="CB9" s="30">
        <v>0</v>
      </c>
      <c r="CC9" s="30">
        <v>0</v>
      </c>
      <c r="CD9" s="30">
        <v>0</v>
      </c>
      <c r="CE9" s="30">
        <v>0</v>
      </c>
      <c r="CF9" s="30">
        <v>0</v>
      </c>
      <c r="CG9" s="30">
        <v>0</v>
      </c>
      <c r="CH9" s="30">
        <v>0</v>
      </c>
      <c r="CI9" s="30">
        <v>0</v>
      </c>
      <c r="CJ9" s="30">
        <v>0</v>
      </c>
      <c r="CK9" s="30">
        <v>0</v>
      </c>
      <c r="CL9" s="30">
        <v>0</v>
      </c>
      <c r="CM9" s="30">
        <v>0</v>
      </c>
      <c r="CN9" s="30">
        <v>0</v>
      </c>
      <c r="CO9" s="30">
        <v>0</v>
      </c>
      <c r="CP9" s="30">
        <v>0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0">
        <v>0</v>
      </c>
      <c r="DJ9" s="30">
        <v>0</v>
      </c>
      <c r="DK9" s="30">
        <v>0</v>
      </c>
      <c r="DL9" s="30">
        <v>0</v>
      </c>
      <c r="DM9" s="30">
        <v>0</v>
      </c>
      <c r="DN9" s="30">
        <v>0</v>
      </c>
      <c r="DO9" s="30">
        <v>0</v>
      </c>
      <c r="DP9" s="30">
        <v>0</v>
      </c>
      <c r="DQ9" s="30">
        <v>0</v>
      </c>
      <c r="DR9" s="30">
        <v>0</v>
      </c>
      <c r="DS9" s="30">
        <v>0</v>
      </c>
      <c r="DT9" s="30">
        <v>0</v>
      </c>
      <c r="DU9" s="30">
        <v>0</v>
      </c>
      <c r="DV9" s="30">
        <v>0</v>
      </c>
      <c r="DW9" s="30">
        <v>0</v>
      </c>
      <c r="DX9" s="30">
        <v>0</v>
      </c>
      <c r="DY9" s="30">
        <v>0</v>
      </c>
      <c r="DZ9" s="30">
        <v>0</v>
      </c>
      <c r="EA9" s="30">
        <v>0</v>
      </c>
      <c r="EB9" s="30">
        <v>0</v>
      </c>
      <c r="EC9" s="30">
        <v>0</v>
      </c>
      <c r="ED9" s="30">
        <v>0</v>
      </c>
      <c r="EE9" s="30">
        <v>0</v>
      </c>
      <c r="EF9" s="30">
        <v>0</v>
      </c>
      <c r="EG9" s="30">
        <v>0</v>
      </c>
      <c r="EH9" s="30">
        <v>0</v>
      </c>
      <c r="EI9" s="30">
        <v>0</v>
      </c>
      <c r="EJ9" s="30">
        <v>0</v>
      </c>
      <c r="EK9" s="30">
        <v>0</v>
      </c>
      <c r="EL9" s="30">
        <v>0</v>
      </c>
      <c r="EM9" s="30">
        <v>0</v>
      </c>
      <c r="EN9" s="30">
        <v>0</v>
      </c>
      <c r="EO9" s="30">
        <v>0</v>
      </c>
      <c r="EP9" s="30">
        <v>0</v>
      </c>
      <c r="EQ9" s="30">
        <v>0</v>
      </c>
      <c r="ER9" s="30">
        <v>0</v>
      </c>
      <c r="ES9" s="30">
        <v>0</v>
      </c>
      <c r="ET9" s="30">
        <v>0</v>
      </c>
      <c r="EU9" s="30">
        <v>0</v>
      </c>
      <c r="EV9" s="30">
        <v>0</v>
      </c>
      <c r="EW9" s="30">
        <v>0</v>
      </c>
      <c r="EX9" s="30">
        <v>0</v>
      </c>
      <c r="EY9" s="30">
        <v>0</v>
      </c>
      <c r="EZ9" s="30">
        <v>0</v>
      </c>
      <c r="FA9" s="30">
        <v>0</v>
      </c>
      <c r="FB9" s="30">
        <v>0</v>
      </c>
      <c r="FC9" s="30">
        <v>0</v>
      </c>
      <c r="FD9" s="30">
        <v>0</v>
      </c>
      <c r="FE9" s="30">
        <v>0</v>
      </c>
      <c r="FF9" s="30">
        <v>0</v>
      </c>
      <c r="FG9" s="30">
        <v>0</v>
      </c>
      <c r="FH9" s="30">
        <v>0</v>
      </c>
      <c r="FI9" s="30">
        <v>0</v>
      </c>
      <c r="FJ9" s="30">
        <v>0</v>
      </c>
      <c r="FK9" s="30">
        <v>0</v>
      </c>
      <c r="FL9" s="30">
        <v>0</v>
      </c>
      <c r="FM9" s="30">
        <v>0</v>
      </c>
      <c r="FN9" s="30">
        <v>0</v>
      </c>
      <c r="FO9" s="30">
        <v>0</v>
      </c>
      <c r="FP9" s="30">
        <v>0</v>
      </c>
      <c r="FQ9" s="30">
        <v>0</v>
      </c>
      <c r="FR9" s="30">
        <v>0</v>
      </c>
      <c r="FS9" s="30">
        <v>0</v>
      </c>
      <c r="FT9" s="30">
        <v>0</v>
      </c>
      <c r="FU9" s="30">
        <v>0</v>
      </c>
      <c r="FV9" s="30">
        <v>0</v>
      </c>
      <c r="FW9" s="30">
        <v>0</v>
      </c>
      <c r="FX9" s="30">
        <v>0</v>
      </c>
      <c r="FY9" s="30">
        <v>0</v>
      </c>
      <c r="FZ9" s="30">
        <v>0</v>
      </c>
      <c r="GA9" s="30">
        <v>0</v>
      </c>
      <c r="GB9" s="30">
        <v>0</v>
      </c>
      <c r="GC9" s="30">
        <v>0</v>
      </c>
      <c r="GD9" s="30">
        <v>0</v>
      </c>
      <c r="GE9" s="30">
        <v>0</v>
      </c>
      <c r="GF9" s="30">
        <v>0</v>
      </c>
      <c r="GG9" s="30">
        <v>0</v>
      </c>
      <c r="GH9" s="30">
        <v>0</v>
      </c>
      <c r="GI9" s="30">
        <v>0</v>
      </c>
      <c r="GJ9" s="30">
        <v>0</v>
      </c>
      <c r="GK9" s="30">
        <v>0</v>
      </c>
      <c r="GL9" s="30">
        <v>0</v>
      </c>
      <c r="GM9" s="30">
        <v>0</v>
      </c>
      <c r="GN9" s="30">
        <v>0</v>
      </c>
      <c r="GO9" s="30">
        <v>0</v>
      </c>
      <c r="GP9" s="30">
        <v>0</v>
      </c>
      <c r="GQ9" s="30">
        <v>0</v>
      </c>
      <c r="GR9" s="30">
        <v>0</v>
      </c>
      <c r="GS9" s="30">
        <v>0</v>
      </c>
      <c r="GT9" s="30">
        <v>0</v>
      </c>
      <c r="GU9" s="30">
        <v>0</v>
      </c>
      <c r="GV9" s="30">
        <v>0</v>
      </c>
      <c r="GW9" s="30">
        <v>0</v>
      </c>
      <c r="GX9" s="30">
        <v>0</v>
      </c>
      <c r="GY9" s="30">
        <v>0</v>
      </c>
      <c r="GZ9" s="30">
        <v>0</v>
      </c>
      <c r="HA9" s="30">
        <v>0</v>
      </c>
      <c r="HB9" s="30">
        <v>0</v>
      </c>
      <c r="HC9" s="30">
        <v>0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30">
        <v>0</v>
      </c>
      <c r="IB9" s="30">
        <v>0</v>
      </c>
      <c r="IC9" s="30">
        <v>0</v>
      </c>
      <c r="ID9" s="30">
        <v>0</v>
      </c>
      <c r="IE9" s="30">
        <v>0</v>
      </c>
      <c r="IF9" s="30">
        <v>0</v>
      </c>
      <c r="IG9" s="30">
        <v>0</v>
      </c>
      <c r="IH9" s="30">
        <v>0</v>
      </c>
      <c r="II9" s="30">
        <v>0</v>
      </c>
      <c r="IJ9" s="30">
        <v>0</v>
      </c>
      <c r="IK9" s="30">
        <v>0</v>
      </c>
      <c r="IL9" s="30">
        <v>0</v>
      </c>
      <c r="IM9" s="30">
        <v>0</v>
      </c>
      <c r="IN9" s="30">
        <v>0</v>
      </c>
      <c r="IO9" s="30">
        <v>0</v>
      </c>
      <c r="IP9" s="30">
        <v>0</v>
      </c>
      <c r="IQ9" s="30">
        <v>0</v>
      </c>
      <c r="IR9" s="30">
        <v>0</v>
      </c>
      <c r="IS9" s="30">
        <v>0</v>
      </c>
      <c r="IT9" s="30">
        <v>0</v>
      </c>
      <c r="IU9" s="30">
        <v>0</v>
      </c>
      <c r="IV9" s="30">
        <v>0</v>
      </c>
      <c r="IW9" s="30">
        <v>0</v>
      </c>
    </row>
    <row r="10" spans="1:257" ht="12.75" x14ac:dyDescent="0.2">
      <c r="A10" s="38" t="s">
        <v>428</v>
      </c>
      <c r="B10" s="774">
        <v>22100612.539999999</v>
      </c>
      <c r="C10" s="774">
        <v>22936.43</v>
      </c>
      <c r="D10" s="774">
        <v>76941541</v>
      </c>
      <c r="E10" s="774">
        <v>24911067.170000002</v>
      </c>
      <c r="F10" s="774">
        <v>65076.28</v>
      </c>
      <c r="G10" s="774">
        <v>7938290</v>
      </c>
      <c r="H10" s="774">
        <v>15775.35</v>
      </c>
      <c r="I10" s="774">
        <v>25763890.829999998</v>
      </c>
      <c r="J10" s="774">
        <v>3159250.37</v>
      </c>
      <c r="K10" s="774">
        <v>3258962.67</v>
      </c>
      <c r="L10" s="774">
        <v>162043.49</v>
      </c>
      <c r="M10" s="498">
        <v>925098.54</v>
      </c>
    </row>
    <row r="11" spans="1:257" ht="12.75" x14ac:dyDescent="0.2">
      <c r="A11" s="38" t="s">
        <v>429</v>
      </c>
      <c r="B11" s="774">
        <v>0</v>
      </c>
      <c r="C11" s="774">
        <v>0</v>
      </c>
      <c r="D11" s="774">
        <v>39819039</v>
      </c>
      <c r="E11" s="774">
        <v>3269162.72</v>
      </c>
      <c r="F11" s="774">
        <v>0</v>
      </c>
      <c r="G11" s="774">
        <v>77383411</v>
      </c>
      <c r="H11" s="774">
        <v>0</v>
      </c>
      <c r="I11" s="774">
        <v>0</v>
      </c>
      <c r="J11" s="774">
        <v>1639771.31</v>
      </c>
      <c r="K11" s="774">
        <v>375.3</v>
      </c>
      <c r="L11" s="774">
        <v>0</v>
      </c>
      <c r="M11" s="498">
        <v>0</v>
      </c>
    </row>
    <row r="12" spans="1:257" ht="12.75" x14ac:dyDescent="0.2">
      <c r="A12" s="38" t="s">
        <v>430</v>
      </c>
      <c r="B12" s="774">
        <v>143497632.50999999</v>
      </c>
      <c r="C12" s="774">
        <v>4791271.41</v>
      </c>
      <c r="D12" s="774">
        <v>325773579</v>
      </c>
      <c r="E12" s="774">
        <v>541177066.82000005</v>
      </c>
      <c r="F12" s="774">
        <v>498342.17</v>
      </c>
      <c r="G12" s="774">
        <v>55675110</v>
      </c>
      <c r="H12" s="774">
        <v>897570.99</v>
      </c>
      <c r="I12" s="774">
        <v>6613123.5</v>
      </c>
      <c r="J12" s="774">
        <v>2427707.83</v>
      </c>
      <c r="K12" s="774">
        <v>1434779.53</v>
      </c>
      <c r="L12" s="774">
        <v>5817373.9800000004</v>
      </c>
      <c r="M12" s="498">
        <v>5699433.8300000001</v>
      </c>
    </row>
    <row r="13" spans="1:257" ht="12.75" x14ac:dyDescent="0.2">
      <c r="A13" s="38" t="s">
        <v>431</v>
      </c>
      <c r="B13" s="774">
        <v>209581812.65000001</v>
      </c>
      <c r="C13" s="774">
        <v>0</v>
      </c>
      <c r="D13" s="774">
        <v>0</v>
      </c>
      <c r="E13" s="774">
        <v>83566148.109999999</v>
      </c>
      <c r="F13" s="774">
        <v>0</v>
      </c>
      <c r="G13" s="774">
        <v>9873360</v>
      </c>
      <c r="H13" s="774">
        <v>0</v>
      </c>
      <c r="I13" s="774">
        <v>344990.42</v>
      </c>
      <c r="J13" s="774">
        <v>0</v>
      </c>
      <c r="K13" s="774">
        <v>0</v>
      </c>
      <c r="L13" s="774">
        <v>1817774.84</v>
      </c>
      <c r="M13" s="498">
        <v>1749598.47</v>
      </c>
    </row>
    <row r="14" spans="1:257" ht="12.75" x14ac:dyDescent="0.2">
      <c r="A14" s="38" t="s">
        <v>432</v>
      </c>
      <c r="B14" s="774">
        <v>468069347.35000002</v>
      </c>
      <c r="C14" s="774">
        <v>0</v>
      </c>
      <c r="D14" s="774">
        <v>411972098</v>
      </c>
      <c r="E14" s="774">
        <v>400926037.13</v>
      </c>
      <c r="F14" s="774">
        <v>44001.17</v>
      </c>
      <c r="G14" s="774">
        <v>533255127</v>
      </c>
      <c r="H14" s="774">
        <v>0</v>
      </c>
      <c r="I14" s="774">
        <v>0</v>
      </c>
      <c r="J14" s="774">
        <v>3881468.6</v>
      </c>
      <c r="K14" s="774">
        <v>0</v>
      </c>
      <c r="L14" s="774">
        <v>1928851.82</v>
      </c>
      <c r="M14" s="498">
        <v>1943072.78</v>
      </c>
    </row>
    <row r="15" spans="1:257" ht="12.75" x14ac:dyDescent="0.2">
      <c r="A15" s="38" t="s">
        <v>433</v>
      </c>
      <c r="B15" s="774">
        <v>24312468.199999999</v>
      </c>
      <c r="C15" s="774">
        <v>0</v>
      </c>
      <c r="D15" s="774">
        <v>1249268</v>
      </c>
      <c r="E15" s="774">
        <v>18106738.199999999</v>
      </c>
      <c r="F15" s="774">
        <v>33175.29</v>
      </c>
      <c r="G15" s="774">
        <v>586353</v>
      </c>
      <c r="H15" s="774">
        <v>7116.55</v>
      </c>
      <c r="I15" s="774">
        <v>526236.76</v>
      </c>
      <c r="J15" s="774">
        <v>0</v>
      </c>
      <c r="K15" s="774">
        <v>29033.1</v>
      </c>
      <c r="L15" s="774">
        <v>568234.32999999996</v>
      </c>
      <c r="M15" s="498">
        <v>1393352.9</v>
      </c>
    </row>
    <row r="16" spans="1:257" ht="12.75" x14ac:dyDescent="0.2">
      <c r="A16" s="38" t="s">
        <v>434</v>
      </c>
      <c r="B16" s="774">
        <v>0</v>
      </c>
      <c r="C16" s="774">
        <v>0</v>
      </c>
      <c r="D16" s="774">
        <v>0</v>
      </c>
      <c r="E16" s="774">
        <v>0</v>
      </c>
      <c r="F16" s="774">
        <v>0</v>
      </c>
      <c r="G16" s="774">
        <v>0</v>
      </c>
      <c r="H16" s="774">
        <v>0</v>
      </c>
      <c r="I16" s="774">
        <v>0</v>
      </c>
      <c r="J16" s="774">
        <v>0</v>
      </c>
      <c r="K16" s="774">
        <v>0</v>
      </c>
      <c r="L16" s="774">
        <v>0</v>
      </c>
      <c r="M16" s="498">
        <v>0</v>
      </c>
    </row>
    <row r="17" spans="1:13" ht="12.75" x14ac:dyDescent="0.2">
      <c r="A17" s="574" t="s">
        <v>435</v>
      </c>
      <c r="B17" s="64">
        <f>SUM(B18:B26)</f>
        <v>142851530.17000002</v>
      </c>
      <c r="C17" s="64">
        <f t="shared" ref="C17:L17" si="6">SUM(C18:C26)</f>
        <v>34470358.340000004</v>
      </c>
      <c r="D17" s="64">
        <f t="shared" si="6"/>
        <v>374496026</v>
      </c>
      <c r="E17" s="64">
        <f t="shared" si="6"/>
        <v>494157436.96999997</v>
      </c>
      <c r="F17" s="64">
        <f t="shared" si="6"/>
        <v>24603410.360000003</v>
      </c>
      <c r="G17" s="64">
        <f t="shared" si="6"/>
        <v>647924192</v>
      </c>
      <c r="H17" s="64">
        <f t="shared" si="6"/>
        <v>47265347.57</v>
      </c>
      <c r="I17" s="64">
        <f t="shared" si="6"/>
        <v>310759731.94</v>
      </c>
      <c r="J17" s="64">
        <f t="shared" ref="J17" si="7">SUM(J18:J26)</f>
        <v>83795274.850000009</v>
      </c>
      <c r="K17" s="64">
        <f t="shared" ref="K17" si="8">SUM(K18:K26)</f>
        <v>33963745.109999999</v>
      </c>
      <c r="L17" s="64">
        <f t="shared" si="6"/>
        <v>3642169.42</v>
      </c>
      <c r="M17" s="30">
        <v>0</v>
      </c>
    </row>
    <row r="18" spans="1:13" ht="12.75" x14ac:dyDescent="0.2">
      <c r="A18" s="38" t="s">
        <v>436</v>
      </c>
      <c r="B18" s="775">
        <v>162081.03</v>
      </c>
      <c r="C18" s="775">
        <v>13725060.539999999</v>
      </c>
      <c r="D18" s="775">
        <v>195184</v>
      </c>
      <c r="E18" s="775">
        <v>393766.27</v>
      </c>
      <c r="F18" s="775">
        <v>131726.26</v>
      </c>
      <c r="G18" s="775">
        <v>632762249</v>
      </c>
      <c r="H18" s="775">
        <v>114840</v>
      </c>
      <c r="I18" s="775">
        <v>237410934.46000001</v>
      </c>
      <c r="J18" s="775">
        <v>1712739.84</v>
      </c>
      <c r="K18" s="775">
        <v>115187.49</v>
      </c>
      <c r="L18" s="775">
        <v>0</v>
      </c>
      <c r="M18" s="498">
        <v>0</v>
      </c>
    </row>
    <row r="19" spans="1:13" ht="12.75" x14ac:dyDescent="0.2">
      <c r="A19" s="38" t="s">
        <v>437</v>
      </c>
      <c r="B19" s="775">
        <v>0</v>
      </c>
      <c r="C19" s="775">
        <v>0</v>
      </c>
      <c r="D19" s="775">
        <v>0</v>
      </c>
      <c r="E19" s="775">
        <v>0</v>
      </c>
      <c r="F19" s="775">
        <v>0</v>
      </c>
      <c r="G19" s="775">
        <v>0</v>
      </c>
      <c r="H19" s="775">
        <v>0</v>
      </c>
      <c r="I19" s="775">
        <v>0</v>
      </c>
      <c r="J19" s="775">
        <v>858793.08</v>
      </c>
      <c r="K19" s="775">
        <v>33620874.030000001</v>
      </c>
      <c r="L19" s="775">
        <v>0</v>
      </c>
      <c r="M19" s="498">
        <v>0</v>
      </c>
    </row>
    <row r="20" spans="1:13" ht="12.75" x14ac:dyDescent="0.2">
      <c r="A20" s="38" t="s">
        <v>438</v>
      </c>
      <c r="B20" s="775">
        <v>0</v>
      </c>
      <c r="C20" s="775">
        <v>0</v>
      </c>
      <c r="D20" s="775">
        <v>136117177</v>
      </c>
      <c r="E20" s="775">
        <v>123660695.48999999</v>
      </c>
      <c r="F20" s="775">
        <v>0</v>
      </c>
      <c r="G20" s="775">
        <v>0</v>
      </c>
      <c r="H20" s="775">
        <v>0</v>
      </c>
      <c r="I20" s="775">
        <v>71003114.010000005</v>
      </c>
      <c r="J20" s="775">
        <v>0</v>
      </c>
      <c r="K20" s="775">
        <v>0</v>
      </c>
      <c r="L20" s="775">
        <v>0</v>
      </c>
      <c r="M20" s="498">
        <v>0</v>
      </c>
    </row>
    <row r="21" spans="1:13" ht="12.75" x14ac:dyDescent="0.2">
      <c r="A21" s="38" t="s">
        <v>439</v>
      </c>
      <c r="B21" s="775">
        <v>138078476</v>
      </c>
      <c r="C21" s="775">
        <v>20745297.800000001</v>
      </c>
      <c r="D21" s="775">
        <v>237421015</v>
      </c>
      <c r="E21" s="775">
        <v>365564784.10000002</v>
      </c>
      <c r="F21" s="775">
        <v>24471684.100000001</v>
      </c>
      <c r="G21" s="775">
        <v>14767080</v>
      </c>
      <c r="H21" s="775">
        <v>47150507.57</v>
      </c>
      <c r="I21" s="775">
        <v>486102.82</v>
      </c>
      <c r="J21" s="775">
        <v>78363062.890000001</v>
      </c>
      <c r="K21" s="775">
        <v>166462.9</v>
      </c>
      <c r="L21" s="775">
        <v>1294406.79</v>
      </c>
      <c r="M21" s="498">
        <v>941124.95</v>
      </c>
    </row>
    <row r="22" spans="1:13" ht="12.75" x14ac:dyDescent="0.2">
      <c r="A22" s="38" t="s">
        <v>440</v>
      </c>
      <c r="B22" s="775">
        <v>0</v>
      </c>
      <c r="C22" s="775">
        <v>0</v>
      </c>
      <c r="D22" s="775">
        <v>0</v>
      </c>
      <c r="E22" s="775">
        <v>0</v>
      </c>
      <c r="F22" s="775">
        <v>0</v>
      </c>
      <c r="G22" s="775">
        <v>0</v>
      </c>
      <c r="H22" s="775">
        <v>0</v>
      </c>
      <c r="I22" s="775">
        <v>0</v>
      </c>
      <c r="J22" s="775">
        <v>0</v>
      </c>
      <c r="K22" s="775">
        <v>0</v>
      </c>
      <c r="L22" s="775">
        <v>152593.73000000001</v>
      </c>
      <c r="M22" s="498">
        <v>227891.09</v>
      </c>
    </row>
    <row r="23" spans="1:13" ht="12.75" x14ac:dyDescent="0.2">
      <c r="A23" s="38" t="s">
        <v>441</v>
      </c>
      <c r="B23" s="775">
        <v>3939421.55</v>
      </c>
      <c r="C23" s="775">
        <v>0</v>
      </c>
      <c r="D23" s="775">
        <v>0</v>
      </c>
      <c r="E23" s="775">
        <v>2890285.83</v>
      </c>
      <c r="F23" s="775">
        <v>0</v>
      </c>
      <c r="G23" s="775">
        <v>0</v>
      </c>
      <c r="H23" s="775">
        <v>0</v>
      </c>
      <c r="I23" s="775">
        <v>0</v>
      </c>
      <c r="J23" s="775">
        <v>0</v>
      </c>
      <c r="K23" s="775">
        <v>52868.69</v>
      </c>
      <c r="L23" s="775">
        <v>703512.6</v>
      </c>
      <c r="M23" s="498">
        <v>808754.27</v>
      </c>
    </row>
    <row r="24" spans="1:13" ht="12.75" x14ac:dyDescent="0.2">
      <c r="A24" s="38" t="s">
        <v>442</v>
      </c>
      <c r="B24" s="775">
        <v>671551.59</v>
      </c>
      <c r="C24" s="775">
        <v>0</v>
      </c>
      <c r="D24" s="775">
        <v>0</v>
      </c>
      <c r="E24" s="775">
        <v>0</v>
      </c>
      <c r="F24" s="775">
        <v>0</v>
      </c>
      <c r="G24" s="775">
        <v>0</v>
      </c>
      <c r="H24" s="775">
        <v>0</v>
      </c>
      <c r="I24" s="775">
        <v>1180670.25</v>
      </c>
      <c r="J24" s="775">
        <v>2374518.87</v>
      </c>
      <c r="K24" s="775">
        <v>0</v>
      </c>
      <c r="L24" s="775">
        <v>1491656.3</v>
      </c>
      <c r="M24" s="498">
        <v>902654.6</v>
      </c>
    </row>
    <row r="25" spans="1:13" ht="12.75" x14ac:dyDescent="0.2">
      <c r="A25" s="38" t="s">
        <v>443</v>
      </c>
      <c r="B25" s="775">
        <v>0</v>
      </c>
      <c r="C25" s="775">
        <v>0</v>
      </c>
      <c r="D25" s="775">
        <v>762650</v>
      </c>
      <c r="E25" s="775">
        <v>1647905.28</v>
      </c>
      <c r="F25" s="775">
        <v>0</v>
      </c>
      <c r="G25" s="775">
        <v>394863</v>
      </c>
      <c r="H25" s="775">
        <v>0</v>
      </c>
      <c r="I25" s="775">
        <v>0</v>
      </c>
      <c r="J25" s="775">
        <v>486160.17</v>
      </c>
      <c r="K25" s="775">
        <v>8352</v>
      </c>
      <c r="L25" s="775">
        <v>0</v>
      </c>
      <c r="M25" s="498">
        <v>0</v>
      </c>
    </row>
    <row r="26" spans="1:13" s="37" customFormat="1" ht="12.75" x14ac:dyDescent="0.2">
      <c r="A26" s="38" t="s">
        <v>975</v>
      </c>
      <c r="B26" s="775">
        <v>0</v>
      </c>
      <c r="C26" s="775">
        <v>0</v>
      </c>
      <c r="D26" s="775">
        <v>0</v>
      </c>
      <c r="E26" s="775">
        <v>0</v>
      </c>
      <c r="F26" s="775">
        <v>0</v>
      </c>
      <c r="G26" s="775">
        <v>0</v>
      </c>
      <c r="H26" s="775">
        <v>0</v>
      </c>
      <c r="I26" s="775">
        <v>678910.4</v>
      </c>
      <c r="J26" s="775">
        <v>0</v>
      </c>
      <c r="K26" s="775">
        <v>0</v>
      </c>
      <c r="L26" s="775">
        <v>0</v>
      </c>
    </row>
    <row r="27" spans="1:13" s="37" customFormat="1" ht="21" customHeight="1" x14ac:dyDescent="0.2">
      <c r="A27" s="221" t="s">
        <v>444</v>
      </c>
      <c r="B27" s="221">
        <f>B28+B37</f>
        <v>523973067.01999998</v>
      </c>
      <c r="C27" s="221">
        <f t="shared" ref="C27:L27" si="9">C28+C37</f>
        <v>24932868.189999998</v>
      </c>
      <c r="D27" s="221">
        <f t="shared" si="9"/>
        <v>596128735</v>
      </c>
      <c r="E27" s="221">
        <f t="shared" si="9"/>
        <v>981876588.35000002</v>
      </c>
      <c r="F27" s="221">
        <f t="shared" si="9"/>
        <v>7035031.2199999997</v>
      </c>
      <c r="G27" s="221">
        <f t="shared" si="9"/>
        <v>534357236</v>
      </c>
      <c r="H27" s="221">
        <f t="shared" si="9"/>
        <v>24718928.199999999</v>
      </c>
      <c r="I27" s="221">
        <f t="shared" si="9"/>
        <v>103342599.67</v>
      </c>
      <c r="J27" s="221">
        <f t="shared" ref="J27" si="10">J28+J37</f>
        <v>33424277.810000002</v>
      </c>
      <c r="K27" s="221">
        <f t="shared" ref="K27" si="11">K28+K37</f>
        <v>4021739.45</v>
      </c>
      <c r="L27" s="221">
        <f t="shared" si="9"/>
        <v>6750450.2800000003</v>
      </c>
      <c r="M27" s="30">
        <v>0</v>
      </c>
    </row>
    <row r="28" spans="1:13" ht="12.75" x14ac:dyDescent="0.2">
      <c r="A28" s="574" t="s">
        <v>445</v>
      </c>
      <c r="B28" s="64">
        <f>SUM(B29:B36)</f>
        <v>321978068.24000001</v>
      </c>
      <c r="C28" s="64">
        <f t="shared" ref="C28:L28" si="12">SUM(C29:C36)</f>
        <v>5727801.0999999996</v>
      </c>
      <c r="D28" s="64">
        <f t="shared" si="12"/>
        <v>452244308</v>
      </c>
      <c r="E28" s="64">
        <f t="shared" si="12"/>
        <v>690383737.87</v>
      </c>
      <c r="F28" s="64">
        <f t="shared" si="12"/>
        <v>6733631.5</v>
      </c>
      <c r="G28" s="64">
        <f t="shared" si="12"/>
        <v>62843502</v>
      </c>
      <c r="H28" s="64">
        <f t="shared" si="12"/>
        <v>24701141.370000001</v>
      </c>
      <c r="I28" s="64">
        <f t="shared" si="12"/>
        <v>72068900</v>
      </c>
      <c r="J28" s="64">
        <f t="shared" ref="J28" si="13">SUM(J29:J36)</f>
        <v>5960831.5600000005</v>
      </c>
      <c r="K28" s="64">
        <f t="shared" ref="K28" si="14">SUM(K29:K36)</f>
        <v>541739.44999999995</v>
      </c>
      <c r="L28" s="64">
        <f t="shared" si="12"/>
        <v>5985638.5300000003</v>
      </c>
      <c r="M28" s="30">
        <v>0</v>
      </c>
    </row>
    <row r="29" spans="1:13" ht="12.75" x14ac:dyDescent="0.2">
      <c r="A29" s="38" t="s">
        <v>446</v>
      </c>
      <c r="B29" s="776">
        <v>48851841.280000001</v>
      </c>
      <c r="C29" s="776">
        <v>5561493.7599999998</v>
      </c>
      <c r="D29" s="776">
        <v>153558132</v>
      </c>
      <c r="E29" s="776">
        <v>85422385.829999998</v>
      </c>
      <c r="F29" s="776">
        <v>714281.07</v>
      </c>
      <c r="G29" s="776">
        <v>14014194</v>
      </c>
      <c r="H29" s="776">
        <v>1579699.91</v>
      </c>
      <c r="I29" s="776">
        <v>215225.8</v>
      </c>
      <c r="J29" s="776">
        <v>2589828.9500000002</v>
      </c>
      <c r="K29" s="776">
        <v>0</v>
      </c>
      <c r="L29" s="776">
        <v>5254327.9000000004</v>
      </c>
      <c r="M29" s="498"/>
    </row>
    <row r="30" spans="1:13" ht="12.75" x14ac:dyDescent="0.2">
      <c r="A30" s="38" t="s">
        <v>447</v>
      </c>
      <c r="B30" s="776">
        <v>186502859.77000001</v>
      </c>
      <c r="C30" s="776">
        <v>0</v>
      </c>
      <c r="D30" s="776">
        <v>255013196</v>
      </c>
      <c r="E30" s="776">
        <v>394437324.85000002</v>
      </c>
      <c r="F30" s="776">
        <v>0</v>
      </c>
      <c r="G30" s="776">
        <v>0</v>
      </c>
      <c r="H30" s="776">
        <v>5900126.6399999997</v>
      </c>
      <c r="I30" s="776">
        <v>61807309.210000001</v>
      </c>
      <c r="J30" s="776">
        <v>0</v>
      </c>
      <c r="K30" s="776">
        <v>0</v>
      </c>
      <c r="L30" s="776">
        <v>33330.300000000003</v>
      </c>
      <c r="M30" s="498"/>
    </row>
    <row r="31" spans="1:13" ht="12.75" x14ac:dyDescent="0.2">
      <c r="A31" s="38" t="s">
        <v>448</v>
      </c>
      <c r="B31" s="776">
        <v>0</v>
      </c>
      <c r="C31" s="776">
        <v>0</v>
      </c>
      <c r="D31" s="776">
        <v>0</v>
      </c>
      <c r="E31" s="776">
        <v>85584824</v>
      </c>
      <c r="F31" s="776">
        <v>0</v>
      </c>
      <c r="G31" s="776">
        <v>46218498</v>
      </c>
      <c r="H31" s="776">
        <v>0</v>
      </c>
      <c r="I31" s="776">
        <v>0</v>
      </c>
      <c r="J31" s="776">
        <v>0</v>
      </c>
      <c r="K31" s="776">
        <v>0</v>
      </c>
      <c r="L31" s="776">
        <v>0</v>
      </c>
      <c r="M31" s="498"/>
    </row>
    <row r="32" spans="1:13" ht="12.75" x14ac:dyDescent="0.2">
      <c r="A32" s="38" t="s">
        <v>449</v>
      </c>
      <c r="B32" s="776">
        <v>0</v>
      </c>
      <c r="C32" s="776">
        <v>0</v>
      </c>
      <c r="D32" s="776">
        <v>0</v>
      </c>
      <c r="E32" s="776">
        <v>0</v>
      </c>
      <c r="F32" s="776">
        <v>0</v>
      </c>
      <c r="G32" s="776">
        <v>0</v>
      </c>
      <c r="H32" s="776">
        <v>0</v>
      </c>
      <c r="I32" s="776">
        <v>173897.1</v>
      </c>
      <c r="J32" s="776">
        <v>0</v>
      </c>
      <c r="K32" s="776">
        <v>0</v>
      </c>
      <c r="L32" s="776">
        <v>0</v>
      </c>
      <c r="M32" s="498"/>
    </row>
    <row r="33" spans="1:13" ht="12.75" x14ac:dyDescent="0.2">
      <c r="A33" s="38" t="s">
        <v>450</v>
      </c>
      <c r="B33" s="776">
        <v>82584439.409999996</v>
      </c>
      <c r="C33" s="776">
        <v>166307.34</v>
      </c>
      <c r="D33" s="776">
        <v>0</v>
      </c>
      <c r="E33" s="776">
        <v>38474588.079999998</v>
      </c>
      <c r="F33" s="776">
        <v>5235790.3499999996</v>
      </c>
      <c r="G33" s="776">
        <v>2610810</v>
      </c>
      <c r="H33" s="776">
        <v>17221314.82</v>
      </c>
      <c r="I33" s="776">
        <v>9872467.8900000006</v>
      </c>
      <c r="J33" s="776">
        <v>0</v>
      </c>
      <c r="K33" s="776">
        <v>541739.44999999995</v>
      </c>
      <c r="L33" s="776">
        <v>520525.1</v>
      </c>
      <c r="M33" s="498"/>
    </row>
    <row r="34" spans="1:13" ht="12.75" x14ac:dyDescent="0.2">
      <c r="A34" s="38" t="s">
        <v>451</v>
      </c>
      <c r="B34" s="776">
        <v>0</v>
      </c>
      <c r="C34" s="776">
        <v>0</v>
      </c>
      <c r="D34" s="776">
        <v>701901</v>
      </c>
      <c r="E34" s="776">
        <v>67187.289999999994</v>
      </c>
      <c r="F34" s="776">
        <v>0</v>
      </c>
      <c r="G34" s="776">
        <v>0</v>
      </c>
      <c r="H34" s="776">
        <v>0</v>
      </c>
      <c r="I34" s="776">
        <v>0</v>
      </c>
      <c r="J34" s="776">
        <v>82526.27</v>
      </c>
      <c r="K34" s="776">
        <v>0</v>
      </c>
      <c r="L34" s="776">
        <v>177455.23</v>
      </c>
      <c r="M34" s="498"/>
    </row>
    <row r="35" spans="1:13" ht="12.75" x14ac:dyDescent="0.2">
      <c r="A35" s="38" t="s">
        <v>452</v>
      </c>
      <c r="B35" s="776">
        <v>1127941</v>
      </c>
      <c r="C35" s="776">
        <v>0</v>
      </c>
      <c r="D35" s="776">
        <v>0</v>
      </c>
      <c r="E35" s="776">
        <v>63302631.509999998</v>
      </c>
      <c r="F35" s="776">
        <v>0</v>
      </c>
      <c r="G35" s="776">
        <v>0</v>
      </c>
      <c r="H35" s="776">
        <v>0</v>
      </c>
      <c r="I35" s="776">
        <v>0</v>
      </c>
      <c r="J35" s="776">
        <v>0</v>
      </c>
      <c r="K35" s="776">
        <v>0</v>
      </c>
      <c r="L35" s="776">
        <v>0</v>
      </c>
      <c r="M35" s="498"/>
    </row>
    <row r="36" spans="1:13" ht="12.75" x14ac:dyDescent="0.2">
      <c r="A36" s="38" t="s">
        <v>453</v>
      </c>
      <c r="B36" s="776">
        <v>2910986.78</v>
      </c>
      <c r="C36" s="776">
        <v>0</v>
      </c>
      <c r="D36" s="776">
        <v>42971079</v>
      </c>
      <c r="E36" s="776">
        <v>23094796.309999999</v>
      </c>
      <c r="F36" s="776">
        <v>783560.08</v>
      </c>
      <c r="G36" s="776">
        <v>0</v>
      </c>
      <c r="H36" s="776">
        <v>0</v>
      </c>
      <c r="I36" s="776">
        <v>0</v>
      </c>
      <c r="J36" s="776">
        <v>3288476.34</v>
      </c>
      <c r="K36" s="776">
        <v>0</v>
      </c>
      <c r="L36" s="776">
        <v>0</v>
      </c>
      <c r="M36" s="498"/>
    </row>
    <row r="37" spans="1:13" ht="12.75" x14ac:dyDescent="0.2">
      <c r="A37" s="574" t="s">
        <v>454</v>
      </c>
      <c r="B37" s="64">
        <f>SUM(B38:B45)</f>
        <v>201994998.77999997</v>
      </c>
      <c r="C37" s="64">
        <f t="shared" ref="C37:L37" si="15">SUM(C38:C45)</f>
        <v>19205067.09</v>
      </c>
      <c r="D37" s="64">
        <f t="shared" si="15"/>
        <v>143884427</v>
      </c>
      <c r="E37" s="64">
        <f t="shared" si="15"/>
        <v>291492850.48000002</v>
      </c>
      <c r="F37" s="64">
        <f t="shared" si="15"/>
        <v>301399.71999999997</v>
      </c>
      <c r="G37" s="64">
        <f t="shared" si="15"/>
        <v>471513734</v>
      </c>
      <c r="H37" s="64">
        <f t="shared" si="15"/>
        <v>17786.830000000002</v>
      </c>
      <c r="I37" s="64">
        <f t="shared" si="15"/>
        <v>31273699.669999998</v>
      </c>
      <c r="J37" s="64">
        <f t="shared" ref="J37" si="16">SUM(J38:J45)</f>
        <v>27463446.25</v>
      </c>
      <c r="K37" s="64">
        <f t="shared" ref="K37" si="17">SUM(K38:K45)</f>
        <v>3480000</v>
      </c>
      <c r="L37" s="64">
        <f t="shared" si="15"/>
        <v>764811.75</v>
      </c>
      <c r="M37" s="30">
        <v>0</v>
      </c>
    </row>
    <row r="38" spans="1:13" ht="12.75" x14ac:dyDescent="0.2">
      <c r="A38" s="38" t="s">
        <v>455</v>
      </c>
      <c r="B38" s="777">
        <v>0</v>
      </c>
      <c r="C38" s="777">
        <v>19163897.300000001</v>
      </c>
      <c r="D38" s="777">
        <v>0</v>
      </c>
      <c r="E38" s="777">
        <v>0</v>
      </c>
      <c r="F38" s="777">
        <v>0</v>
      </c>
      <c r="G38" s="777">
        <v>0</v>
      </c>
      <c r="H38" s="777">
        <v>0</v>
      </c>
      <c r="I38" s="777">
        <v>0</v>
      </c>
      <c r="J38" s="777">
        <v>0</v>
      </c>
      <c r="K38" s="777">
        <v>3480000</v>
      </c>
      <c r="L38" s="777">
        <v>0</v>
      </c>
      <c r="M38" s="498">
        <v>0</v>
      </c>
    </row>
    <row r="39" spans="1:13" ht="12.75" x14ac:dyDescent="0.2">
      <c r="A39" s="38" t="s">
        <v>456</v>
      </c>
      <c r="B39" s="777">
        <v>192347807.41999999</v>
      </c>
      <c r="C39" s="777">
        <v>0</v>
      </c>
      <c r="D39" s="777">
        <v>133935580</v>
      </c>
      <c r="E39" s="777">
        <v>13857284.800000001</v>
      </c>
      <c r="F39" s="777">
        <v>0</v>
      </c>
      <c r="G39" s="777">
        <v>0</v>
      </c>
      <c r="H39" s="777">
        <v>0</v>
      </c>
      <c r="I39" s="777">
        <v>30860037.699999999</v>
      </c>
      <c r="J39" s="777">
        <v>0</v>
      </c>
      <c r="K39" s="777">
        <v>0</v>
      </c>
      <c r="L39" s="777">
        <v>0</v>
      </c>
      <c r="M39" s="498">
        <v>0</v>
      </c>
    </row>
    <row r="40" spans="1:13" ht="12.75" x14ac:dyDescent="0.2">
      <c r="A40" s="38" t="s">
        <v>457</v>
      </c>
      <c r="B40" s="777">
        <v>0</v>
      </c>
      <c r="C40" s="777">
        <v>0</v>
      </c>
      <c r="D40" s="777">
        <v>0</v>
      </c>
      <c r="E40" s="777">
        <v>210276000</v>
      </c>
      <c r="F40" s="777">
        <v>0</v>
      </c>
      <c r="G40" s="777">
        <v>470026144</v>
      </c>
      <c r="H40" s="777">
        <v>0</v>
      </c>
      <c r="I40" s="777">
        <v>0</v>
      </c>
      <c r="J40" s="777">
        <v>26451956.07</v>
      </c>
      <c r="K40" s="777">
        <v>0</v>
      </c>
      <c r="L40" s="777">
        <v>0</v>
      </c>
      <c r="M40" s="498">
        <v>0</v>
      </c>
    </row>
    <row r="41" spans="1:13" ht="12.75" x14ac:dyDescent="0.2">
      <c r="A41" s="38" t="s">
        <v>458</v>
      </c>
      <c r="B41" s="777">
        <v>0</v>
      </c>
      <c r="C41" s="777">
        <v>0</v>
      </c>
      <c r="D41" s="777">
        <v>0</v>
      </c>
      <c r="E41" s="777">
        <v>46705405.590000004</v>
      </c>
      <c r="F41" s="777">
        <v>0</v>
      </c>
      <c r="G41" s="777">
        <v>0</v>
      </c>
      <c r="H41" s="777">
        <v>0</v>
      </c>
      <c r="I41" s="777">
        <v>0</v>
      </c>
      <c r="J41" s="777">
        <v>0</v>
      </c>
      <c r="K41" s="777">
        <v>0</v>
      </c>
      <c r="L41" s="777">
        <v>0</v>
      </c>
      <c r="M41" s="498">
        <v>0</v>
      </c>
    </row>
    <row r="42" spans="1:13" ht="12.75" x14ac:dyDescent="0.2">
      <c r="A42" s="38" t="s">
        <v>459</v>
      </c>
      <c r="B42" s="777">
        <v>3449608.54</v>
      </c>
      <c r="C42" s="777">
        <v>41169.79</v>
      </c>
      <c r="D42" s="777">
        <v>0</v>
      </c>
      <c r="E42" s="777">
        <v>0</v>
      </c>
      <c r="F42" s="777">
        <v>0</v>
      </c>
      <c r="G42" s="777">
        <v>0</v>
      </c>
      <c r="H42" s="777">
        <v>0</v>
      </c>
      <c r="I42" s="777">
        <v>0</v>
      </c>
      <c r="J42" s="777">
        <v>0</v>
      </c>
      <c r="K42" s="777">
        <v>0</v>
      </c>
      <c r="L42" s="777">
        <v>0</v>
      </c>
      <c r="M42" s="498">
        <v>0</v>
      </c>
    </row>
    <row r="43" spans="1:13" ht="12.75" x14ac:dyDescent="0.2">
      <c r="A43" s="38" t="s">
        <v>460</v>
      </c>
      <c r="B43" s="777">
        <v>0</v>
      </c>
      <c r="C43" s="777">
        <v>0</v>
      </c>
      <c r="D43" s="777">
        <v>0</v>
      </c>
      <c r="E43" s="777">
        <v>0</v>
      </c>
      <c r="F43" s="777">
        <v>0</v>
      </c>
      <c r="G43" s="777">
        <v>0</v>
      </c>
      <c r="H43" s="777">
        <v>0</v>
      </c>
      <c r="I43" s="777">
        <v>0</v>
      </c>
      <c r="J43" s="777">
        <v>0</v>
      </c>
      <c r="K43" s="777">
        <v>0</v>
      </c>
      <c r="L43" s="777">
        <v>0</v>
      </c>
      <c r="M43" s="498">
        <v>0</v>
      </c>
    </row>
    <row r="44" spans="1:13" ht="12.75" x14ac:dyDescent="0.2">
      <c r="A44" s="38" t="s">
        <v>461</v>
      </c>
      <c r="B44" s="777">
        <v>6197582.8200000003</v>
      </c>
      <c r="C44" s="777">
        <v>0</v>
      </c>
      <c r="D44" s="777">
        <v>9948847</v>
      </c>
      <c r="E44" s="777">
        <v>15670299.91</v>
      </c>
      <c r="F44" s="777">
        <v>301399.71999999997</v>
      </c>
      <c r="G44" s="777">
        <v>1487590</v>
      </c>
      <c r="H44" s="777">
        <v>17786.830000000002</v>
      </c>
      <c r="I44" s="777">
        <v>413661.97</v>
      </c>
      <c r="J44" s="777">
        <v>1011490.18</v>
      </c>
      <c r="K44" s="777">
        <v>0</v>
      </c>
      <c r="L44" s="777">
        <v>764811.75</v>
      </c>
      <c r="M44" s="498">
        <v>786055.24</v>
      </c>
    </row>
    <row r="45" spans="1:13" ht="12.75" x14ac:dyDescent="0.2">
      <c r="A45" s="38" t="s">
        <v>462</v>
      </c>
      <c r="B45" s="777">
        <v>0</v>
      </c>
      <c r="C45" s="777">
        <v>0</v>
      </c>
      <c r="D45" s="777">
        <v>0</v>
      </c>
      <c r="E45" s="777">
        <v>4983860.18</v>
      </c>
      <c r="F45" s="777">
        <v>0</v>
      </c>
      <c r="G45" s="777">
        <v>0</v>
      </c>
      <c r="H45" s="777">
        <v>0</v>
      </c>
      <c r="I45" s="777">
        <v>0</v>
      </c>
      <c r="J45" s="777">
        <v>0</v>
      </c>
      <c r="K45" s="777">
        <v>0</v>
      </c>
      <c r="L45" s="777">
        <v>0</v>
      </c>
      <c r="M45" s="498">
        <v>0</v>
      </c>
    </row>
    <row r="46" spans="1:13" s="37" customFormat="1" ht="21" customHeight="1" x14ac:dyDescent="0.2">
      <c r="A46" s="221" t="s">
        <v>463</v>
      </c>
      <c r="B46" s="221">
        <f>SUM(B47:B55)</f>
        <v>486440336.39999998</v>
      </c>
      <c r="C46" s="221">
        <f t="shared" ref="C46:L46" si="18">SUM(C47:C55)</f>
        <v>14351697.989999998</v>
      </c>
      <c r="D46" s="221">
        <f t="shared" si="18"/>
        <v>634122816</v>
      </c>
      <c r="E46" s="221">
        <f t="shared" si="18"/>
        <v>584237068.7700001</v>
      </c>
      <c r="F46" s="221">
        <f t="shared" si="18"/>
        <v>18208974.050000004</v>
      </c>
      <c r="G46" s="221">
        <f t="shared" si="18"/>
        <v>798278607</v>
      </c>
      <c r="H46" s="221">
        <f t="shared" si="18"/>
        <v>23466882.259999998</v>
      </c>
      <c r="I46" s="221">
        <f t="shared" si="18"/>
        <v>240665373.78000003</v>
      </c>
      <c r="J46" s="221">
        <f t="shared" ref="J46" si="19">SUM(J47:J55)</f>
        <v>61479195.149999999</v>
      </c>
      <c r="K46" s="221">
        <f t="shared" ref="K46" si="20">SUM(K47:K55)</f>
        <v>34665156.259999998</v>
      </c>
      <c r="L46" s="221">
        <f t="shared" si="18"/>
        <v>7185997.6000000015</v>
      </c>
      <c r="M46" s="30">
        <v>0</v>
      </c>
    </row>
    <row r="47" spans="1:13" ht="12.75" x14ac:dyDescent="0.2">
      <c r="A47" s="38" t="s">
        <v>464</v>
      </c>
      <c r="B47" s="778">
        <v>288433000</v>
      </c>
      <c r="C47" s="778">
        <v>10153000</v>
      </c>
      <c r="D47" s="778">
        <v>82900000</v>
      </c>
      <c r="E47" s="778">
        <v>404994000</v>
      </c>
      <c r="F47" s="778">
        <v>8588800</v>
      </c>
      <c r="G47" s="778">
        <v>767993000</v>
      </c>
      <c r="H47" s="778">
        <v>17000040</v>
      </c>
      <c r="I47" s="778">
        <v>210052600</v>
      </c>
      <c r="J47" s="778">
        <v>17564000</v>
      </c>
      <c r="K47" s="778">
        <v>20400000</v>
      </c>
      <c r="L47" s="778">
        <v>5306400</v>
      </c>
      <c r="M47" s="498">
        <v>5306400</v>
      </c>
    </row>
    <row r="48" spans="1:13" ht="12.75" x14ac:dyDescent="0.2">
      <c r="A48" s="38" t="s">
        <v>465</v>
      </c>
      <c r="B48" s="778">
        <v>0</v>
      </c>
      <c r="C48" s="778">
        <v>458800</v>
      </c>
      <c r="D48" s="778">
        <v>0</v>
      </c>
      <c r="E48" s="778">
        <v>0</v>
      </c>
      <c r="F48" s="778">
        <v>0</v>
      </c>
      <c r="G48" s="778">
        <v>0</v>
      </c>
      <c r="H48" s="778">
        <v>0</v>
      </c>
      <c r="I48" s="778">
        <v>90.08</v>
      </c>
      <c r="J48" s="778">
        <v>0</v>
      </c>
      <c r="K48" s="778">
        <v>1200000</v>
      </c>
      <c r="L48" s="778">
        <v>0</v>
      </c>
      <c r="M48" s="498">
        <v>0</v>
      </c>
    </row>
    <row r="49" spans="1:28" ht="12.75" x14ac:dyDescent="0.2">
      <c r="A49" s="38" t="s">
        <v>466</v>
      </c>
      <c r="B49" s="778">
        <v>0</v>
      </c>
      <c r="C49" s="778">
        <v>0</v>
      </c>
      <c r="D49" s="778">
        <v>-1098193</v>
      </c>
      <c r="E49" s="778">
        <v>0</v>
      </c>
      <c r="F49" s="778">
        <v>0</v>
      </c>
      <c r="G49" s="778">
        <v>0</v>
      </c>
      <c r="H49" s="778">
        <v>0</v>
      </c>
      <c r="I49" s="778">
        <v>6103581.0499999998</v>
      </c>
      <c r="J49" s="778">
        <v>20741.98</v>
      </c>
      <c r="K49" s="778">
        <v>0</v>
      </c>
      <c r="L49" s="778">
        <v>0</v>
      </c>
      <c r="M49" s="498">
        <v>0</v>
      </c>
    </row>
    <row r="50" spans="1:28" ht="12.75" x14ac:dyDescent="0.2">
      <c r="A50" s="38" t="s">
        <v>467</v>
      </c>
      <c r="B50" s="778">
        <v>0</v>
      </c>
      <c r="C50" s="778">
        <v>0</v>
      </c>
      <c r="D50" s="778">
        <v>0</v>
      </c>
      <c r="E50" s="778">
        <v>0</v>
      </c>
      <c r="F50" s="778">
        <v>0</v>
      </c>
      <c r="G50" s="778">
        <v>0</v>
      </c>
      <c r="H50" s="778">
        <v>0</v>
      </c>
      <c r="I50" s="778">
        <v>0</v>
      </c>
      <c r="J50" s="778">
        <v>0</v>
      </c>
      <c r="K50" s="778">
        <v>0</v>
      </c>
      <c r="L50" s="778">
        <v>0</v>
      </c>
      <c r="M50" s="498">
        <v>0</v>
      </c>
    </row>
    <row r="51" spans="1:28" ht="12.75" x14ac:dyDescent="0.2">
      <c r="A51" s="38" t="s">
        <v>468</v>
      </c>
      <c r="B51" s="778">
        <v>15157894.029999999</v>
      </c>
      <c r="C51" s="778">
        <v>0</v>
      </c>
      <c r="D51" s="778">
        <v>29754018</v>
      </c>
      <c r="E51" s="778">
        <v>19895980.890000001</v>
      </c>
      <c r="F51" s="778">
        <v>4577648.59</v>
      </c>
      <c r="G51" s="778">
        <v>0</v>
      </c>
      <c r="H51" s="778">
        <v>5975106.8200000003</v>
      </c>
      <c r="I51" s="778">
        <v>4940563.24</v>
      </c>
      <c r="J51" s="778">
        <v>1104763</v>
      </c>
      <c r="K51" s="778">
        <v>-56826.7</v>
      </c>
      <c r="L51" s="778">
        <v>356241.98</v>
      </c>
      <c r="M51" s="498">
        <v>356241.98</v>
      </c>
    </row>
    <row r="52" spans="1:28" ht="12.75" x14ac:dyDescent="0.2">
      <c r="A52" s="38" t="s">
        <v>469</v>
      </c>
      <c r="B52" s="778">
        <v>45330213.439999998</v>
      </c>
      <c r="C52" s="778">
        <v>3094322.94</v>
      </c>
      <c r="D52" s="778">
        <v>61037847</v>
      </c>
      <c r="E52" s="778">
        <v>135606849.55000001</v>
      </c>
      <c r="F52" s="778">
        <v>3776058.58</v>
      </c>
      <c r="G52" s="778">
        <v>154098045</v>
      </c>
      <c r="H52" s="778">
        <v>4517011.05</v>
      </c>
      <c r="I52" s="778">
        <v>0</v>
      </c>
      <c r="J52" s="778">
        <v>10532087.460000001</v>
      </c>
      <c r="K52" s="778">
        <v>6968195.9100000001</v>
      </c>
      <c r="L52" s="778">
        <v>1246353.56</v>
      </c>
      <c r="M52" s="498">
        <v>1159913.8899999999</v>
      </c>
    </row>
    <row r="53" spans="1:28" ht="12.75" x14ac:dyDescent="0.2">
      <c r="A53" s="38" t="s">
        <v>470</v>
      </c>
      <c r="B53" s="778">
        <v>5000815.13</v>
      </c>
      <c r="C53" s="778">
        <v>0</v>
      </c>
      <c r="D53" s="778">
        <v>7104511</v>
      </c>
      <c r="E53" s="778">
        <v>7584578.3499999996</v>
      </c>
      <c r="F53" s="778">
        <v>3835719.78</v>
      </c>
      <c r="G53" s="778">
        <v>16974485</v>
      </c>
      <c r="H53" s="778">
        <v>506362.06</v>
      </c>
      <c r="I53" s="778">
        <v>2190322.86</v>
      </c>
      <c r="J53" s="778">
        <v>389820.02</v>
      </c>
      <c r="K53" s="778">
        <v>649468.31999999995</v>
      </c>
      <c r="L53" s="778">
        <v>155389.69</v>
      </c>
      <c r="M53" s="498">
        <v>148632.88</v>
      </c>
    </row>
    <row r="54" spans="1:28" ht="12.75" x14ac:dyDescent="0.2">
      <c r="A54" s="38" t="s">
        <v>471</v>
      </c>
      <c r="B54" s="778">
        <v>87616963</v>
      </c>
      <c r="C54" s="778">
        <v>378081.77</v>
      </c>
      <c r="D54" s="778">
        <v>401867205</v>
      </c>
      <c r="E54" s="778">
        <v>8478722.9000000004</v>
      </c>
      <c r="F54" s="778">
        <v>-892389.4</v>
      </c>
      <c r="G54" s="778">
        <v>-153525432</v>
      </c>
      <c r="H54" s="778">
        <v>-3151951.92</v>
      </c>
      <c r="I54" s="778">
        <v>3999224.69</v>
      </c>
      <c r="J54" s="778">
        <v>28422957.25</v>
      </c>
      <c r="K54" s="778">
        <v>5312201.08</v>
      </c>
      <c r="L54" s="778">
        <v>22912.01</v>
      </c>
      <c r="M54" s="498">
        <v>22603.41</v>
      </c>
    </row>
    <row r="55" spans="1:28" ht="12.75" x14ac:dyDescent="0.2">
      <c r="A55" s="38" t="s">
        <v>472</v>
      </c>
      <c r="B55" s="778">
        <v>44901450.799999997</v>
      </c>
      <c r="C55" s="778">
        <v>267493.28000000003</v>
      </c>
      <c r="D55" s="778">
        <v>52557428</v>
      </c>
      <c r="E55" s="778">
        <v>7676937.0800000001</v>
      </c>
      <c r="F55" s="778">
        <v>-1676863.5</v>
      </c>
      <c r="G55" s="778">
        <v>12738509</v>
      </c>
      <c r="H55" s="778">
        <v>-1379685.75</v>
      </c>
      <c r="I55" s="778">
        <v>13378991.859999999</v>
      </c>
      <c r="J55" s="778">
        <v>3444825.44</v>
      </c>
      <c r="K55" s="778">
        <v>192117.65</v>
      </c>
      <c r="L55" s="778">
        <v>98700.36</v>
      </c>
      <c r="M55" s="498">
        <v>-104900.03</v>
      </c>
    </row>
    <row r="56" spans="1:28" ht="21" customHeight="1" x14ac:dyDescent="0.2">
      <c r="A56" s="221" t="s">
        <v>473</v>
      </c>
      <c r="B56" s="221">
        <f>B46+B27</f>
        <v>1010413403.42</v>
      </c>
      <c r="C56" s="221">
        <f t="shared" ref="C56:L56" si="21">C46+C27</f>
        <v>39284566.179999992</v>
      </c>
      <c r="D56" s="221">
        <f t="shared" si="21"/>
        <v>1230251551</v>
      </c>
      <c r="E56" s="221">
        <f t="shared" si="21"/>
        <v>1566113657.1200001</v>
      </c>
      <c r="F56" s="221">
        <f t="shared" si="21"/>
        <v>25244005.270000003</v>
      </c>
      <c r="G56" s="221">
        <f t="shared" si="21"/>
        <v>1332635843</v>
      </c>
      <c r="H56" s="221">
        <f t="shared" si="21"/>
        <v>48185810.459999993</v>
      </c>
      <c r="I56" s="221">
        <f t="shared" si="21"/>
        <v>344007973.45000005</v>
      </c>
      <c r="J56" s="221">
        <f t="shared" ref="J56:K56" si="22">J46+J27</f>
        <v>94903472.960000008</v>
      </c>
      <c r="K56" s="221">
        <f t="shared" si="22"/>
        <v>38686895.710000001</v>
      </c>
      <c r="L56" s="221">
        <f t="shared" si="21"/>
        <v>13936447.880000003</v>
      </c>
      <c r="M56" s="30">
        <v>0</v>
      </c>
    </row>
    <row r="57" spans="1:28" ht="12.75" x14ac:dyDescent="0.2">
      <c r="A57" s="38" t="s">
        <v>474</v>
      </c>
      <c r="B57" s="779">
        <v>0</v>
      </c>
      <c r="C57" s="779">
        <v>6304000</v>
      </c>
      <c r="D57" s="779">
        <v>0</v>
      </c>
      <c r="E57" s="779">
        <v>0</v>
      </c>
      <c r="F57" s="779">
        <v>0</v>
      </c>
      <c r="G57" s="779">
        <v>0</v>
      </c>
      <c r="H57" s="779">
        <v>0</v>
      </c>
      <c r="I57" s="779">
        <v>0</v>
      </c>
      <c r="J57" s="779">
        <v>0</v>
      </c>
      <c r="K57" s="779">
        <v>0</v>
      </c>
      <c r="L57" s="779">
        <v>0</v>
      </c>
      <c r="M57" s="30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  <c r="Y57" s="667"/>
      <c r="Z57" s="667"/>
      <c r="AA57" s="667"/>
      <c r="AB57" s="667"/>
    </row>
    <row r="58" spans="1:28" ht="18" customHeight="1" x14ac:dyDescent="0.2">
      <c r="A58" s="38" t="s">
        <v>475</v>
      </c>
      <c r="B58" s="779">
        <v>0</v>
      </c>
      <c r="C58" s="779">
        <v>6304000</v>
      </c>
      <c r="D58" s="779">
        <v>0</v>
      </c>
      <c r="E58" s="779">
        <v>0</v>
      </c>
      <c r="F58" s="779">
        <v>16512551.07</v>
      </c>
      <c r="G58" s="779">
        <v>57574305</v>
      </c>
      <c r="H58" s="779">
        <v>0</v>
      </c>
      <c r="I58" s="779">
        <v>0</v>
      </c>
      <c r="J58" s="779">
        <v>615840</v>
      </c>
      <c r="K58" s="779">
        <v>8825302.6799999997</v>
      </c>
      <c r="L58" s="779">
        <v>0</v>
      </c>
      <c r="M58" s="30"/>
      <c r="N58" s="667"/>
      <c r="O58" s="667"/>
      <c r="P58" s="667"/>
      <c r="Q58" s="667"/>
      <c r="R58" s="667"/>
      <c r="S58" s="667"/>
      <c r="T58" s="667"/>
      <c r="U58" s="667"/>
      <c r="V58" s="667"/>
      <c r="W58" s="667"/>
      <c r="X58" s="667"/>
      <c r="Y58" s="667"/>
      <c r="Z58" s="667"/>
      <c r="AA58" s="667"/>
      <c r="AB58" s="667"/>
    </row>
    <row r="59" spans="1:28" ht="5.25" customHeight="1" x14ac:dyDescent="0.2">
      <c r="A59" s="33"/>
      <c r="B59" s="34"/>
      <c r="C59" s="34"/>
      <c r="D59" s="772"/>
      <c r="E59" s="34"/>
      <c r="F59" s="34"/>
      <c r="G59" s="34"/>
      <c r="H59" s="34"/>
      <c r="I59" s="34"/>
      <c r="J59" s="34"/>
      <c r="K59" s="34"/>
      <c r="L59" s="34"/>
      <c r="M59" s="34"/>
    </row>
    <row r="60" spans="1:28" ht="12.75" x14ac:dyDescent="0.2">
      <c r="A60" s="24" t="s">
        <v>421</v>
      </c>
      <c r="B60" s="29"/>
      <c r="C60" s="29"/>
      <c r="D60" s="773"/>
      <c r="E60" s="29"/>
      <c r="F60" s="29"/>
      <c r="G60" s="35"/>
      <c r="H60" s="35"/>
      <c r="I60" s="35"/>
      <c r="J60" s="35"/>
      <c r="K60" s="35"/>
      <c r="L60" s="29"/>
      <c r="M60" s="29"/>
    </row>
    <row r="61" spans="1:28" ht="12.75" hidden="1" x14ac:dyDescent="0.2">
      <c r="A61" s="39"/>
      <c r="B61" s="39"/>
      <c r="C61" s="39"/>
      <c r="D61" s="39"/>
      <c r="E61" s="39"/>
      <c r="F61" s="39"/>
      <c r="G61" s="35"/>
      <c r="H61" s="35"/>
      <c r="I61" s="35"/>
      <c r="J61" s="35"/>
      <c r="K61" s="29"/>
      <c r="L61" s="29"/>
      <c r="M61" s="29"/>
    </row>
    <row r="62" spans="1:28" ht="12.75" x14ac:dyDescent="0.2">
      <c r="B62" s="97">
        <f>B56-B8</f>
        <v>0</v>
      </c>
      <c r="C62" s="97">
        <f t="shared" ref="C62:L62" si="23">C56-C8</f>
        <v>0</v>
      </c>
      <c r="D62" s="97"/>
      <c r="E62" s="97">
        <f t="shared" si="23"/>
        <v>0</v>
      </c>
      <c r="F62" s="97">
        <f t="shared" si="23"/>
        <v>0</v>
      </c>
      <c r="G62" s="97">
        <f t="shared" si="23"/>
        <v>0</v>
      </c>
      <c r="H62" s="97">
        <f t="shared" si="23"/>
        <v>0</v>
      </c>
      <c r="I62" s="97">
        <f t="shared" si="23"/>
        <v>0</v>
      </c>
      <c r="J62" s="97">
        <f t="shared" si="23"/>
        <v>0</v>
      </c>
      <c r="K62" s="97">
        <f>K56-K8</f>
        <v>0</v>
      </c>
      <c r="L62" s="97">
        <f t="shared" si="23"/>
        <v>0</v>
      </c>
    </row>
    <row r="63" spans="1:28" ht="12.75" hidden="1" x14ac:dyDescent="0.2"/>
    <row r="64" spans="1:2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12.75" hidden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</sheetData>
  <mergeCells count="7">
    <mergeCell ref="A2:M2"/>
    <mergeCell ref="I6:K6"/>
    <mergeCell ref="L6:M6"/>
    <mergeCell ref="A3:M3"/>
    <mergeCell ref="A4:M4"/>
    <mergeCell ref="B6:F6"/>
    <mergeCell ref="G6:H6"/>
  </mergeCells>
  <pageMargins left="0.7" right="0.7" top="0.75" bottom="0.75" header="0.3" footer="0.3"/>
  <pageSetup scale="5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workbookViewId="0">
      <selection activeCell="C24" sqref="C24"/>
    </sheetView>
  </sheetViews>
  <sheetFormatPr baseColWidth="10" defaultColWidth="9.140625" defaultRowHeight="12.75" x14ac:dyDescent="0.2"/>
  <cols>
    <col min="1" max="1" width="49.42578125" customWidth="1"/>
    <col min="2" max="4" width="17" customWidth="1"/>
    <col min="5" max="5" width="14.28515625" customWidth="1"/>
    <col min="6" max="6" width="12.140625" customWidth="1"/>
    <col min="7" max="7" width="15.42578125" bestFit="1" customWidth="1"/>
    <col min="8" max="12" width="16.5703125" customWidth="1"/>
    <col min="13" max="17" width="0" hidden="1" customWidth="1"/>
  </cols>
  <sheetData>
    <row r="1" spans="1:17" ht="15.75" x14ac:dyDescent="0.25">
      <c r="A1" s="1221" t="s">
        <v>702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</row>
    <row r="2" spans="1:17" ht="15.75" x14ac:dyDescent="0.25">
      <c r="A2" s="1221" t="s">
        <v>1086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</row>
    <row r="3" spans="1:17" ht="15.75" x14ac:dyDescent="0.25">
      <c r="A3" s="1221" t="s">
        <v>1621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</row>
    <row r="4" spans="1:17" ht="15.75" x14ac:dyDescent="0.25">
      <c r="A4" s="1232" t="s">
        <v>880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  <c r="Q4" s="1232"/>
    </row>
    <row r="5" spans="1:17" ht="3.75" customHeight="1" x14ac:dyDescent="0.2">
      <c r="A5" s="27"/>
      <c r="B5" s="40"/>
      <c r="C5" s="40"/>
      <c r="D5" s="40"/>
      <c r="E5" s="2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27.75" customHeight="1" x14ac:dyDescent="0.2">
      <c r="A6" s="1237"/>
      <c r="B6" s="1236" t="s">
        <v>1142</v>
      </c>
      <c r="C6" s="1236"/>
      <c r="D6" s="1236"/>
      <c r="E6" s="516" t="s">
        <v>1143</v>
      </c>
      <c r="F6" s="1235" t="s">
        <v>1144</v>
      </c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</row>
    <row r="7" spans="1:17" ht="12.75" customHeight="1" x14ac:dyDescent="0.2">
      <c r="A7" s="1237"/>
      <c r="B7" s="556" t="s">
        <v>45</v>
      </c>
      <c r="C7" s="556" t="s">
        <v>878</v>
      </c>
      <c r="D7" s="556" t="s">
        <v>46</v>
      </c>
      <c r="E7" s="556" t="s">
        <v>92</v>
      </c>
      <c r="F7" s="41" t="s">
        <v>43</v>
      </c>
      <c r="G7" s="41" t="s">
        <v>39</v>
      </c>
      <c r="H7" s="41" t="s">
        <v>44</v>
      </c>
      <c r="I7" s="41" t="s">
        <v>34</v>
      </c>
      <c r="J7" s="41" t="s">
        <v>163</v>
      </c>
      <c r="K7" s="41" t="s">
        <v>422</v>
      </c>
      <c r="L7" s="41" t="s">
        <v>47</v>
      </c>
      <c r="M7" s="41"/>
      <c r="N7" s="41"/>
      <c r="O7" s="41"/>
      <c r="P7" s="41"/>
      <c r="Q7" s="41"/>
    </row>
    <row r="8" spans="1:17" ht="19.5" customHeight="1" x14ac:dyDescent="0.2">
      <c r="A8" s="221" t="s">
        <v>426</v>
      </c>
      <c r="B8" s="221">
        <f>B9+B17</f>
        <v>10310064096</v>
      </c>
      <c r="C8" s="221">
        <f t="shared" ref="C8:L8" si="0">C9+C17</f>
        <v>347960267.75999999</v>
      </c>
      <c r="D8" s="221">
        <f t="shared" si="0"/>
        <v>9096821173</v>
      </c>
      <c r="E8" s="221">
        <f t="shared" si="0"/>
        <v>322607356.04999995</v>
      </c>
      <c r="F8" s="221">
        <f t="shared" si="0"/>
        <v>1858363453.4199998</v>
      </c>
      <c r="G8" s="221">
        <f t="shared" si="0"/>
        <v>14492970759</v>
      </c>
      <c r="H8" s="221">
        <f t="shared" si="0"/>
        <v>504104432.84999996</v>
      </c>
      <c r="I8" s="221">
        <f t="shared" si="0"/>
        <v>229582927.71000001</v>
      </c>
      <c r="J8" s="221">
        <f t="shared" si="0"/>
        <v>5823979427.5200005</v>
      </c>
      <c r="K8" s="221">
        <f t="shared" si="0"/>
        <v>4274282187.9700003</v>
      </c>
      <c r="L8" s="221">
        <f t="shared" si="0"/>
        <v>16024903270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x14ac:dyDescent="0.2">
      <c r="A9" s="38" t="s">
        <v>427</v>
      </c>
      <c r="B9" s="64">
        <f>SUM(B10:B16)</f>
        <v>2984470145</v>
      </c>
      <c r="C9" s="64">
        <f t="shared" ref="C9:L9" si="1">SUM(C10:C16)</f>
        <v>93406749.409999996</v>
      </c>
      <c r="D9" s="64">
        <f t="shared" si="1"/>
        <v>1423224018</v>
      </c>
      <c r="E9" s="64">
        <f t="shared" si="1"/>
        <v>25652948.219999999</v>
      </c>
      <c r="F9" s="64">
        <f t="shared" si="1"/>
        <v>198572640.84</v>
      </c>
      <c r="G9" s="64">
        <f t="shared" si="1"/>
        <v>3623507896</v>
      </c>
      <c r="H9" s="64">
        <f t="shared" si="1"/>
        <v>79894956.309999987</v>
      </c>
      <c r="I9" s="64">
        <f t="shared" si="1"/>
        <v>21501202.59</v>
      </c>
      <c r="J9" s="64">
        <f t="shared" si="1"/>
        <v>1413152017.5799999</v>
      </c>
      <c r="K9" s="64">
        <f t="shared" si="1"/>
        <v>648517987.31000006</v>
      </c>
      <c r="L9" s="64">
        <f t="shared" si="1"/>
        <v>2939732816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x14ac:dyDescent="0.2">
      <c r="A10" s="38" t="s">
        <v>428</v>
      </c>
      <c r="B10" s="780">
        <v>249074292</v>
      </c>
      <c r="C10" s="780">
        <v>8597427.5199999996</v>
      </c>
      <c r="D10" s="780">
        <v>409629855</v>
      </c>
      <c r="E10" s="780">
        <v>5894132.0599999996</v>
      </c>
      <c r="F10" s="780">
        <v>34599841.329999998</v>
      </c>
      <c r="G10" s="780">
        <v>1408622093</v>
      </c>
      <c r="H10" s="780">
        <v>2459250.85</v>
      </c>
      <c r="I10" s="780">
        <v>1243671.01</v>
      </c>
      <c r="J10" s="780">
        <v>655592609</v>
      </c>
      <c r="K10" s="780">
        <v>582156000.60000002</v>
      </c>
      <c r="L10" s="780">
        <v>1243187614</v>
      </c>
      <c r="M10" s="780">
        <v>1243671.01</v>
      </c>
      <c r="N10" s="780">
        <v>655592609</v>
      </c>
      <c r="O10" s="780">
        <v>582156000.60000002</v>
      </c>
      <c r="P10" s="780">
        <v>1243187614</v>
      </c>
      <c r="Q10" s="30">
        <v>0</v>
      </c>
    </row>
    <row r="11" spans="1:17" x14ac:dyDescent="0.2">
      <c r="A11" s="38" t="s">
        <v>429</v>
      </c>
      <c r="B11" s="780">
        <v>1575569763</v>
      </c>
      <c r="C11" s="780">
        <v>0</v>
      </c>
      <c r="D11" s="780">
        <v>465375174</v>
      </c>
      <c r="E11" s="780">
        <v>0</v>
      </c>
      <c r="F11" s="780">
        <v>12627665.699999999</v>
      </c>
      <c r="G11" s="780">
        <v>838341144</v>
      </c>
      <c r="H11" s="780">
        <v>33094.839999999997</v>
      </c>
      <c r="I11" s="780">
        <v>0</v>
      </c>
      <c r="J11" s="780">
        <v>32256</v>
      </c>
      <c r="K11" s="780">
        <v>2260323.23</v>
      </c>
      <c r="L11" s="780">
        <v>1426706225</v>
      </c>
      <c r="M11" s="780">
        <v>0</v>
      </c>
      <c r="N11" s="780">
        <v>32256</v>
      </c>
      <c r="O11" s="780">
        <v>2260323.23</v>
      </c>
      <c r="P11" s="780">
        <v>1426706225</v>
      </c>
      <c r="Q11" s="30">
        <v>0</v>
      </c>
    </row>
    <row r="12" spans="1:17" x14ac:dyDescent="0.2">
      <c r="A12" s="38" t="s">
        <v>430</v>
      </c>
      <c r="B12" s="780">
        <v>688595126</v>
      </c>
      <c r="C12" s="780">
        <v>46326472.93</v>
      </c>
      <c r="D12" s="780">
        <v>525028780</v>
      </c>
      <c r="E12" s="780">
        <v>14836489.560000001</v>
      </c>
      <c r="F12" s="780">
        <v>37646655.590000004</v>
      </c>
      <c r="G12" s="780">
        <v>892319339</v>
      </c>
      <c r="H12" s="780">
        <v>50722712.109999999</v>
      </c>
      <c r="I12" s="780">
        <v>19476484.649999999</v>
      </c>
      <c r="J12" s="780">
        <v>243873165.58000001</v>
      </c>
      <c r="K12" s="780">
        <v>63897485.140000001</v>
      </c>
      <c r="L12" s="780">
        <v>229415281</v>
      </c>
      <c r="M12" s="780">
        <v>19476484.649999999</v>
      </c>
      <c r="N12" s="780">
        <v>243873165.58000001</v>
      </c>
      <c r="O12" s="780">
        <v>63897485.140000001</v>
      </c>
      <c r="P12" s="780">
        <v>229415281</v>
      </c>
      <c r="Q12" s="30">
        <v>0</v>
      </c>
    </row>
    <row r="13" spans="1:17" x14ac:dyDescent="0.2">
      <c r="A13" s="38" t="s">
        <v>431</v>
      </c>
      <c r="B13" s="780">
        <v>2411390</v>
      </c>
      <c r="C13" s="780">
        <v>463831.05</v>
      </c>
      <c r="D13" s="780">
        <v>9756831</v>
      </c>
      <c r="E13" s="780">
        <v>0</v>
      </c>
      <c r="F13" s="780">
        <v>3874928.99</v>
      </c>
      <c r="G13" s="780">
        <v>0</v>
      </c>
      <c r="H13" s="780">
        <v>0</v>
      </c>
      <c r="I13" s="780">
        <v>0</v>
      </c>
      <c r="J13" s="780">
        <v>278544481</v>
      </c>
      <c r="K13" s="780">
        <v>204178.34</v>
      </c>
      <c r="L13" s="780">
        <v>40423696</v>
      </c>
      <c r="M13" s="780">
        <v>0</v>
      </c>
      <c r="N13" s="780">
        <v>278544481</v>
      </c>
      <c r="O13" s="780">
        <v>204178.34</v>
      </c>
      <c r="P13" s="780">
        <v>40423696</v>
      </c>
      <c r="Q13" s="30">
        <v>0</v>
      </c>
    </row>
    <row r="14" spans="1:17" x14ac:dyDescent="0.2">
      <c r="A14" s="38" t="s">
        <v>432</v>
      </c>
      <c r="B14" s="780">
        <v>464513141</v>
      </c>
      <c r="C14" s="780">
        <v>37299113.009999998</v>
      </c>
      <c r="D14" s="780">
        <v>8633667</v>
      </c>
      <c r="E14" s="780">
        <v>4015289.97</v>
      </c>
      <c r="F14" s="780">
        <v>34953341.280000001</v>
      </c>
      <c r="G14" s="780">
        <v>108475693</v>
      </c>
      <c r="H14" s="780">
        <v>25815742.989999998</v>
      </c>
      <c r="I14" s="780">
        <v>135471.13</v>
      </c>
      <c r="J14" s="780">
        <v>30785582</v>
      </c>
      <c r="K14" s="780">
        <v>0</v>
      </c>
      <c r="L14" s="780">
        <v>0</v>
      </c>
      <c r="M14" s="780">
        <v>135471.13</v>
      </c>
      <c r="N14" s="780">
        <v>30785582</v>
      </c>
      <c r="O14" s="780">
        <v>0</v>
      </c>
      <c r="P14" s="780">
        <v>0</v>
      </c>
      <c r="Q14" s="30">
        <v>0</v>
      </c>
    </row>
    <row r="15" spans="1:17" x14ac:dyDescent="0.2">
      <c r="A15" s="38" t="s">
        <v>433</v>
      </c>
      <c r="B15" s="780">
        <v>4306433</v>
      </c>
      <c r="C15" s="780">
        <v>719904.9</v>
      </c>
      <c r="D15" s="780">
        <v>4799711</v>
      </c>
      <c r="E15" s="780">
        <v>907036.63</v>
      </c>
      <c r="F15" s="780">
        <v>6322426.9199999999</v>
      </c>
      <c r="G15" s="780">
        <v>375749627</v>
      </c>
      <c r="H15" s="780">
        <v>864155.52</v>
      </c>
      <c r="I15" s="780">
        <v>645575.80000000005</v>
      </c>
      <c r="J15" s="780">
        <v>0</v>
      </c>
      <c r="K15" s="780">
        <v>0</v>
      </c>
      <c r="L15" s="780">
        <v>0</v>
      </c>
      <c r="M15" s="780">
        <v>645575.80000000005</v>
      </c>
      <c r="N15" s="780">
        <v>0</v>
      </c>
      <c r="O15" s="780">
        <v>0</v>
      </c>
      <c r="P15" s="780">
        <v>0</v>
      </c>
      <c r="Q15" s="30">
        <v>0</v>
      </c>
    </row>
    <row r="16" spans="1:17" x14ac:dyDescent="0.2">
      <c r="A16" s="38" t="s">
        <v>434</v>
      </c>
      <c r="B16" s="780">
        <v>0</v>
      </c>
      <c r="C16" s="780">
        <v>0</v>
      </c>
      <c r="D16" s="780">
        <v>0</v>
      </c>
      <c r="E16" s="780">
        <v>0</v>
      </c>
      <c r="F16" s="780">
        <v>68547781.030000001</v>
      </c>
      <c r="G16" s="780">
        <v>0</v>
      </c>
      <c r="H16" s="780">
        <v>0</v>
      </c>
      <c r="I16" s="780">
        <v>0</v>
      </c>
      <c r="J16" s="780">
        <v>204323924</v>
      </c>
      <c r="K16" s="780">
        <v>0</v>
      </c>
      <c r="L16" s="780">
        <v>0</v>
      </c>
      <c r="M16" s="780">
        <v>0</v>
      </c>
      <c r="N16" s="780">
        <v>204323924</v>
      </c>
      <c r="O16" s="780">
        <v>0</v>
      </c>
      <c r="P16" s="780">
        <v>0</v>
      </c>
      <c r="Q16" s="30">
        <v>0</v>
      </c>
    </row>
    <row r="17" spans="1:17" x14ac:dyDescent="0.2">
      <c r="A17" s="38" t="s">
        <v>435</v>
      </c>
      <c r="B17" s="64">
        <f>SUM(B18:B26)</f>
        <v>7325593951</v>
      </c>
      <c r="C17" s="64">
        <f t="shared" ref="C17:Q17" si="2">SUM(C18:C26)</f>
        <v>254553518.34999996</v>
      </c>
      <c r="D17" s="64">
        <f t="shared" si="2"/>
        <v>7673597155</v>
      </c>
      <c r="E17" s="64">
        <f t="shared" si="2"/>
        <v>296954407.82999998</v>
      </c>
      <c r="F17" s="64">
        <f t="shared" si="2"/>
        <v>1659790812.5799999</v>
      </c>
      <c r="G17" s="64">
        <f t="shared" si="2"/>
        <v>10869462863</v>
      </c>
      <c r="H17" s="64">
        <f t="shared" si="2"/>
        <v>424209476.53999996</v>
      </c>
      <c r="I17" s="64">
        <f t="shared" si="2"/>
        <v>208081725.12</v>
      </c>
      <c r="J17" s="64">
        <f t="shared" si="2"/>
        <v>4410827409.9400005</v>
      </c>
      <c r="K17" s="64">
        <f t="shared" si="2"/>
        <v>3625764200.6600003</v>
      </c>
      <c r="L17" s="64">
        <f t="shared" si="2"/>
        <v>13085170454</v>
      </c>
      <c r="M17" s="64">
        <f t="shared" si="2"/>
        <v>206955811.69999999</v>
      </c>
      <c r="N17" s="64">
        <f t="shared" si="2"/>
        <v>4038721033</v>
      </c>
      <c r="O17" s="64">
        <f t="shared" si="2"/>
        <v>3597151363.6500001</v>
      </c>
      <c r="P17" s="64">
        <f t="shared" si="2"/>
        <v>13179289208</v>
      </c>
      <c r="Q17" s="64">
        <f t="shared" si="2"/>
        <v>0</v>
      </c>
    </row>
    <row r="18" spans="1:17" x14ac:dyDescent="0.2">
      <c r="A18" s="38" t="s">
        <v>436</v>
      </c>
      <c r="B18" s="765">
        <v>337230982</v>
      </c>
      <c r="C18" s="765">
        <v>725170.28</v>
      </c>
      <c r="D18" s="765">
        <v>274792406</v>
      </c>
      <c r="E18" s="765">
        <v>510035.46</v>
      </c>
      <c r="F18" s="765">
        <v>130177868.90000001</v>
      </c>
      <c r="G18" s="765">
        <v>9444571</v>
      </c>
      <c r="H18" s="765">
        <v>180920.16</v>
      </c>
      <c r="I18" s="765">
        <v>38451818.899999999</v>
      </c>
      <c r="J18" s="765">
        <v>0</v>
      </c>
      <c r="K18" s="765">
        <v>8700</v>
      </c>
      <c r="L18" s="765">
        <v>1932462</v>
      </c>
      <c r="M18" s="498">
        <v>38272541.850000001</v>
      </c>
      <c r="N18" s="30">
        <v>0</v>
      </c>
      <c r="O18" s="30">
        <v>8700</v>
      </c>
      <c r="P18" s="30">
        <v>1932462</v>
      </c>
      <c r="Q18" s="30">
        <v>0</v>
      </c>
    </row>
    <row r="19" spans="1:17" x14ac:dyDescent="0.2">
      <c r="A19" s="38" t="s">
        <v>437</v>
      </c>
      <c r="B19" s="765">
        <v>1095785054</v>
      </c>
      <c r="C19" s="765">
        <v>142939034.63</v>
      </c>
      <c r="D19" s="765">
        <v>0</v>
      </c>
      <c r="E19" s="765">
        <v>0</v>
      </c>
      <c r="F19" s="765">
        <v>0</v>
      </c>
      <c r="G19" s="765">
        <v>89231403</v>
      </c>
      <c r="H19" s="765">
        <v>0</v>
      </c>
      <c r="I19" s="765">
        <v>0</v>
      </c>
      <c r="J19" s="765">
        <v>39690463</v>
      </c>
      <c r="K19" s="765">
        <v>0</v>
      </c>
      <c r="L19" s="765">
        <v>2559922861</v>
      </c>
      <c r="M19" s="498">
        <v>0</v>
      </c>
      <c r="N19" s="30">
        <v>26655787</v>
      </c>
      <c r="O19" s="30">
        <v>0</v>
      </c>
      <c r="P19" s="30">
        <v>2680360150</v>
      </c>
      <c r="Q19" s="30">
        <v>0</v>
      </c>
    </row>
    <row r="20" spans="1:17" x14ac:dyDescent="0.2">
      <c r="A20" s="38" t="s">
        <v>438</v>
      </c>
      <c r="B20" s="765">
        <v>13351623</v>
      </c>
      <c r="C20" s="765">
        <v>17587722.920000002</v>
      </c>
      <c r="D20" s="765">
        <v>1386748525</v>
      </c>
      <c r="E20" s="765">
        <v>0</v>
      </c>
      <c r="F20" s="765">
        <v>1733458.99</v>
      </c>
      <c r="G20" s="765">
        <v>759931274</v>
      </c>
      <c r="H20" s="765">
        <v>6785381</v>
      </c>
      <c r="I20" s="765">
        <v>0</v>
      </c>
      <c r="J20" s="765">
        <v>0</v>
      </c>
      <c r="K20" s="765">
        <v>9826414.0999999996</v>
      </c>
      <c r="L20" s="765">
        <v>63739705</v>
      </c>
      <c r="M20" s="498">
        <v>0</v>
      </c>
      <c r="N20" s="30">
        <v>0</v>
      </c>
      <c r="O20" s="30">
        <v>11316322.1</v>
      </c>
      <c r="P20" s="30">
        <v>63739705</v>
      </c>
      <c r="Q20" s="30">
        <v>0</v>
      </c>
    </row>
    <row r="21" spans="1:17" x14ac:dyDescent="0.2">
      <c r="A21" s="38" t="s">
        <v>439</v>
      </c>
      <c r="B21" s="765">
        <v>5416928958</v>
      </c>
      <c r="C21" s="765">
        <v>93301590.519999996</v>
      </c>
      <c r="D21" s="765">
        <v>6012056224</v>
      </c>
      <c r="E21" s="765">
        <v>296432897.76999998</v>
      </c>
      <c r="F21" s="765">
        <v>879035277.98000002</v>
      </c>
      <c r="G21" s="765">
        <v>9082986708</v>
      </c>
      <c r="H21" s="765">
        <v>220685698.19999999</v>
      </c>
      <c r="I21" s="765">
        <v>169629906.22</v>
      </c>
      <c r="J21" s="765">
        <v>3203148494.9400001</v>
      </c>
      <c r="K21" s="765">
        <v>3615910516.2600002</v>
      </c>
      <c r="L21" s="765">
        <v>10243870888</v>
      </c>
      <c r="M21" s="498">
        <v>168683269.84999999</v>
      </c>
      <c r="N21" s="30">
        <v>2886499192</v>
      </c>
      <c r="O21" s="30">
        <v>3578121076.0599999</v>
      </c>
      <c r="P21" s="30">
        <v>10201291679</v>
      </c>
      <c r="Q21" s="30">
        <v>0</v>
      </c>
    </row>
    <row r="22" spans="1:17" x14ac:dyDescent="0.2">
      <c r="A22" s="38" t="s">
        <v>440</v>
      </c>
      <c r="B22" s="765">
        <v>0</v>
      </c>
      <c r="C22" s="765">
        <v>0</v>
      </c>
      <c r="D22" s="765">
        <v>0</v>
      </c>
      <c r="E22" s="765">
        <v>0</v>
      </c>
      <c r="F22" s="765">
        <v>635193893.59000003</v>
      </c>
      <c r="G22" s="765">
        <v>0</v>
      </c>
      <c r="H22" s="765">
        <v>0</v>
      </c>
      <c r="I22" s="765">
        <v>0</v>
      </c>
      <c r="J22" s="765">
        <v>0</v>
      </c>
      <c r="K22" s="765">
        <v>0</v>
      </c>
      <c r="L22" s="765">
        <v>0</v>
      </c>
      <c r="M22" s="498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x14ac:dyDescent="0.2">
      <c r="A23" s="38" t="s">
        <v>441</v>
      </c>
      <c r="B23" s="765">
        <v>0</v>
      </c>
      <c r="C23" s="765">
        <v>0</v>
      </c>
      <c r="D23" s="765">
        <v>0</v>
      </c>
      <c r="E23" s="765">
        <v>0</v>
      </c>
      <c r="F23" s="765">
        <v>0</v>
      </c>
      <c r="G23" s="765">
        <v>927868907</v>
      </c>
      <c r="H23" s="765">
        <v>852504.52</v>
      </c>
      <c r="I23" s="765">
        <v>0</v>
      </c>
      <c r="J23" s="765">
        <v>0</v>
      </c>
      <c r="K23" s="765">
        <v>0</v>
      </c>
      <c r="L23" s="765">
        <v>215704538</v>
      </c>
      <c r="M23" s="498">
        <v>0</v>
      </c>
      <c r="N23" s="30">
        <v>0</v>
      </c>
      <c r="O23" s="30">
        <v>0</v>
      </c>
      <c r="P23" s="30">
        <v>231965212</v>
      </c>
      <c r="Q23" s="30">
        <v>0</v>
      </c>
    </row>
    <row r="24" spans="1:17" x14ac:dyDescent="0.2">
      <c r="A24" s="38" t="s">
        <v>442</v>
      </c>
      <c r="B24" s="765">
        <v>0</v>
      </c>
      <c r="C24" s="765">
        <v>0</v>
      </c>
      <c r="D24" s="765">
        <v>0</v>
      </c>
      <c r="E24" s="765">
        <v>11474.6</v>
      </c>
      <c r="F24" s="765">
        <v>13650313.119999999</v>
      </c>
      <c r="G24" s="765">
        <v>0</v>
      </c>
      <c r="H24" s="765">
        <v>129928405.66</v>
      </c>
      <c r="I24" s="765">
        <v>0</v>
      </c>
      <c r="J24" s="765">
        <v>838181748</v>
      </c>
      <c r="K24" s="765">
        <v>18570.3</v>
      </c>
      <c r="L24" s="765">
        <v>0</v>
      </c>
      <c r="M24" s="498">
        <v>0</v>
      </c>
      <c r="N24" s="30">
        <v>818627272</v>
      </c>
      <c r="O24" s="30">
        <v>18570.3</v>
      </c>
      <c r="P24" s="30">
        <v>0</v>
      </c>
      <c r="Q24" s="30">
        <v>0</v>
      </c>
    </row>
    <row r="25" spans="1:17" x14ac:dyDescent="0.2">
      <c r="A25" s="38" t="s">
        <v>443</v>
      </c>
      <c r="B25" s="765">
        <v>462297334</v>
      </c>
      <c r="C25" s="765">
        <v>0</v>
      </c>
      <c r="D25" s="765">
        <v>0</v>
      </c>
      <c r="E25" s="765">
        <v>0</v>
      </c>
      <c r="F25" s="765">
        <v>0</v>
      </c>
      <c r="G25" s="765">
        <v>0</v>
      </c>
      <c r="H25" s="765">
        <v>65776567</v>
      </c>
      <c r="I25" s="765">
        <v>0</v>
      </c>
      <c r="J25" s="765">
        <v>329806704</v>
      </c>
      <c r="K25" s="765">
        <v>0</v>
      </c>
      <c r="L25" s="765">
        <v>0</v>
      </c>
      <c r="M25" s="498">
        <v>0</v>
      </c>
      <c r="N25" s="30">
        <v>306938782</v>
      </c>
      <c r="O25" s="30">
        <v>7686695.1900000004</v>
      </c>
      <c r="P25" s="30">
        <v>0</v>
      </c>
      <c r="Q25" s="30"/>
    </row>
    <row r="26" spans="1:17" x14ac:dyDescent="0.2">
      <c r="A26" s="38" t="s">
        <v>975</v>
      </c>
      <c r="B26" s="765">
        <v>0</v>
      </c>
      <c r="C26" s="765">
        <v>0</v>
      </c>
      <c r="D26" s="765">
        <v>0</v>
      </c>
      <c r="E26" s="765">
        <v>0</v>
      </c>
      <c r="F26" s="765">
        <v>0</v>
      </c>
      <c r="G26" s="765">
        <v>0</v>
      </c>
      <c r="H26" s="765">
        <v>0</v>
      </c>
      <c r="I26" s="765">
        <v>0</v>
      </c>
      <c r="J26" s="765">
        <v>0</v>
      </c>
      <c r="K26" s="765">
        <v>0</v>
      </c>
      <c r="L26" s="765">
        <v>0</v>
      </c>
      <c r="M26" s="498"/>
      <c r="N26" s="30"/>
      <c r="O26" s="30"/>
      <c r="P26" s="30">
        <v>0</v>
      </c>
      <c r="Q26" s="30">
        <v>0</v>
      </c>
    </row>
    <row r="27" spans="1:17" x14ac:dyDescent="0.2">
      <c r="A27" s="221" t="s">
        <v>444</v>
      </c>
      <c r="B27" s="221">
        <f>B28+B37</f>
        <v>1278940437</v>
      </c>
      <c r="C27" s="221">
        <f t="shared" ref="C27:L27" si="3">C28+C37</f>
        <v>123610762.13</v>
      </c>
      <c r="D27" s="221">
        <f t="shared" si="3"/>
        <v>992396801</v>
      </c>
      <c r="E27" s="221">
        <f t="shared" si="3"/>
        <v>97298208.170000002</v>
      </c>
      <c r="F27" s="221">
        <f t="shared" si="3"/>
        <v>708625549.82000005</v>
      </c>
      <c r="G27" s="221">
        <f t="shared" si="3"/>
        <v>4820868761</v>
      </c>
      <c r="H27" s="221">
        <f t="shared" si="3"/>
        <v>72222486.649999991</v>
      </c>
      <c r="I27" s="221">
        <f t="shared" si="3"/>
        <v>74475305.769999996</v>
      </c>
      <c r="J27" s="221">
        <f t="shared" si="3"/>
        <v>3896695922</v>
      </c>
      <c r="K27" s="221">
        <f t="shared" si="3"/>
        <v>1811842752.9699998</v>
      </c>
      <c r="L27" s="221">
        <f t="shared" si="3"/>
        <v>3135009007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x14ac:dyDescent="0.2">
      <c r="A28" s="38" t="s">
        <v>445</v>
      </c>
      <c r="B28" s="64">
        <f>SUM(B29:B36)</f>
        <v>645948721</v>
      </c>
      <c r="C28" s="64">
        <f t="shared" ref="C28:L28" si="4">SUM(C29:C36)</f>
        <v>27199398.600000001</v>
      </c>
      <c r="D28" s="64">
        <f t="shared" si="4"/>
        <v>340155528</v>
      </c>
      <c r="E28" s="64">
        <f t="shared" si="4"/>
        <v>33385300.27</v>
      </c>
      <c r="F28" s="64">
        <f t="shared" si="4"/>
        <v>140982122.20000002</v>
      </c>
      <c r="G28" s="64">
        <f t="shared" si="4"/>
        <v>1785270948</v>
      </c>
      <c r="H28" s="64">
        <f t="shared" si="4"/>
        <v>35114033.489999995</v>
      </c>
      <c r="I28" s="64">
        <f t="shared" si="4"/>
        <v>32875685.189999998</v>
      </c>
      <c r="J28" s="64">
        <f t="shared" si="4"/>
        <v>1598713061</v>
      </c>
      <c r="K28" s="64">
        <f t="shared" si="4"/>
        <v>240099625</v>
      </c>
      <c r="L28" s="64">
        <f t="shared" si="4"/>
        <v>494508064</v>
      </c>
      <c r="M28" s="30">
        <f t="shared" ref="M28:Q28" si="5">SUM(M29:M36)</f>
        <v>27916405.82</v>
      </c>
      <c r="N28" s="30">
        <f t="shared" si="5"/>
        <v>1364998000.7</v>
      </c>
      <c r="O28" s="30">
        <f t="shared" si="5"/>
        <v>330410736.20999998</v>
      </c>
      <c r="P28" s="30">
        <f t="shared" si="5"/>
        <v>429318133</v>
      </c>
      <c r="Q28" s="30">
        <f t="shared" si="5"/>
        <v>0</v>
      </c>
    </row>
    <row r="29" spans="1:17" x14ac:dyDescent="0.2">
      <c r="A29" s="38" t="s">
        <v>446</v>
      </c>
      <c r="B29" s="765">
        <v>393637269</v>
      </c>
      <c r="C29" s="765">
        <v>4612726.74</v>
      </c>
      <c r="D29" s="765">
        <v>218532664</v>
      </c>
      <c r="E29" s="765">
        <v>8507771.6099999994</v>
      </c>
      <c r="F29" s="765">
        <v>38611848.700000003</v>
      </c>
      <c r="G29" s="765">
        <v>953784338</v>
      </c>
      <c r="H29" s="765">
        <v>3497327.9</v>
      </c>
      <c r="I29" s="765">
        <v>615855.06000000006</v>
      </c>
      <c r="J29" s="765">
        <v>673444501</v>
      </c>
      <c r="K29" s="765">
        <v>63990839.200000003</v>
      </c>
      <c r="L29" s="765">
        <v>151252663</v>
      </c>
      <c r="M29" s="498">
        <v>581755.81000000006</v>
      </c>
      <c r="N29" s="30">
        <v>625201804.11000001</v>
      </c>
      <c r="O29" s="30">
        <v>47818459.82</v>
      </c>
      <c r="P29" s="30">
        <v>118136313</v>
      </c>
      <c r="Q29" s="30">
        <v>0</v>
      </c>
    </row>
    <row r="30" spans="1:17" x14ac:dyDescent="0.2">
      <c r="A30" s="38" t="s">
        <v>447</v>
      </c>
      <c r="B30" s="765">
        <v>0</v>
      </c>
      <c r="C30" s="765">
        <v>0</v>
      </c>
      <c r="D30" s="765">
        <v>0</v>
      </c>
      <c r="E30" s="765">
        <v>7205419.3200000003</v>
      </c>
      <c r="F30" s="765">
        <v>47936871.979999997</v>
      </c>
      <c r="G30" s="765">
        <v>0</v>
      </c>
      <c r="H30" s="765">
        <v>20609036.280000001</v>
      </c>
      <c r="I30" s="765">
        <v>21510223.5</v>
      </c>
      <c r="J30" s="765">
        <v>59296319</v>
      </c>
      <c r="K30" s="765">
        <v>32680.75</v>
      </c>
      <c r="L30" s="765">
        <v>89421464</v>
      </c>
      <c r="M30" s="498">
        <v>16683408.199999999</v>
      </c>
      <c r="N30" s="30">
        <v>48293909</v>
      </c>
      <c r="O30" s="30">
        <v>32680.75</v>
      </c>
      <c r="P30" s="30">
        <v>92684104</v>
      </c>
      <c r="Q30" s="30">
        <v>0</v>
      </c>
    </row>
    <row r="31" spans="1:17" x14ac:dyDescent="0.2">
      <c r="A31" s="38" t="s">
        <v>448</v>
      </c>
      <c r="B31" s="765">
        <v>1309176</v>
      </c>
      <c r="C31" s="765">
        <v>14257560</v>
      </c>
      <c r="D31" s="765">
        <v>0</v>
      </c>
      <c r="E31" s="765">
        <v>0</v>
      </c>
      <c r="F31" s="765">
        <v>41731621</v>
      </c>
      <c r="G31" s="765">
        <v>0</v>
      </c>
      <c r="H31" s="765">
        <v>0</v>
      </c>
      <c r="I31" s="765">
        <v>0</v>
      </c>
      <c r="J31" s="765">
        <v>376157759</v>
      </c>
      <c r="K31" s="765">
        <v>86352422.290000007</v>
      </c>
      <c r="L31" s="765">
        <v>45999234</v>
      </c>
      <c r="M31" s="498">
        <v>0</v>
      </c>
      <c r="N31" s="30">
        <v>376157759</v>
      </c>
      <c r="O31" s="30">
        <v>167522038.00999999</v>
      </c>
      <c r="P31" s="30">
        <v>44387369</v>
      </c>
      <c r="Q31" s="30">
        <v>0</v>
      </c>
    </row>
    <row r="32" spans="1:17" x14ac:dyDescent="0.2">
      <c r="A32" s="38" t="s">
        <v>449</v>
      </c>
      <c r="B32" s="765">
        <v>6712841</v>
      </c>
      <c r="C32" s="765">
        <v>0</v>
      </c>
      <c r="D32" s="765">
        <v>29503483</v>
      </c>
      <c r="E32" s="765">
        <v>0</v>
      </c>
      <c r="F32" s="765">
        <v>0</v>
      </c>
      <c r="G32" s="765">
        <v>0</v>
      </c>
      <c r="H32" s="765">
        <v>0</v>
      </c>
      <c r="I32" s="765">
        <v>0</v>
      </c>
      <c r="J32" s="765">
        <v>81069884</v>
      </c>
      <c r="K32" s="765">
        <v>0</v>
      </c>
      <c r="L32" s="765">
        <v>0</v>
      </c>
      <c r="M32" s="498">
        <v>0</v>
      </c>
      <c r="N32" s="30">
        <v>31163886</v>
      </c>
      <c r="O32" s="30">
        <v>0</v>
      </c>
      <c r="P32" s="30">
        <v>0</v>
      </c>
      <c r="Q32" s="30">
        <v>0</v>
      </c>
    </row>
    <row r="33" spans="1:17" x14ac:dyDescent="0.2">
      <c r="A33" s="38" t="s">
        <v>450</v>
      </c>
      <c r="B33" s="765">
        <v>72102055</v>
      </c>
      <c r="C33" s="765">
        <v>8329111.8600000003</v>
      </c>
      <c r="D33" s="765">
        <v>92119381</v>
      </c>
      <c r="E33" s="765">
        <v>16731328.08</v>
      </c>
      <c r="F33" s="765">
        <v>2001786.9</v>
      </c>
      <c r="G33" s="765">
        <v>646037450</v>
      </c>
      <c r="H33" s="765">
        <v>7013364.3099999996</v>
      </c>
      <c r="I33" s="765">
        <v>10749606.630000001</v>
      </c>
      <c r="J33" s="765">
        <v>329456476</v>
      </c>
      <c r="K33" s="765">
        <v>83841324.629999995</v>
      </c>
      <c r="L33" s="765">
        <v>110429672</v>
      </c>
      <c r="M33" s="498">
        <v>10651241.810000001</v>
      </c>
      <c r="N33" s="30">
        <v>181772683.59</v>
      </c>
      <c r="O33" s="30">
        <v>66436695.060000002</v>
      </c>
      <c r="P33" s="30">
        <v>120139958</v>
      </c>
      <c r="Q33" s="30">
        <v>0</v>
      </c>
    </row>
    <row r="34" spans="1:17" x14ac:dyDescent="0.2">
      <c r="A34" s="38" t="s">
        <v>451</v>
      </c>
      <c r="B34" s="765">
        <v>19905541</v>
      </c>
      <c r="C34" s="765">
        <v>0</v>
      </c>
      <c r="D34" s="765">
        <v>0</v>
      </c>
      <c r="E34" s="765">
        <v>0</v>
      </c>
      <c r="F34" s="765">
        <v>0</v>
      </c>
      <c r="G34" s="765">
        <v>185449160</v>
      </c>
      <c r="H34" s="765">
        <v>0</v>
      </c>
      <c r="I34" s="765">
        <v>0</v>
      </c>
      <c r="J34" s="765">
        <v>79288122</v>
      </c>
      <c r="K34" s="765">
        <v>0</v>
      </c>
      <c r="L34" s="765">
        <v>0</v>
      </c>
      <c r="M34" s="498">
        <v>0</v>
      </c>
      <c r="N34" s="30">
        <v>102407959</v>
      </c>
      <c r="O34" s="30">
        <v>0</v>
      </c>
      <c r="P34" s="30">
        <v>0</v>
      </c>
      <c r="Q34" s="30">
        <v>0</v>
      </c>
    </row>
    <row r="35" spans="1:17" x14ac:dyDescent="0.2">
      <c r="A35" s="38" t="s">
        <v>452</v>
      </c>
      <c r="B35" s="765">
        <v>0</v>
      </c>
      <c r="C35" s="765">
        <v>0</v>
      </c>
      <c r="D35" s="765">
        <v>0</v>
      </c>
      <c r="E35" s="765">
        <v>940781.26</v>
      </c>
      <c r="F35" s="765">
        <v>0</v>
      </c>
      <c r="G35" s="765">
        <v>0</v>
      </c>
      <c r="H35" s="765">
        <v>0</v>
      </c>
      <c r="I35" s="765">
        <v>0</v>
      </c>
      <c r="J35" s="765">
        <v>0</v>
      </c>
      <c r="K35" s="765">
        <v>0</v>
      </c>
      <c r="L35" s="765">
        <v>0</v>
      </c>
      <c r="M35" s="498">
        <v>0</v>
      </c>
      <c r="N35" s="30">
        <v>0</v>
      </c>
      <c r="O35" s="30">
        <v>0</v>
      </c>
      <c r="P35" s="30">
        <v>0</v>
      </c>
      <c r="Q35" s="30">
        <v>0</v>
      </c>
    </row>
    <row r="36" spans="1:17" x14ac:dyDescent="0.2">
      <c r="A36" s="38" t="s">
        <v>453</v>
      </c>
      <c r="B36" s="765">
        <v>152281839</v>
      </c>
      <c r="C36" s="765">
        <v>0</v>
      </c>
      <c r="D36" s="765">
        <v>0</v>
      </c>
      <c r="E36" s="765">
        <v>0</v>
      </c>
      <c r="F36" s="765">
        <v>10699993.619999999</v>
      </c>
      <c r="G36" s="765">
        <v>0</v>
      </c>
      <c r="H36" s="765">
        <v>3994305</v>
      </c>
      <c r="I36" s="765">
        <v>0</v>
      </c>
      <c r="J36" s="765">
        <v>0</v>
      </c>
      <c r="K36" s="765">
        <v>5882358.1299999999</v>
      </c>
      <c r="L36" s="765">
        <v>97405031</v>
      </c>
      <c r="M36" s="498">
        <v>0</v>
      </c>
      <c r="N36" s="30">
        <v>0</v>
      </c>
      <c r="O36" s="30">
        <v>48600862.57</v>
      </c>
      <c r="P36" s="30">
        <v>53970389</v>
      </c>
      <c r="Q36" s="30">
        <v>0</v>
      </c>
    </row>
    <row r="37" spans="1:17" x14ac:dyDescent="0.2">
      <c r="A37" s="38" t="s">
        <v>454</v>
      </c>
      <c r="B37" s="64">
        <f>SUM(B38:B45)</f>
        <v>632991716</v>
      </c>
      <c r="C37" s="64">
        <f t="shared" ref="C37:L37" si="6">SUM(C38:C45)</f>
        <v>96411363.530000001</v>
      </c>
      <c r="D37" s="64">
        <f t="shared" si="6"/>
        <v>652241273</v>
      </c>
      <c r="E37" s="64">
        <f t="shared" si="6"/>
        <v>63912907.899999999</v>
      </c>
      <c r="F37" s="64">
        <f t="shared" si="6"/>
        <v>567643427.62</v>
      </c>
      <c r="G37" s="64">
        <f t="shared" si="6"/>
        <v>3035597813</v>
      </c>
      <c r="H37" s="64">
        <f t="shared" si="6"/>
        <v>37108453.159999996</v>
      </c>
      <c r="I37" s="64">
        <f t="shared" si="6"/>
        <v>41599620.579999998</v>
      </c>
      <c r="J37" s="64">
        <f t="shared" si="6"/>
        <v>2297982861</v>
      </c>
      <c r="K37" s="64">
        <f t="shared" si="6"/>
        <v>1571743127.9699998</v>
      </c>
      <c r="L37" s="64">
        <f t="shared" si="6"/>
        <v>2640500943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</row>
    <row r="38" spans="1:17" x14ac:dyDescent="0.2">
      <c r="A38" s="38" t="s">
        <v>455</v>
      </c>
      <c r="B38" s="765">
        <v>0</v>
      </c>
      <c r="C38" s="765">
        <v>0</v>
      </c>
      <c r="D38" s="765">
        <v>0</v>
      </c>
      <c r="E38" s="765">
        <v>0</v>
      </c>
      <c r="F38" s="765">
        <v>0</v>
      </c>
      <c r="G38" s="765">
        <v>0</v>
      </c>
      <c r="H38" s="765">
        <v>0</v>
      </c>
      <c r="I38" s="765">
        <v>0</v>
      </c>
      <c r="J38" s="765">
        <v>0</v>
      </c>
      <c r="K38" s="765">
        <v>0</v>
      </c>
      <c r="L38" s="765">
        <v>0</v>
      </c>
      <c r="M38" s="498">
        <v>0</v>
      </c>
      <c r="N38" s="30">
        <v>0</v>
      </c>
      <c r="O38" s="30">
        <v>0</v>
      </c>
      <c r="P38" s="30">
        <v>0</v>
      </c>
      <c r="Q38" s="30">
        <v>0</v>
      </c>
    </row>
    <row r="39" spans="1:17" x14ac:dyDescent="0.2">
      <c r="A39" s="38" t="s">
        <v>456</v>
      </c>
      <c r="B39" s="765">
        <v>0</v>
      </c>
      <c r="C39" s="765">
        <v>0</v>
      </c>
      <c r="D39" s="765">
        <v>0</v>
      </c>
      <c r="E39" s="765">
        <v>54972414.32</v>
      </c>
      <c r="F39" s="765">
        <v>246349839.03999999</v>
      </c>
      <c r="G39" s="765">
        <v>0</v>
      </c>
      <c r="H39" s="765">
        <v>20748240</v>
      </c>
      <c r="I39" s="765">
        <v>39299450.670000002</v>
      </c>
      <c r="J39" s="765">
        <v>82474114</v>
      </c>
      <c r="K39" s="765">
        <v>0</v>
      </c>
      <c r="L39" s="765">
        <v>363232978</v>
      </c>
      <c r="M39" s="498">
        <v>41035013.799999997</v>
      </c>
      <c r="N39" s="30">
        <v>92825047</v>
      </c>
      <c r="O39" s="30">
        <v>0</v>
      </c>
      <c r="P39" s="30">
        <v>371663408</v>
      </c>
      <c r="Q39" s="30">
        <v>0</v>
      </c>
    </row>
    <row r="40" spans="1:17" x14ac:dyDescent="0.2">
      <c r="A40" s="38" t="s">
        <v>457</v>
      </c>
      <c r="B40" s="765">
        <v>0</v>
      </c>
      <c r="C40" s="765">
        <v>91706212.799999997</v>
      </c>
      <c r="D40" s="765">
        <v>0</v>
      </c>
      <c r="E40" s="765">
        <v>0</v>
      </c>
      <c r="F40" s="765">
        <v>243420000</v>
      </c>
      <c r="G40" s="765">
        <v>0</v>
      </c>
      <c r="H40" s="765">
        <v>0</v>
      </c>
      <c r="I40" s="765">
        <v>0</v>
      </c>
      <c r="J40" s="765">
        <v>1953082892</v>
      </c>
      <c r="K40" s="765">
        <v>800425055.92999995</v>
      </c>
      <c r="L40" s="765">
        <v>473978748</v>
      </c>
      <c r="M40" s="498">
        <v>0</v>
      </c>
      <c r="N40" s="30">
        <v>1407021107</v>
      </c>
      <c r="O40" s="30">
        <v>800425055.92999995</v>
      </c>
      <c r="P40" s="30">
        <v>473978748</v>
      </c>
      <c r="Q40" s="30">
        <v>0</v>
      </c>
    </row>
    <row r="41" spans="1:17" x14ac:dyDescent="0.2">
      <c r="A41" s="38" t="s">
        <v>458</v>
      </c>
      <c r="B41" s="765">
        <v>0</v>
      </c>
      <c r="C41" s="765">
        <v>0</v>
      </c>
      <c r="D41" s="765">
        <v>0</v>
      </c>
      <c r="E41" s="765">
        <v>0</v>
      </c>
      <c r="F41" s="765">
        <v>0</v>
      </c>
      <c r="G41" s="765">
        <v>0</v>
      </c>
      <c r="H41" s="765">
        <v>0</v>
      </c>
      <c r="I41" s="765">
        <v>0</v>
      </c>
      <c r="J41" s="765">
        <v>0</v>
      </c>
      <c r="K41" s="765">
        <v>0</v>
      </c>
      <c r="L41" s="765">
        <v>0</v>
      </c>
      <c r="M41" s="498">
        <v>0</v>
      </c>
      <c r="N41" s="30">
        <v>0</v>
      </c>
      <c r="O41" s="30">
        <v>0</v>
      </c>
      <c r="P41" s="30">
        <v>0</v>
      </c>
      <c r="Q41" s="30">
        <v>0</v>
      </c>
    </row>
    <row r="42" spans="1:17" x14ac:dyDescent="0.2">
      <c r="A42" s="38" t="s">
        <v>459</v>
      </c>
      <c r="B42" s="765">
        <v>0</v>
      </c>
      <c r="C42" s="765">
        <v>4705150.7300000004</v>
      </c>
      <c r="D42" s="765">
        <v>0</v>
      </c>
      <c r="E42" s="765">
        <v>8940493.5800000001</v>
      </c>
      <c r="F42" s="765">
        <v>0</v>
      </c>
      <c r="G42" s="765">
        <v>0</v>
      </c>
      <c r="H42" s="765">
        <v>0</v>
      </c>
      <c r="I42" s="765">
        <v>0</v>
      </c>
      <c r="J42" s="765">
        <v>7547032</v>
      </c>
      <c r="K42" s="765">
        <v>1094394.26</v>
      </c>
      <c r="L42" s="765">
        <v>1403983793</v>
      </c>
      <c r="M42" s="498">
        <v>0</v>
      </c>
      <c r="N42" s="30">
        <v>560387</v>
      </c>
      <c r="O42" s="30">
        <v>76766.91</v>
      </c>
      <c r="P42" s="30">
        <v>1374796618</v>
      </c>
      <c r="Q42" s="30">
        <v>0</v>
      </c>
    </row>
    <row r="43" spans="1:17" x14ac:dyDescent="0.2">
      <c r="A43" s="38" t="s">
        <v>460</v>
      </c>
      <c r="B43" s="765">
        <v>0</v>
      </c>
      <c r="C43" s="765">
        <v>0</v>
      </c>
      <c r="D43" s="765">
        <v>0</v>
      </c>
      <c r="E43" s="765">
        <v>0</v>
      </c>
      <c r="F43" s="765">
        <v>0</v>
      </c>
      <c r="G43" s="765">
        <v>2951256340</v>
      </c>
      <c r="H43" s="765">
        <v>0</v>
      </c>
      <c r="I43" s="765">
        <v>0</v>
      </c>
      <c r="J43" s="765">
        <v>0</v>
      </c>
      <c r="K43" s="765">
        <v>0</v>
      </c>
      <c r="L43" s="765">
        <v>352430066</v>
      </c>
      <c r="M43" s="498">
        <v>0</v>
      </c>
      <c r="N43" s="30">
        <v>0</v>
      </c>
      <c r="O43" s="30">
        <v>0</v>
      </c>
      <c r="P43" s="30">
        <v>338779483</v>
      </c>
      <c r="Q43" s="30">
        <v>0</v>
      </c>
    </row>
    <row r="44" spans="1:17" x14ac:dyDescent="0.2">
      <c r="A44" s="38" t="s">
        <v>461</v>
      </c>
      <c r="B44" s="765">
        <v>632991716</v>
      </c>
      <c r="C44" s="765">
        <v>0</v>
      </c>
      <c r="D44" s="765">
        <v>652241273</v>
      </c>
      <c r="E44" s="765">
        <v>0</v>
      </c>
      <c r="F44" s="765">
        <v>77873588.579999998</v>
      </c>
      <c r="G44" s="765">
        <v>84341473</v>
      </c>
      <c r="H44" s="765">
        <v>16360213.16</v>
      </c>
      <c r="I44" s="765">
        <v>2300169.91</v>
      </c>
      <c r="J44" s="765">
        <v>70561109</v>
      </c>
      <c r="K44" s="765">
        <v>0</v>
      </c>
      <c r="L44" s="765">
        <v>46875358</v>
      </c>
      <c r="M44" s="498">
        <v>1960384.33</v>
      </c>
      <c r="N44" s="30">
        <v>79693317</v>
      </c>
      <c r="O44" s="30">
        <v>0</v>
      </c>
      <c r="P44" s="30">
        <v>42786400</v>
      </c>
      <c r="Q44" s="30">
        <v>0</v>
      </c>
    </row>
    <row r="45" spans="1:17" x14ac:dyDescent="0.2">
      <c r="A45" s="38" t="s">
        <v>462</v>
      </c>
      <c r="B45" s="765">
        <v>0</v>
      </c>
      <c r="C45" s="765">
        <v>0</v>
      </c>
      <c r="D45" s="765">
        <v>0</v>
      </c>
      <c r="E45" s="765">
        <v>0</v>
      </c>
      <c r="F45" s="765">
        <v>0</v>
      </c>
      <c r="G45" s="765">
        <v>0</v>
      </c>
      <c r="H45" s="765">
        <v>0</v>
      </c>
      <c r="I45" s="765">
        <v>0</v>
      </c>
      <c r="J45" s="765">
        <v>184317714</v>
      </c>
      <c r="K45" s="765">
        <v>770223677.77999997</v>
      </c>
      <c r="L45" s="765">
        <v>0</v>
      </c>
      <c r="M45" s="498">
        <v>0</v>
      </c>
      <c r="N45" s="30">
        <v>178377974</v>
      </c>
      <c r="O45" s="30">
        <v>772615477.05999994</v>
      </c>
      <c r="P45" s="30">
        <v>0</v>
      </c>
      <c r="Q45" s="30">
        <v>0</v>
      </c>
    </row>
    <row r="46" spans="1:17" x14ac:dyDescent="0.2">
      <c r="A46" s="221" t="s">
        <v>463</v>
      </c>
      <c r="B46" s="221">
        <f>SUM(B47:B55)</f>
        <v>9031123659</v>
      </c>
      <c r="C46" s="221">
        <f t="shared" ref="C46:L46" si="7">SUM(C47:C55)</f>
        <v>224349505.62999997</v>
      </c>
      <c r="D46" s="221">
        <f t="shared" si="7"/>
        <v>8104424372</v>
      </c>
      <c r="E46" s="221">
        <f t="shared" si="7"/>
        <v>225309147.88</v>
      </c>
      <c r="F46" s="221">
        <f t="shared" si="7"/>
        <v>1149737903.5999999</v>
      </c>
      <c r="G46" s="221">
        <f t="shared" si="7"/>
        <v>9672101998</v>
      </c>
      <c r="H46" s="221">
        <f t="shared" si="7"/>
        <v>431881946.19999999</v>
      </c>
      <c r="I46" s="221">
        <f t="shared" si="7"/>
        <v>155107621.94</v>
      </c>
      <c r="J46" s="221">
        <f t="shared" si="7"/>
        <v>1927283505.52</v>
      </c>
      <c r="K46" s="221">
        <f t="shared" si="7"/>
        <v>2462439435</v>
      </c>
      <c r="L46" s="221">
        <f t="shared" si="7"/>
        <v>12889894263</v>
      </c>
      <c r="M46" s="221">
        <v>12558339395</v>
      </c>
      <c r="N46" s="221">
        <v>0</v>
      </c>
      <c r="O46" s="221">
        <v>0</v>
      </c>
      <c r="P46" s="221">
        <v>0</v>
      </c>
      <c r="Q46" s="221">
        <v>0</v>
      </c>
    </row>
    <row r="47" spans="1:17" x14ac:dyDescent="0.2">
      <c r="A47" s="38" t="s">
        <v>464</v>
      </c>
      <c r="B47" s="765">
        <v>1343952000</v>
      </c>
      <c r="C47" s="765">
        <v>89000000</v>
      </c>
      <c r="D47" s="765">
        <v>1609932000</v>
      </c>
      <c r="E47" s="765">
        <v>76000000</v>
      </c>
      <c r="F47" s="765">
        <v>229698200</v>
      </c>
      <c r="G47" s="765">
        <v>1280898800</v>
      </c>
      <c r="H47" s="765">
        <v>132244800</v>
      </c>
      <c r="I47" s="765">
        <v>88033500</v>
      </c>
      <c r="J47" s="765">
        <v>201561800</v>
      </c>
      <c r="K47" s="765">
        <v>617600000</v>
      </c>
      <c r="L47" s="765">
        <v>1738494800</v>
      </c>
      <c r="M47" s="498">
        <v>88033500</v>
      </c>
      <c r="N47" s="30">
        <v>201561800</v>
      </c>
      <c r="O47" s="30">
        <v>617600000</v>
      </c>
      <c r="P47" s="30">
        <v>1738494800</v>
      </c>
      <c r="Q47" s="30">
        <v>0</v>
      </c>
    </row>
    <row r="48" spans="1:17" x14ac:dyDescent="0.2">
      <c r="A48" s="38" t="s">
        <v>465</v>
      </c>
      <c r="B48" s="765">
        <v>715455590</v>
      </c>
      <c r="C48" s="765">
        <v>0</v>
      </c>
      <c r="D48" s="765">
        <v>0</v>
      </c>
      <c r="E48" s="765">
        <v>0</v>
      </c>
      <c r="F48" s="765">
        <v>14416395</v>
      </c>
      <c r="G48" s="765">
        <v>4075183327</v>
      </c>
      <c r="H48" s="765">
        <v>132690.92000000001</v>
      </c>
      <c r="I48" s="765">
        <v>0</v>
      </c>
      <c r="J48" s="765">
        <v>0</v>
      </c>
      <c r="K48" s="765">
        <v>0</v>
      </c>
      <c r="L48" s="765">
        <v>875699000</v>
      </c>
      <c r="M48" s="498">
        <v>0</v>
      </c>
      <c r="N48" s="30">
        <v>0</v>
      </c>
      <c r="O48" s="30">
        <v>0</v>
      </c>
      <c r="P48" s="30">
        <v>875699000</v>
      </c>
      <c r="Q48" s="30">
        <v>0</v>
      </c>
    </row>
    <row r="49" spans="1:17" x14ac:dyDescent="0.2">
      <c r="A49" s="38" t="s">
        <v>466</v>
      </c>
      <c r="B49" s="765">
        <v>1104657000</v>
      </c>
      <c r="C49" s="765">
        <v>0</v>
      </c>
      <c r="D49" s="765">
        <v>0</v>
      </c>
      <c r="E49" s="765">
        <v>3761255.73</v>
      </c>
      <c r="F49" s="765">
        <v>160301057</v>
      </c>
      <c r="G49" s="765">
        <v>78644501</v>
      </c>
      <c r="H49" s="765">
        <v>85930750.590000004</v>
      </c>
      <c r="I49" s="765">
        <v>0</v>
      </c>
      <c r="J49" s="765">
        <v>293836</v>
      </c>
      <c r="K49" s="765">
        <v>0</v>
      </c>
      <c r="L49" s="765">
        <v>0</v>
      </c>
      <c r="M49" s="498">
        <v>0</v>
      </c>
      <c r="N49" s="30">
        <v>293836</v>
      </c>
      <c r="O49" s="30">
        <v>0</v>
      </c>
      <c r="P49" s="30">
        <v>0</v>
      </c>
      <c r="Q49" s="30">
        <v>0</v>
      </c>
    </row>
    <row r="50" spans="1:17" x14ac:dyDescent="0.2">
      <c r="A50" s="38" t="s">
        <v>467</v>
      </c>
      <c r="B50" s="765">
        <v>0</v>
      </c>
      <c r="C50" s="765">
        <v>0</v>
      </c>
      <c r="D50" s="765">
        <v>0</v>
      </c>
      <c r="E50" s="765">
        <v>0</v>
      </c>
      <c r="F50" s="765">
        <v>196400264.59999999</v>
      </c>
      <c r="G50" s="765">
        <v>0</v>
      </c>
      <c r="H50" s="765">
        <v>0</v>
      </c>
      <c r="I50" s="765">
        <v>0</v>
      </c>
      <c r="J50" s="765">
        <v>0</v>
      </c>
      <c r="K50" s="765">
        <v>0</v>
      </c>
      <c r="L50" s="765">
        <v>0</v>
      </c>
      <c r="M50" s="498">
        <v>0</v>
      </c>
      <c r="N50" s="30">
        <v>0</v>
      </c>
      <c r="O50" s="30">
        <v>0</v>
      </c>
      <c r="P50" s="30">
        <v>0</v>
      </c>
      <c r="Q50" s="30">
        <v>0</v>
      </c>
    </row>
    <row r="51" spans="1:17" x14ac:dyDescent="0.2">
      <c r="A51" s="38" t="s">
        <v>468</v>
      </c>
      <c r="B51" s="765">
        <v>515129743</v>
      </c>
      <c r="C51" s="765">
        <v>5933730.6600000001</v>
      </c>
      <c r="D51" s="765">
        <v>1122338128</v>
      </c>
      <c r="E51" s="765">
        <v>5057694.4000000004</v>
      </c>
      <c r="F51" s="765">
        <v>45423266.350000001</v>
      </c>
      <c r="G51" s="765">
        <v>471435119</v>
      </c>
      <c r="H51" s="765">
        <v>9756472</v>
      </c>
      <c r="I51" s="765">
        <v>1999759.41</v>
      </c>
      <c r="J51" s="765">
        <v>101350392</v>
      </c>
      <c r="K51" s="765">
        <v>685494910.29999995</v>
      </c>
      <c r="L51" s="765">
        <v>1567918102</v>
      </c>
      <c r="M51" s="498">
        <v>1999759.41</v>
      </c>
      <c r="N51" s="30">
        <v>101350393</v>
      </c>
      <c r="O51" s="30">
        <v>685494910</v>
      </c>
      <c r="P51" s="30">
        <v>1580671237</v>
      </c>
      <c r="Q51" s="30">
        <v>0</v>
      </c>
    </row>
    <row r="52" spans="1:17" x14ac:dyDescent="0.2">
      <c r="A52" s="38" t="s">
        <v>469</v>
      </c>
      <c r="B52" s="765">
        <v>1140689523</v>
      </c>
      <c r="C52" s="765">
        <v>47963115.060000002</v>
      </c>
      <c r="D52" s="765">
        <v>2968123791</v>
      </c>
      <c r="E52" s="765">
        <v>66473074.039999999</v>
      </c>
      <c r="F52" s="765">
        <v>200904596.90000001</v>
      </c>
      <c r="G52" s="765">
        <v>943103808</v>
      </c>
      <c r="H52" s="765">
        <v>115667375.77</v>
      </c>
      <c r="I52" s="765">
        <v>65209033.829999998</v>
      </c>
      <c r="J52" s="765">
        <v>148406142.52000001</v>
      </c>
      <c r="K52" s="765">
        <v>540181325.26999998</v>
      </c>
      <c r="L52" s="765">
        <v>2244167367</v>
      </c>
      <c r="M52" s="498">
        <v>64422150.240000002</v>
      </c>
      <c r="N52" s="30">
        <v>145704266</v>
      </c>
      <c r="O52" s="30">
        <v>531242826</v>
      </c>
      <c r="P52" s="30">
        <v>2213419750</v>
      </c>
      <c r="Q52" s="30">
        <v>0</v>
      </c>
    </row>
    <row r="53" spans="1:17" x14ac:dyDescent="0.2">
      <c r="A53" s="38" t="s">
        <v>470</v>
      </c>
      <c r="B53" s="765">
        <v>1704055216</v>
      </c>
      <c r="C53" s="765">
        <v>4726804.7300000004</v>
      </c>
      <c r="D53" s="765">
        <v>1869278316</v>
      </c>
      <c r="E53" s="765">
        <v>7294975.8200000003</v>
      </c>
      <c r="F53" s="765">
        <v>243909836.15000001</v>
      </c>
      <c r="G53" s="765">
        <v>1749587089</v>
      </c>
      <c r="H53" s="765">
        <v>82464432.25</v>
      </c>
      <c r="I53" s="765">
        <v>1780940.48</v>
      </c>
      <c r="J53" s="765">
        <v>31831164</v>
      </c>
      <c r="K53" s="765">
        <v>272189345.67000002</v>
      </c>
      <c r="L53" s="765">
        <v>1899819789</v>
      </c>
      <c r="M53" s="498">
        <v>1761359.83</v>
      </c>
      <c r="N53" s="30">
        <v>30800685.300000001</v>
      </c>
      <c r="O53" s="30">
        <v>264795671</v>
      </c>
      <c r="P53" s="30">
        <v>1866253378</v>
      </c>
      <c r="Q53" s="30">
        <v>0</v>
      </c>
    </row>
    <row r="54" spans="1:17" x14ac:dyDescent="0.2">
      <c r="A54" s="38" t="s">
        <v>471</v>
      </c>
      <c r="B54" s="765">
        <v>2625063253</v>
      </c>
      <c r="C54" s="765">
        <v>86328365.010000005</v>
      </c>
      <c r="D54" s="765">
        <v>678734803</v>
      </c>
      <c r="E54" s="765">
        <v>66133380.259999998</v>
      </c>
      <c r="F54" s="765">
        <v>44530007.090000004</v>
      </c>
      <c r="G54" s="765">
        <v>0</v>
      </c>
      <c r="H54" s="765">
        <v>4571986.67</v>
      </c>
      <c r="I54" s="765">
        <v>-3130363.48</v>
      </c>
      <c r="J54" s="765">
        <v>1113139182</v>
      </c>
      <c r="K54" s="765">
        <v>154987289.75999999</v>
      </c>
      <c r="L54" s="765">
        <v>3973453861</v>
      </c>
      <c r="M54" s="498">
        <v>-3114414.86</v>
      </c>
      <c r="N54" s="30">
        <v>1393667535</v>
      </c>
      <c r="O54" s="30">
        <v>153790731</v>
      </c>
      <c r="P54" s="30">
        <v>3942777335</v>
      </c>
      <c r="Q54" s="30">
        <v>0</v>
      </c>
    </row>
    <row r="55" spans="1:17" x14ac:dyDescent="0.2">
      <c r="A55" s="38" t="s">
        <v>472</v>
      </c>
      <c r="B55" s="765">
        <v>-117878666</v>
      </c>
      <c r="C55" s="765">
        <v>-9602509.8300000001</v>
      </c>
      <c r="D55" s="765">
        <v>-143982666</v>
      </c>
      <c r="E55" s="765">
        <v>588767.63</v>
      </c>
      <c r="F55" s="765">
        <v>14154280.51</v>
      </c>
      <c r="G55" s="765">
        <v>1073249354</v>
      </c>
      <c r="H55" s="765">
        <v>1113438</v>
      </c>
      <c r="I55" s="765">
        <v>1214751.7</v>
      </c>
      <c r="J55" s="765">
        <v>330700989</v>
      </c>
      <c r="K55" s="765">
        <v>191986564</v>
      </c>
      <c r="L55" s="765">
        <v>590341344</v>
      </c>
      <c r="M55" s="498">
        <v>2285663.7999999998</v>
      </c>
      <c r="N55" s="30">
        <v>213681675</v>
      </c>
      <c r="O55" s="30">
        <v>152662321</v>
      </c>
      <c r="P55" s="30">
        <v>594912485</v>
      </c>
      <c r="Q55" s="30">
        <v>0</v>
      </c>
    </row>
    <row r="56" spans="1:17" x14ac:dyDescent="0.2">
      <c r="A56" s="221" t="s">
        <v>473</v>
      </c>
      <c r="B56" s="221">
        <f>B46+B27</f>
        <v>10310064096</v>
      </c>
      <c r="C56" s="221">
        <f t="shared" ref="C56:L56" si="8">C46+C27</f>
        <v>347960267.75999999</v>
      </c>
      <c r="D56" s="221">
        <f t="shared" si="8"/>
        <v>9096821173</v>
      </c>
      <c r="E56" s="221">
        <f t="shared" si="8"/>
        <v>322607356.05000001</v>
      </c>
      <c r="F56" s="221">
        <f t="shared" si="8"/>
        <v>1858363453.4200001</v>
      </c>
      <c r="G56" s="221">
        <f t="shared" si="8"/>
        <v>14492970759</v>
      </c>
      <c r="H56" s="221">
        <f t="shared" si="8"/>
        <v>504104432.84999996</v>
      </c>
      <c r="I56" s="221">
        <f t="shared" si="8"/>
        <v>229582927.70999998</v>
      </c>
      <c r="J56" s="221">
        <f t="shared" si="8"/>
        <v>5823979427.5200005</v>
      </c>
      <c r="K56" s="221">
        <f t="shared" si="8"/>
        <v>4274282187.9699998</v>
      </c>
      <c r="L56" s="221">
        <f t="shared" si="8"/>
        <v>16024903270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</row>
    <row r="57" spans="1:17" x14ac:dyDescent="0.2">
      <c r="A57" s="38" t="s">
        <v>474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</row>
    <row r="58" spans="1:17" x14ac:dyDescent="0.2">
      <c r="A58" s="38" t="s">
        <v>475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</row>
    <row r="59" spans="1:17" ht="4.5" customHeight="1" x14ac:dyDescent="0.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x14ac:dyDescent="0.2">
      <c r="A60" s="24" t="s">
        <v>1136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2" spans="1:17" x14ac:dyDescent="0.2">
      <c r="B62" s="97">
        <f>B56-B8</f>
        <v>0</v>
      </c>
      <c r="C62" s="97">
        <f t="shared" ref="C62:L62" si="9">C56-C8</f>
        <v>0</v>
      </c>
      <c r="D62" s="97">
        <f t="shared" si="9"/>
        <v>0</v>
      </c>
      <c r="E62" s="97">
        <f t="shared" si="9"/>
        <v>0</v>
      </c>
      <c r="F62" s="97">
        <f t="shared" si="9"/>
        <v>0</v>
      </c>
      <c r="G62" s="97">
        <f t="shared" si="9"/>
        <v>0</v>
      </c>
      <c r="H62" s="97">
        <f t="shared" si="9"/>
        <v>0</v>
      </c>
      <c r="I62" s="97">
        <f t="shared" si="9"/>
        <v>0</v>
      </c>
      <c r="J62" s="97">
        <f t="shared" si="9"/>
        <v>0</v>
      </c>
      <c r="K62" s="97">
        <f t="shared" si="9"/>
        <v>0</v>
      </c>
      <c r="L62" s="97">
        <f t="shared" si="9"/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</row>
  </sheetData>
  <mergeCells count="7">
    <mergeCell ref="F6:Q6"/>
    <mergeCell ref="A1:Q1"/>
    <mergeCell ref="A4:Q4"/>
    <mergeCell ref="A3:Q3"/>
    <mergeCell ref="A6:A7"/>
    <mergeCell ref="B6:D6"/>
    <mergeCell ref="A2:Q2"/>
  </mergeCells>
  <pageMargins left="0.7" right="0.7" top="0.75" bottom="0.75" header="0.3" footer="0.3"/>
  <ignoredErrors>
    <ignoredError sqref="B17:L17 B37 B4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showGridLines="0" topLeftCell="A2" zoomScaleNormal="100" workbookViewId="0">
      <selection activeCell="B28" sqref="B28"/>
    </sheetView>
  </sheetViews>
  <sheetFormatPr baseColWidth="10" defaultColWidth="13.7109375" defaultRowHeight="12.75" x14ac:dyDescent="0.2"/>
  <cols>
    <col min="1" max="1" width="70.140625" customWidth="1"/>
    <col min="2" max="3" width="15.28515625" bestFit="1" customWidth="1"/>
    <col min="4" max="4" width="17.42578125" bestFit="1" customWidth="1"/>
    <col min="5" max="6" width="16.28515625" bestFit="1" customWidth="1"/>
    <col min="7" max="7" width="15.28515625" bestFit="1" customWidth="1"/>
    <col min="8" max="8" width="17.5703125" bestFit="1" customWidth="1"/>
    <col min="9" max="9" width="14.85546875" bestFit="1" customWidth="1"/>
    <col min="10" max="10" width="16.7109375" bestFit="1" customWidth="1"/>
    <col min="11" max="13" width="16.140625" bestFit="1" customWidth="1"/>
    <col min="14" max="14" width="16.5703125" bestFit="1" customWidth="1"/>
    <col min="15" max="15" width="15.7109375" bestFit="1" customWidth="1"/>
    <col min="16" max="16" width="16" bestFit="1" customWidth="1"/>
    <col min="17" max="17" width="14.7109375" bestFit="1" customWidth="1"/>
    <col min="18" max="18" width="17.42578125" bestFit="1" customWidth="1"/>
    <col min="19" max="19" width="14.7109375" bestFit="1" customWidth="1"/>
    <col min="20" max="20" width="17.42578125" bestFit="1" customWidth="1"/>
    <col min="21" max="21" width="15.7109375" customWidth="1"/>
    <col min="22" max="22" width="16" bestFit="1" customWidth="1"/>
    <col min="23" max="23" width="16.7109375" bestFit="1" customWidth="1"/>
    <col min="24" max="24" width="15.42578125" customWidth="1"/>
  </cols>
  <sheetData>
    <row r="1" spans="1:29" hidden="1" x14ac:dyDescent="0.2"/>
    <row r="2" spans="1:29" ht="29.25" customHeight="1" x14ac:dyDescent="0.25">
      <c r="A2" s="1243" t="s">
        <v>1087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42"/>
      <c r="N2" s="43"/>
      <c r="O2" s="43"/>
      <c r="P2" s="43"/>
    </row>
    <row r="3" spans="1:29" ht="15.75" x14ac:dyDescent="0.25">
      <c r="A3" s="1221" t="s">
        <v>2007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44"/>
      <c r="N3" s="45"/>
      <c r="O3" s="45"/>
      <c r="P3" s="45"/>
    </row>
    <row r="4" spans="1:29" x14ac:dyDescent="0.2">
      <c r="A4" s="1241" t="s">
        <v>880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46"/>
      <c r="N4" s="47"/>
      <c r="O4" s="47"/>
      <c r="P4" s="47"/>
    </row>
    <row r="5" spans="1:29" ht="4.5" customHeight="1" x14ac:dyDescent="0.2">
      <c r="A5" s="48"/>
      <c r="B5" s="49"/>
      <c r="C5" s="49"/>
      <c r="D5" s="50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</row>
    <row r="6" spans="1:29" s="74" customFormat="1" x14ac:dyDescent="0.2">
      <c r="A6" s="223"/>
      <c r="B6" s="226" t="s">
        <v>28</v>
      </c>
      <c r="C6" s="226" t="s">
        <v>20</v>
      </c>
      <c r="D6" s="226" t="s">
        <v>21</v>
      </c>
      <c r="E6" s="226" t="s">
        <v>22</v>
      </c>
      <c r="F6" s="226" t="s">
        <v>23</v>
      </c>
      <c r="G6" s="226" t="s">
        <v>35</v>
      </c>
      <c r="H6" s="226" t="s">
        <v>24</v>
      </c>
      <c r="I6" s="226" t="s">
        <v>40</v>
      </c>
      <c r="J6" s="226" t="s">
        <v>25</v>
      </c>
      <c r="K6" s="226" t="s">
        <v>27</v>
      </c>
      <c r="L6" s="226" t="s">
        <v>26</v>
      </c>
      <c r="M6" s="224"/>
      <c r="N6" s="225"/>
      <c r="O6" s="225"/>
      <c r="P6" s="225"/>
    </row>
    <row r="7" spans="1:29" x14ac:dyDescent="0.2">
      <c r="A7" s="257" t="s">
        <v>477</v>
      </c>
      <c r="B7" s="765">
        <v>304963643</v>
      </c>
      <c r="C7" s="765">
        <v>261370513.28999999</v>
      </c>
      <c r="D7" s="765">
        <v>268616600.64999998</v>
      </c>
      <c r="E7" s="765">
        <v>935795576.13999999</v>
      </c>
      <c r="F7" s="765">
        <v>1206631461.8099999</v>
      </c>
      <c r="G7" s="765">
        <v>207115181.21000001</v>
      </c>
      <c r="H7" s="765">
        <v>463872514.97000003</v>
      </c>
      <c r="I7" s="765">
        <v>51259397.57</v>
      </c>
      <c r="J7" s="765">
        <v>95024635</v>
      </c>
      <c r="K7" s="765">
        <v>662015638.62</v>
      </c>
      <c r="L7" s="765">
        <v>367753174.61000001</v>
      </c>
      <c r="M7" s="53"/>
      <c r="N7" s="53"/>
      <c r="O7" s="53"/>
      <c r="P7" s="53"/>
      <c r="Q7" s="125"/>
      <c r="R7" s="125"/>
      <c r="S7" s="125"/>
      <c r="T7" s="125"/>
      <c r="U7" s="125"/>
      <c r="V7" s="125"/>
      <c r="W7" s="123"/>
      <c r="X7" s="123"/>
      <c r="Y7" s="123"/>
      <c r="Z7" s="123"/>
      <c r="AA7" s="123"/>
      <c r="AB7" s="123"/>
      <c r="AC7" s="123"/>
    </row>
    <row r="8" spans="1:29" x14ac:dyDescent="0.2">
      <c r="A8" s="258" t="s">
        <v>478</v>
      </c>
      <c r="B8" s="765">
        <v>-215936256</v>
      </c>
      <c r="C8" s="765">
        <v>-116826764.02</v>
      </c>
      <c r="D8" s="765">
        <v>-166320467.11000001</v>
      </c>
      <c r="E8" s="765">
        <v>-791610143.37</v>
      </c>
      <c r="F8" s="765">
        <v>-645927956.54999995</v>
      </c>
      <c r="G8" s="765">
        <v>-13693005.859999999</v>
      </c>
      <c r="H8" s="765">
        <v>-411710543.06999999</v>
      </c>
      <c r="I8" s="765">
        <v>-11018936.01</v>
      </c>
      <c r="J8" s="765">
        <v>-82391833</v>
      </c>
      <c r="K8" s="765">
        <v>-200777149.03999999</v>
      </c>
      <c r="L8" s="765">
        <v>-285992611.22000003</v>
      </c>
      <c r="M8" s="54"/>
      <c r="N8" s="53"/>
      <c r="O8" s="54"/>
      <c r="P8" s="54"/>
      <c r="Q8" s="125"/>
      <c r="R8" s="125"/>
      <c r="S8" s="125"/>
      <c r="T8" s="125"/>
      <c r="U8" s="125"/>
      <c r="V8" s="125"/>
      <c r="W8" s="123"/>
      <c r="X8" s="123"/>
      <c r="Y8" s="123"/>
      <c r="Z8" s="123"/>
      <c r="AA8" s="123"/>
      <c r="AB8" s="123"/>
      <c r="AC8" s="123"/>
    </row>
    <row r="9" spans="1:29" x14ac:dyDescent="0.2">
      <c r="A9" s="259" t="s">
        <v>479</v>
      </c>
      <c r="B9" s="575">
        <f>B7+B8</f>
        <v>89027387</v>
      </c>
      <c r="C9" s="575">
        <f t="shared" ref="C9:L9" si="0">C7+C8</f>
        <v>144543749.26999998</v>
      </c>
      <c r="D9" s="575">
        <f t="shared" si="0"/>
        <v>102296133.53999996</v>
      </c>
      <c r="E9" s="575">
        <f t="shared" si="0"/>
        <v>144185432.76999998</v>
      </c>
      <c r="F9" s="575">
        <f t="shared" si="0"/>
        <v>560703505.25999999</v>
      </c>
      <c r="G9" s="575">
        <f t="shared" si="0"/>
        <v>193422175.35000002</v>
      </c>
      <c r="H9" s="575">
        <f t="shared" si="0"/>
        <v>52161971.900000036</v>
      </c>
      <c r="I9" s="575">
        <f t="shared" si="0"/>
        <v>40240461.560000002</v>
      </c>
      <c r="J9" s="575">
        <f t="shared" si="0"/>
        <v>12632802</v>
      </c>
      <c r="K9" s="575">
        <f t="shared" si="0"/>
        <v>461238489.58000004</v>
      </c>
      <c r="L9" s="575">
        <f t="shared" si="0"/>
        <v>81760563.389999986</v>
      </c>
      <c r="M9" s="53"/>
      <c r="N9" s="53"/>
      <c r="O9" s="53"/>
      <c r="P9" s="53"/>
      <c r="Q9" s="125"/>
      <c r="R9" s="125"/>
      <c r="S9" s="125"/>
      <c r="T9" s="125"/>
      <c r="U9" s="125"/>
      <c r="V9" s="125"/>
      <c r="W9" s="123"/>
      <c r="X9" s="123"/>
      <c r="Y9" s="123"/>
      <c r="Z9" s="123"/>
      <c r="AA9" s="123"/>
      <c r="AB9" s="123"/>
      <c r="AC9" s="123"/>
    </row>
    <row r="10" spans="1:29" x14ac:dyDescent="0.2">
      <c r="A10" s="259" t="s">
        <v>480</v>
      </c>
      <c r="B10" s="575">
        <f>B11+B12</f>
        <v>-49310824</v>
      </c>
      <c r="C10" s="575">
        <f t="shared" ref="C10:L10" si="1">C11+C12</f>
        <v>-92802686.129999995</v>
      </c>
      <c r="D10" s="575">
        <f t="shared" si="1"/>
        <v>-83387159.439999998</v>
      </c>
      <c r="E10" s="575">
        <f t="shared" si="1"/>
        <v>-56920540</v>
      </c>
      <c r="F10" s="575">
        <f t="shared" si="1"/>
        <v>-461294769.90999997</v>
      </c>
      <c r="G10" s="575">
        <f t="shared" si="1"/>
        <v>-172741296.96000001</v>
      </c>
      <c r="H10" s="575">
        <f t="shared" si="1"/>
        <v>-30882785.289999999</v>
      </c>
      <c r="I10" s="575">
        <f t="shared" si="1"/>
        <v>-26783727.830000002</v>
      </c>
      <c r="J10" s="575">
        <f t="shared" si="1"/>
        <v>-34826059</v>
      </c>
      <c r="K10" s="575">
        <f t="shared" si="1"/>
        <v>-183346255.94999999</v>
      </c>
      <c r="L10" s="575">
        <f t="shared" si="1"/>
        <v>-21019706.98</v>
      </c>
      <c r="M10" s="53"/>
      <c r="N10" s="53"/>
      <c r="O10" s="53"/>
      <c r="P10" s="53"/>
      <c r="Q10" s="125"/>
      <c r="R10" s="125"/>
      <c r="S10" s="125"/>
      <c r="T10" s="125"/>
      <c r="U10" s="125"/>
      <c r="V10" s="125"/>
      <c r="W10" s="123"/>
      <c r="X10" s="123"/>
      <c r="Y10" s="123"/>
      <c r="Z10" s="123"/>
      <c r="AA10" s="123"/>
      <c r="AB10" s="123"/>
      <c r="AC10" s="123"/>
    </row>
    <row r="11" spans="1:29" x14ac:dyDescent="0.2">
      <c r="A11" s="258" t="s">
        <v>1346</v>
      </c>
      <c r="B11" s="765">
        <v>-49310824</v>
      </c>
      <c r="C11" s="765">
        <v>-72240534.060000002</v>
      </c>
      <c r="D11" s="765">
        <v>-76986529.340000004</v>
      </c>
      <c r="E11" s="765">
        <v>-56920540</v>
      </c>
      <c r="F11" s="765">
        <v>-214379824.03</v>
      </c>
      <c r="G11" s="765">
        <v>-172741296.96000001</v>
      </c>
      <c r="H11" s="765">
        <v>-30882785.289999999</v>
      </c>
      <c r="I11" s="765">
        <v>-2746535.64</v>
      </c>
      <c r="J11" s="765">
        <v>-34826059</v>
      </c>
      <c r="K11" s="765">
        <v>-183346255.94999999</v>
      </c>
      <c r="L11" s="765">
        <v>-21019706.98</v>
      </c>
      <c r="M11" s="54"/>
      <c r="N11" s="53"/>
      <c r="O11" s="54"/>
      <c r="P11" s="54"/>
      <c r="Q11" s="125"/>
      <c r="R11" s="125"/>
      <c r="S11" s="125"/>
      <c r="T11" s="125"/>
      <c r="U11" s="125"/>
      <c r="V11" s="125"/>
      <c r="W11" s="123"/>
      <c r="X11" s="123"/>
      <c r="Y11" s="123"/>
      <c r="Z11" s="123"/>
      <c r="AA11" s="123"/>
      <c r="AB11" s="123"/>
      <c r="AC11" s="123"/>
    </row>
    <row r="12" spans="1:29" x14ac:dyDescent="0.2">
      <c r="A12" s="258" t="s">
        <v>1347</v>
      </c>
      <c r="B12" s="765">
        <v>0</v>
      </c>
      <c r="C12" s="765">
        <v>-20562152.07</v>
      </c>
      <c r="D12" s="765">
        <v>-6400630.0999999996</v>
      </c>
      <c r="E12" s="765">
        <v>0</v>
      </c>
      <c r="F12" s="765">
        <v>-246914945.88</v>
      </c>
      <c r="G12" s="765">
        <v>0</v>
      </c>
      <c r="H12" s="765">
        <v>0</v>
      </c>
      <c r="I12" s="765">
        <v>-24037192.190000001</v>
      </c>
      <c r="J12" s="765">
        <v>0</v>
      </c>
      <c r="K12" s="765">
        <v>0</v>
      </c>
      <c r="L12" s="765">
        <v>0</v>
      </c>
      <c r="M12" s="54"/>
      <c r="N12" s="53"/>
      <c r="O12" s="54"/>
      <c r="P12" s="54"/>
      <c r="Q12" s="125"/>
      <c r="R12" s="125"/>
      <c r="S12" s="125"/>
      <c r="T12" s="125"/>
      <c r="U12" s="125"/>
      <c r="V12" s="125"/>
      <c r="W12" s="123"/>
      <c r="X12" s="123"/>
      <c r="Y12" s="123"/>
      <c r="Z12" s="123"/>
      <c r="AA12" s="123"/>
      <c r="AB12" s="123"/>
      <c r="AC12" s="123"/>
    </row>
    <row r="13" spans="1:29" x14ac:dyDescent="0.2">
      <c r="A13" s="259" t="s">
        <v>481</v>
      </c>
      <c r="B13" s="575">
        <f>B9+B10</f>
        <v>39716563</v>
      </c>
      <c r="C13" s="575">
        <f t="shared" ref="C13:L13" si="2">C9+C10</f>
        <v>51741063.139999986</v>
      </c>
      <c r="D13" s="575">
        <f t="shared" si="2"/>
        <v>18908974.099999964</v>
      </c>
      <c r="E13" s="575">
        <f t="shared" si="2"/>
        <v>87264892.769999981</v>
      </c>
      <c r="F13" s="575">
        <f t="shared" si="2"/>
        <v>99408735.350000024</v>
      </c>
      <c r="G13" s="575">
        <f t="shared" si="2"/>
        <v>20680878.390000015</v>
      </c>
      <c r="H13" s="575">
        <f t="shared" si="2"/>
        <v>21279186.610000037</v>
      </c>
      <c r="I13" s="575">
        <f t="shared" si="2"/>
        <v>13456733.73</v>
      </c>
      <c r="J13" s="575">
        <f t="shared" si="2"/>
        <v>-22193257</v>
      </c>
      <c r="K13" s="575">
        <f t="shared" si="2"/>
        <v>277892233.63000005</v>
      </c>
      <c r="L13" s="575">
        <f t="shared" si="2"/>
        <v>60740856.409999982</v>
      </c>
      <c r="M13" s="53"/>
      <c r="N13" s="53"/>
      <c r="O13" s="53"/>
      <c r="P13" s="53"/>
      <c r="Q13" s="125"/>
      <c r="R13" s="125"/>
      <c r="S13" s="125"/>
      <c r="T13" s="125"/>
      <c r="U13" s="125"/>
      <c r="V13" s="125"/>
      <c r="W13" s="123"/>
      <c r="X13" s="123"/>
      <c r="Y13" s="123"/>
      <c r="Z13" s="123"/>
      <c r="AA13" s="123"/>
      <c r="AB13" s="123"/>
      <c r="AC13" s="123"/>
    </row>
    <row r="14" spans="1:29" x14ac:dyDescent="0.2">
      <c r="A14" s="258" t="s">
        <v>482</v>
      </c>
      <c r="B14" s="765">
        <f>SUM(B15:B17)</f>
        <v>7562718</v>
      </c>
      <c r="C14" s="765">
        <f t="shared" ref="C14:L14" si="3">SUM(C15:C17)</f>
        <v>3537561.71</v>
      </c>
      <c r="D14" s="765">
        <f t="shared" si="3"/>
        <v>506258.26</v>
      </c>
      <c r="E14" s="765">
        <f t="shared" si="3"/>
        <v>13617275.08</v>
      </c>
      <c r="F14" s="765">
        <f t="shared" si="3"/>
        <v>3203254.16</v>
      </c>
      <c r="G14" s="765">
        <f t="shared" si="3"/>
        <v>221594.07</v>
      </c>
      <c r="H14" s="765">
        <f t="shared" si="3"/>
        <v>26780119.460000001</v>
      </c>
      <c r="I14" s="765">
        <f t="shared" si="3"/>
        <v>1745859.31</v>
      </c>
      <c r="J14" s="765">
        <f t="shared" si="3"/>
        <v>0</v>
      </c>
      <c r="K14" s="765">
        <f t="shared" si="3"/>
        <v>1033712.14</v>
      </c>
      <c r="L14" s="765">
        <f t="shared" si="3"/>
        <v>9281244.4600000009</v>
      </c>
      <c r="M14" s="53"/>
      <c r="N14" s="53"/>
      <c r="O14" s="53"/>
      <c r="P14" s="53"/>
      <c r="Q14" s="125"/>
      <c r="R14" s="125"/>
      <c r="S14" s="125"/>
      <c r="T14" s="125"/>
      <c r="U14" s="125"/>
      <c r="V14" s="125"/>
      <c r="W14" s="123"/>
      <c r="X14" s="123"/>
      <c r="Y14" s="123"/>
      <c r="Z14" s="123"/>
      <c r="AA14" s="123"/>
      <c r="AB14" s="123"/>
      <c r="AC14" s="123"/>
    </row>
    <row r="15" spans="1:29" x14ac:dyDescent="0.2">
      <c r="A15" s="499" t="s">
        <v>1547</v>
      </c>
      <c r="B15" s="765">
        <v>0</v>
      </c>
      <c r="C15" s="765">
        <v>3537561.71</v>
      </c>
      <c r="D15" s="765">
        <v>0</v>
      </c>
      <c r="E15" s="765">
        <v>0</v>
      </c>
      <c r="F15" s="765">
        <v>0</v>
      </c>
      <c r="G15" s="765"/>
      <c r="H15" s="765">
        <v>266698.21000000002</v>
      </c>
      <c r="I15" s="765">
        <v>1241018.07</v>
      </c>
      <c r="J15" s="765">
        <v>0</v>
      </c>
      <c r="K15" s="765"/>
      <c r="L15" s="765"/>
      <c r="M15" s="54"/>
      <c r="N15" s="53"/>
      <c r="O15" s="54"/>
      <c r="P15" s="54"/>
      <c r="Q15" s="125"/>
      <c r="R15" s="125"/>
      <c r="S15" s="125"/>
      <c r="T15" s="125"/>
      <c r="U15" s="125"/>
      <c r="V15" s="125"/>
      <c r="W15" s="123"/>
      <c r="X15" s="123"/>
      <c r="Y15" s="123"/>
      <c r="Z15" s="123"/>
      <c r="AA15" s="123"/>
      <c r="AB15" s="123"/>
      <c r="AC15" s="123"/>
    </row>
    <row r="16" spans="1:29" x14ac:dyDescent="0.2">
      <c r="A16" s="499" t="s">
        <v>1548</v>
      </c>
      <c r="B16" s="765"/>
      <c r="C16" s="765"/>
      <c r="D16" s="765"/>
      <c r="E16" s="765"/>
      <c r="F16" s="765"/>
      <c r="G16" s="765"/>
      <c r="H16" s="765"/>
      <c r="I16" s="765"/>
      <c r="J16" s="765"/>
      <c r="K16" s="765">
        <v>1033712.14</v>
      </c>
      <c r="L16" s="765"/>
      <c r="M16" s="54"/>
      <c r="N16" s="53"/>
      <c r="O16" s="54"/>
      <c r="P16" s="54"/>
      <c r="Q16" s="125"/>
      <c r="R16" s="125"/>
      <c r="S16" s="125"/>
      <c r="T16" s="125"/>
      <c r="U16" s="125"/>
      <c r="V16" s="125"/>
      <c r="W16" s="123"/>
      <c r="X16" s="123"/>
      <c r="Y16" s="123"/>
      <c r="Z16" s="123"/>
      <c r="AA16" s="123"/>
      <c r="AB16" s="123"/>
      <c r="AC16" s="123"/>
    </row>
    <row r="17" spans="1:29" x14ac:dyDescent="0.2">
      <c r="A17" s="499" t="s">
        <v>1549</v>
      </c>
      <c r="B17" s="765">
        <v>7562718</v>
      </c>
      <c r="C17" s="765">
        <v>0</v>
      </c>
      <c r="D17" s="765">
        <v>506258.26</v>
      </c>
      <c r="E17" s="765">
        <v>13617275.08</v>
      </c>
      <c r="F17" s="765">
        <v>3203254.16</v>
      </c>
      <c r="G17" s="765">
        <v>221594.07</v>
      </c>
      <c r="H17" s="765">
        <v>26513421.25</v>
      </c>
      <c r="I17" s="765">
        <v>504841.24</v>
      </c>
      <c r="J17" s="765">
        <v>0</v>
      </c>
      <c r="K17" s="765">
        <v>0</v>
      </c>
      <c r="L17" s="765">
        <v>9281244.4600000009</v>
      </c>
      <c r="M17" s="54"/>
      <c r="N17" s="53"/>
      <c r="O17" s="54"/>
      <c r="P17" s="54"/>
      <c r="Q17" s="125"/>
      <c r="R17" s="125"/>
      <c r="S17" s="125"/>
      <c r="T17" s="125"/>
      <c r="U17" s="125"/>
      <c r="V17" s="125"/>
      <c r="W17" s="123"/>
      <c r="X17" s="123"/>
      <c r="Y17" s="123"/>
      <c r="Z17" s="123"/>
      <c r="AA17" s="123"/>
      <c r="AB17" s="123"/>
      <c r="AC17" s="123"/>
    </row>
    <row r="18" spans="1:29" x14ac:dyDescent="0.2">
      <c r="A18" s="258" t="s">
        <v>483</v>
      </c>
      <c r="B18" s="765">
        <f>SUM(B19:B21)</f>
        <v>-38985819</v>
      </c>
      <c r="C18" s="765">
        <f t="shared" ref="C18:L18" si="4">SUM(C19:C21)</f>
        <v>-1284177.47</v>
      </c>
      <c r="D18" s="765">
        <f t="shared" si="4"/>
        <v>1691245.4</v>
      </c>
      <c r="E18" s="765">
        <f t="shared" si="4"/>
        <v>-2898468.6400000006</v>
      </c>
      <c r="F18" s="765">
        <f t="shared" si="4"/>
        <v>19474762.43</v>
      </c>
      <c r="G18" s="765">
        <f t="shared" si="4"/>
        <v>-413298.66</v>
      </c>
      <c r="H18" s="765">
        <f t="shared" si="4"/>
        <v>2555786.4299999997</v>
      </c>
      <c r="I18" s="765">
        <f t="shared" si="4"/>
        <v>-208246.91000000003</v>
      </c>
      <c r="J18" s="765">
        <f t="shared" si="4"/>
        <v>8559706</v>
      </c>
      <c r="K18" s="765">
        <f t="shared" si="4"/>
        <v>-14604963.83</v>
      </c>
      <c r="L18" s="765">
        <f t="shared" si="4"/>
        <v>-26441253.949999999</v>
      </c>
      <c r="M18" s="53"/>
      <c r="N18" s="53"/>
      <c r="O18" s="53"/>
      <c r="P18" s="53"/>
      <c r="Q18" s="125"/>
      <c r="R18" s="125"/>
      <c r="S18" s="125"/>
      <c r="T18" s="125"/>
      <c r="U18" s="125"/>
      <c r="V18" s="125"/>
      <c r="W18" s="123"/>
      <c r="X18" s="123"/>
      <c r="Y18" s="123"/>
      <c r="Z18" s="123"/>
      <c r="AA18" s="123"/>
      <c r="AB18" s="123"/>
      <c r="AC18" s="123"/>
    </row>
    <row r="19" spans="1:29" x14ac:dyDescent="0.2">
      <c r="A19" s="258" t="s">
        <v>484</v>
      </c>
      <c r="B19" s="765">
        <v>-6137007</v>
      </c>
      <c r="C19" s="765">
        <v>-1284177.47</v>
      </c>
      <c r="D19" s="765">
        <v>0</v>
      </c>
      <c r="E19" s="765">
        <v>0</v>
      </c>
      <c r="F19" s="765">
        <v>0</v>
      </c>
      <c r="G19" s="765">
        <v>-413298.66</v>
      </c>
      <c r="H19" s="765">
        <v>12204679.34</v>
      </c>
      <c r="I19" s="765">
        <v>-172915.89</v>
      </c>
      <c r="J19" s="765">
        <v>8559706</v>
      </c>
      <c r="K19" s="765">
        <v>0</v>
      </c>
      <c r="L19" s="765">
        <v>0</v>
      </c>
      <c r="M19" s="54"/>
      <c r="N19" s="53"/>
      <c r="O19" s="54"/>
      <c r="P19" s="54"/>
      <c r="Q19" s="125"/>
      <c r="R19" s="125"/>
      <c r="S19" s="125"/>
      <c r="T19" s="125"/>
      <c r="U19" s="125"/>
      <c r="V19" s="125"/>
      <c r="W19" s="123"/>
      <c r="X19" s="123"/>
      <c r="Y19" s="123"/>
      <c r="Z19" s="123"/>
      <c r="AA19" s="123"/>
      <c r="AB19" s="123"/>
      <c r="AC19" s="123"/>
    </row>
    <row r="20" spans="1:29" x14ac:dyDescent="0.2">
      <c r="A20" s="258" t="s">
        <v>1348</v>
      </c>
      <c r="B20" s="765">
        <v>-32848812</v>
      </c>
      <c r="C20" s="765">
        <v>0</v>
      </c>
      <c r="D20" s="765">
        <v>0</v>
      </c>
      <c r="E20" s="765">
        <v>-7970579.3600000003</v>
      </c>
      <c r="F20" s="765">
        <v>-2190730.5699999998</v>
      </c>
      <c r="G20" s="765">
        <v>0</v>
      </c>
      <c r="H20" s="765">
        <v>-7184714.6200000001</v>
      </c>
      <c r="I20" s="765">
        <v>-13255.2</v>
      </c>
      <c r="J20" s="765">
        <v>0</v>
      </c>
      <c r="K20" s="765">
        <v>-9155192.1600000001</v>
      </c>
      <c r="L20" s="765">
        <v>-26441253.949999999</v>
      </c>
      <c r="M20" s="54"/>
      <c r="N20" s="53"/>
      <c r="O20" s="54"/>
      <c r="P20" s="54"/>
      <c r="Q20" s="125"/>
      <c r="R20" s="125"/>
      <c r="S20" s="125"/>
      <c r="T20" s="125"/>
      <c r="U20" s="125"/>
      <c r="V20" s="125"/>
      <c r="W20" s="123"/>
      <c r="X20" s="123"/>
      <c r="Y20" s="123"/>
      <c r="Z20" s="123"/>
      <c r="AA20" s="123"/>
      <c r="AB20" s="123"/>
      <c r="AC20" s="123"/>
    </row>
    <row r="21" spans="1:29" x14ac:dyDescent="0.2">
      <c r="A21" s="258" t="s">
        <v>1349</v>
      </c>
      <c r="B21" s="765">
        <v>0</v>
      </c>
      <c r="C21" s="765">
        <v>0</v>
      </c>
      <c r="D21" s="765">
        <v>1691245.4</v>
      </c>
      <c r="E21" s="765">
        <v>5072110.72</v>
      </c>
      <c r="F21" s="765">
        <v>21665493</v>
      </c>
      <c r="G21" s="765">
        <v>0</v>
      </c>
      <c r="H21" s="765">
        <v>-2464178.29</v>
      </c>
      <c r="I21" s="765">
        <v>-22075.82</v>
      </c>
      <c r="J21" s="765">
        <v>0</v>
      </c>
      <c r="K21" s="765">
        <v>-5449771.6699999999</v>
      </c>
      <c r="L21" s="765">
        <v>0</v>
      </c>
      <c r="M21" s="54"/>
      <c r="N21" s="53"/>
      <c r="O21" s="54"/>
      <c r="P21" s="54"/>
      <c r="Q21" s="125"/>
      <c r="R21" s="125"/>
      <c r="S21" s="125"/>
      <c r="T21" s="125"/>
      <c r="U21" s="125"/>
      <c r="V21" s="125"/>
      <c r="W21" s="123"/>
      <c r="X21" s="123"/>
      <c r="Y21" s="123"/>
      <c r="Z21" s="123"/>
      <c r="AA21" s="123"/>
      <c r="AB21" s="123"/>
      <c r="AC21" s="123"/>
    </row>
    <row r="22" spans="1:29" x14ac:dyDescent="0.2">
      <c r="A22" s="259" t="s">
        <v>485</v>
      </c>
      <c r="B22" s="575">
        <f>B14+B18</f>
        <v>-31423101</v>
      </c>
      <c r="C22" s="575">
        <f t="shared" ref="C22:L22" si="5">C14+C18</f>
        <v>2253384.2400000002</v>
      </c>
      <c r="D22" s="575">
        <f t="shared" si="5"/>
        <v>2197503.66</v>
      </c>
      <c r="E22" s="575">
        <f t="shared" si="5"/>
        <v>10718806.439999999</v>
      </c>
      <c r="F22" s="575">
        <f t="shared" si="5"/>
        <v>22678016.59</v>
      </c>
      <c r="G22" s="575">
        <f t="shared" si="5"/>
        <v>-191704.58999999997</v>
      </c>
      <c r="H22" s="575">
        <f t="shared" si="5"/>
        <v>29335905.890000001</v>
      </c>
      <c r="I22" s="575">
        <f t="shared" si="5"/>
        <v>1537612.4</v>
      </c>
      <c r="J22" s="575">
        <f t="shared" si="5"/>
        <v>8559706</v>
      </c>
      <c r="K22" s="575">
        <f t="shared" si="5"/>
        <v>-13571251.689999999</v>
      </c>
      <c r="L22" s="575">
        <f t="shared" si="5"/>
        <v>-17160009.489999998</v>
      </c>
      <c r="M22" s="53"/>
      <c r="N22" s="53"/>
      <c r="O22" s="53"/>
      <c r="P22" s="53"/>
      <c r="Q22" s="125"/>
      <c r="R22" s="125"/>
      <c r="S22" s="125"/>
      <c r="T22" s="125"/>
      <c r="U22" s="125"/>
      <c r="V22" s="125"/>
      <c r="W22" s="123"/>
      <c r="X22" s="123"/>
      <c r="Y22" s="123"/>
      <c r="Z22" s="123"/>
      <c r="AA22" s="123"/>
      <c r="AB22" s="123"/>
      <c r="AC22" s="123"/>
    </row>
    <row r="23" spans="1:29" x14ac:dyDescent="0.2">
      <c r="A23" s="259" t="s">
        <v>486</v>
      </c>
      <c r="B23" s="575">
        <f>B13+B22</f>
        <v>8293462</v>
      </c>
      <c r="C23" s="575">
        <f t="shared" ref="C23:L23" si="6">C13+C22</f>
        <v>53994447.379999988</v>
      </c>
      <c r="D23" s="575">
        <f t="shared" si="6"/>
        <v>21106477.759999964</v>
      </c>
      <c r="E23" s="575">
        <f t="shared" si="6"/>
        <v>97983699.209999979</v>
      </c>
      <c r="F23" s="575">
        <f t="shared" si="6"/>
        <v>122086751.94000003</v>
      </c>
      <c r="G23" s="575">
        <f t="shared" si="6"/>
        <v>20489173.800000016</v>
      </c>
      <c r="H23" s="575">
        <f t="shared" si="6"/>
        <v>50615092.500000037</v>
      </c>
      <c r="I23" s="575">
        <f t="shared" si="6"/>
        <v>14994346.130000001</v>
      </c>
      <c r="J23" s="575">
        <f t="shared" si="6"/>
        <v>-13633551</v>
      </c>
      <c r="K23" s="575">
        <f t="shared" si="6"/>
        <v>264320981.94000006</v>
      </c>
      <c r="L23" s="575">
        <f t="shared" si="6"/>
        <v>43580846.919999987</v>
      </c>
      <c r="M23" s="53"/>
      <c r="N23" s="53"/>
      <c r="O23" s="53"/>
      <c r="P23" s="53"/>
      <c r="Q23" s="125"/>
      <c r="R23" s="125"/>
      <c r="S23" s="125"/>
      <c r="T23" s="125"/>
      <c r="U23" s="125"/>
      <c r="V23" s="125"/>
      <c r="W23" s="123"/>
      <c r="X23" s="123"/>
      <c r="Y23" s="123"/>
      <c r="Z23" s="123"/>
      <c r="AA23" s="123"/>
      <c r="AB23" s="123"/>
      <c r="AC23" s="123"/>
    </row>
    <row r="24" spans="1:29" x14ac:dyDescent="0.2">
      <c r="A24" s="258" t="s">
        <v>1350</v>
      </c>
      <c r="B24" s="765">
        <v>0</v>
      </c>
      <c r="C24" s="765">
        <v>3845527.55</v>
      </c>
      <c r="D24" s="765">
        <v>1288650.21</v>
      </c>
      <c r="E24" s="765">
        <v>0</v>
      </c>
      <c r="F24" s="765">
        <v>10725486.800000001</v>
      </c>
      <c r="G24" s="765">
        <v>0</v>
      </c>
      <c r="H24" s="765">
        <v>0</v>
      </c>
      <c r="I24" s="765">
        <v>0</v>
      </c>
      <c r="J24" s="765">
        <v>0</v>
      </c>
      <c r="K24" s="765">
        <v>793876.94</v>
      </c>
      <c r="L24" s="765">
        <v>0</v>
      </c>
      <c r="M24" s="54"/>
      <c r="N24" s="53"/>
      <c r="O24" s="54"/>
      <c r="P24" s="54"/>
      <c r="Q24" s="125"/>
      <c r="R24" s="125"/>
      <c r="S24" s="125"/>
      <c r="T24" s="125"/>
      <c r="U24" s="125"/>
      <c r="V24" s="125"/>
      <c r="W24" s="123"/>
      <c r="X24" s="123"/>
      <c r="Y24" s="123"/>
      <c r="Z24" s="123"/>
      <c r="AA24" s="123"/>
      <c r="AB24" s="123"/>
      <c r="AC24" s="123"/>
    </row>
    <row r="25" spans="1:29" x14ac:dyDescent="0.2">
      <c r="A25" s="258" t="s">
        <v>1351</v>
      </c>
      <c r="B25" s="765">
        <v>0</v>
      </c>
      <c r="C25" s="765">
        <v>-479960.08</v>
      </c>
      <c r="D25" s="765">
        <v>-1379688.05</v>
      </c>
      <c r="E25" s="765">
        <v>-223172.15</v>
      </c>
      <c r="F25" s="765">
        <v>-2677464.7799999998</v>
      </c>
      <c r="G25" s="765">
        <v>-251516.39</v>
      </c>
      <c r="H25" s="765">
        <v>-51640.92</v>
      </c>
      <c r="I25" s="765">
        <v>0</v>
      </c>
      <c r="J25" s="765">
        <v>-178071</v>
      </c>
      <c r="K25" s="765">
        <v>-33925.769999999997</v>
      </c>
      <c r="L25" s="765">
        <v>0</v>
      </c>
      <c r="M25" s="54"/>
      <c r="N25" s="53"/>
      <c r="O25" s="54"/>
      <c r="P25" s="54"/>
      <c r="Q25" s="125"/>
      <c r="R25" s="125"/>
      <c r="S25" s="125"/>
      <c r="T25" s="125"/>
      <c r="U25" s="125"/>
      <c r="V25" s="125"/>
      <c r="W25" s="123"/>
      <c r="X25" s="123"/>
      <c r="Y25" s="123"/>
      <c r="Z25" s="123"/>
      <c r="AA25" s="123"/>
      <c r="AB25" s="123"/>
      <c r="AC25" s="123"/>
    </row>
    <row r="26" spans="1:29" x14ac:dyDescent="0.2">
      <c r="A26" s="258" t="s">
        <v>1352</v>
      </c>
      <c r="B26" s="765">
        <v>0</v>
      </c>
      <c r="C26" s="765">
        <v>0</v>
      </c>
      <c r="D26" s="765">
        <v>0</v>
      </c>
      <c r="E26" s="765">
        <v>0</v>
      </c>
      <c r="F26" s="765">
        <v>0</v>
      </c>
      <c r="G26" s="765">
        <v>0</v>
      </c>
      <c r="H26" s="765">
        <v>0</v>
      </c>
      <c r="I26" s="765">
        <v>881209.69</v>
      </c>
      <c r="J26" s="765">
        <v>96800794</v>
      </c>
      <c r="K26" s="765">
        <v>18212258.949999999</v>
      </c>
      <c r="L26" s="765">
        <v>0</v>
      </c>
      <c r="M26" s="54"/>
      <c r="N26" s="53"/>
      <c r="O26" s="54"/>
      <c r="P26" s="54"/>
      <c r="Q26" s="125"/>
      <c r="R26" s="125"/>
      <c r="S26" s="125"/>
      <c r="T26" s="125"/>
      <c r="U26" s="125"/>
      <c r="V26" s="125"/>
      <c r="W26" s="123"/>
      <c r="X26" s="123"/>
      <c r="Y26" s="123"/>
      <c r="Z26" s="123"/>
      <c r="AA26" s="123"/>
      <c r="AB26" s="123"/>
      <c r="AC26" s="123"/>
    </row>
    <row r="27" spans="1:29" x14ac:dyDescent="0.2">
      <c r="A27" s="258" t="s">
        <v>1353</v>
      </c>
      <c r="B27" s="765">
        <v>0</v>
      </c>
      <c r="C27" s="765">
        <v>0</v>
      </c>
      <c r="D27" s="765">
        <v>0</v>
      </c>
      <c r="E27" s="765">
        <v>0</v>
      </c>
      <c r="F27" s="765">
        <v>0</v>
      </c>
      <c r="G27" s="765">
        <v>0</v>
      </c>
      <c r="H27" s="765">
        <v>0</v>
      </c>
      <c r="I27" s="765">
        <v>0</v>
      </c>
      <c r="J27" s="765"/>
      <c r="K27" s="765">
        <v>-589228.85</v>
      </c>
      <c r="L27" s="765">
        <v>0</v>
      </c>
      <c r="M27" s="54"/>
      <c r="N27" s="53"/>
      <c r="O27" s="54"/>
      <c r="P27" s="54"/>
      <c r="Q27" s="125"/>
      <c r="R27" s="125"/>
      <c r="S27" s="125"/>
      <c r="T27" s="125"/>
      <c r="U27" s="125"/>
      <c r="V27" s="125"/>
      <c r="W27" s="123"/>
      <c r="X27" s="123"/>
      <c r="Y27" s="123"/>
      <c r="Z27" s="123"/>
      <c r="AA27" s="123"/>
      <c r="AB27" s="123"/>
      <c r="AC27" s="123"/>
    </row>
    <row r="28" spans="1:29" x14ac:dyDescent="0.2">
      <c r="A28" s="259" t="s">
        <v>1354</v>
      </c>
      <c r="B28" s="575">
        <f>SUM(B23:B27)</f>
        <v>8293462</v>
      </c>
      <c r="C28" s="575">
        <f t="shared" ref="C28:L28" si="7">SUM(C23:C27)</f>
        <v>57360014.849999987</v>
      </c>
      <c r="D28" s="575">
        <f t="shared" si="7"/>
        <v>21015439.919999965</v>
      </c>
      <c r="E28" s="575">
        <f t="shared" si="7"/>
        <v>97760527.059999973</v>
      </c>
      <c r="F28" s="575">
        <f t="shared" si="7"/>
        <v>130134773.96000002</v>
      </c>
      <c r="G28" s="575">
        <f t="shared" si="7"/>
        <v>20237657.410000015</v>
      </c>
      <c r="H28" s="575">
        <f t="shared" si="7"/>
        <v>50563451.580000035</v>
      </c>
      <c r="I28" s="575">
        <f t="shared" si="7"/>
        <v>15875555.82</v>
      </c>
      <c r="J28" s="575">
        <f t="shared" si="7"/>
        <v>82989172</v>
      </c>
      <c r="K28" s="575">
        <f t="shared" si="7"/>
        <v>282703963.21000004</v>
      </c>
      <c r="L28" s="575">
        <f t="shared" si="7"/>
        <v>43580846.919999987</v>
      </c>
      <c r="M28" s="53"/>
      <c r="N28" s="53"/>
      <c r="O28" s="53"/>
      <c r="P28" s="53"/>
      <c r="Q28" s="125"/>
      <c r="R28" s="125"/>
      <c r="S28" s="125"/>
      <c r="T28" s="125"/>
      <c r="U28" s="125"/>
      <c r="V28" s="125"/>
      <c r="W28" s="123"/>
      <c r="X28" s="123"/>
      <c r="Y28" s="123"/>
      <c r="Z28" s="123"/>
      <c r="AA28" s="123"/>
      <c r="AB28" s="123"/>
      <c r="AC28" s="123"/>
    </row>
    <row r="29" spans="1:29" x14ac:dyDescent="0.2">
      <c r="A29" s="258" t="s">
        <v>1355</v>
      </c>
      <c r="B29" s="765">
        <v>0</v>
      </c>
      <c r="C29" s="765">
        <v>-8124954.1100000003</v>
      </c>
      <c r="D29" s="765">
        <v>-2528021.4500000002</v>
      </c>
      <c r="E29" s="765">
        <v>-6619224.9500000002</v>
      </c>
      <c r="F29" s="765">
        <v>-32888749.760000002</v>
      </c>
      <c r="G29" s="765">
        <v>-872124.05</v>
      </c>
      <c r="H29" s="765">
        <v>-22147846.59</v>
      </c>
      <c r="I29" s="765">
        <v>-11227811.460000001</v>
      </c>
      <c r="J29" s="765"/>
      <c r="K29" s="765">
        <v>-6304961.6600000001</v>
      </c>
      <c r="L29" s="765">
        <v>0</v>
      </c>
      <c r="M29" s="54"/>
      <c r="N29" s="53"/>
      <c r="O29" s="54"/>
      <c r="P29" s="54"/>
      <c r="Q29" s="125"/>
      <c r="R29" s="125"/>
      <c r="S29" s="125"/>
      <c r="T29" s="125"/>
      <c r="U29" s="125"/>
      <c r="V29" s="125"/>
      <c r="W29" s="123"/>
      <c r="X29" s="123"/>
      <c r="Y29" s="123"/>
      <c r="Z29" s="123"/>
      <c r="AA29" s="123"/>
      <c r="AB29" s="123"/>
      <c r="AC29" s="123"/>
    </row>
    <row r="30" spans="1:29" x14ac:dyDescent="0.2">
      <c r="A30" s="259" t="s">
        <v>487</v>
      </c>
      <c r="B30" s="575">
        <f>B28+B29</f>
        <v>8293462</v>
      </c>
      <c r="C30" s="575">
        <f t="shared" ref="C30:L30" si="8">C28+C29</f>
        <v>49235060.739999987</v>
      </c>
      <c r="D30" s="575">
        <f t="shared" si="8"/>
        <v>18487418.469999965</v>
      </c>
      <c r="E30" s="575">
        <f t="shared" si="8"/>
        <v>91141302.10999997</v>
      </c>
      <c r="F30" s="575">
        <f t="shared" si="8"/>
        <v>97246024.200000018</v>
      </c>
      <c r="G30" s="575">
        <f t="shared" si="8"/>
        <v>19365533.360000014</v>
      </c>
      <c r="H30" s="575">
        <f t="shared" si="8"/>
        <v>28415604.990000036</v>
      </c>
      <c r="I30" s="575">
        <f t="shared" si="8"/>
        <v>4647744.3599999994</v>
      </c>
      <c r="J30" s="575">
        <f t="shared" si="8"/>
        <v>82989172</v>
      </c>
      <c r="K30" s="575">
        <f t="shared" si="8"/>
        <v>276399001.55000001</v>
      </c>
      <c r="L30" s="575">
        <f t="shared" si="8"/>
        <v>43580846.919999987</v>
      </c>
      <c r="M30" s="53"/>
      <c r="N30" s="53"/>
      <c r="O30" s="53"/>
      <c r="P30" s="53"/>
      <c r="Q30" s="125"/>
      <c r="R30" s="125"/>
      <c r="S30" s="125"/>
      <c r="T30" s="125"/>
      <c r="U30" s="125"/>
      <c r="V30" s="125"/>
      <c r="W30" s="123"/>
      <c r="X30" s="123"/>
      <c r="Y30" s="123"/>
      <c r="Z30" s="123"/>
      <c r="AA30" s="123"/>
      <c r="AB30" s="123"/>
      <c r="AC30" s="123"/>
    </row>
    <row r="31" spans="1:29" x14ac:dyDescent="0.2">
      <c r="A31" s="258" t="s">
        <v>1356</v>
      </c>
      <c r="B31" s="765">
        <v>-20413368</v>
      </c>
      <c r="C31" s="765">
        <v>0</v>
      </c>
      <c r="D31" s="765">
        <v>0</v>
      </c>
      <c r="E31" s="765">
        <v>0</v>
      </c>
      <c r="F31" s="765">
        <v>0</v>
      </c>
      <c r="G31" s="765">
        <v>0</v>
      </c>
      <c r="H31" s="765">
        <v>0</v>
      </c>
      <c r="I31" s="765">
        <v>0</v>
      </c>
      <c r="J31" s="765">
        <v>0</v>
      </c>
      <c r="K31" s="765">
        <v>-45000000</v>
      </c>
      <c r="L31" s="765">
        <v>0</v>
      </c>
      <c r="M31" s="54"/>
      <c r="N31" s="53"/>
      <c r="O31" s="54"/>
      <c r="P31" s="54"/>
      <c r="Q31" s="125"/>
      <c r="R31" s="125"/>
      <c r="S31" s="125"/>
      <c r="T31" s="125"/>
      <c r="U31" s="125"/>
      <c r="V31" s="125"/>
      <c r="W31" s="123"/>
      <c r="X31" s="123"/>
      <c r="Y31" s="123"/>
      <c r="Z31" s="123"/>
      <c r="AA31" s="123"/>
      <c r="AB31" s="123"/>
      <c r="AC31" s="123"/>
    </row>
    <row r="32" spans="1:29" ht="14.25" customHeight="1" x14ac:dyDescent="0.2">
      <c r="A32" s="260" t="s">
        <v>488</v>
      </c>
      <c r="B32" s="576">
        <f>B30+B31</f>
        <v>-12119906</v>
      </c>
      <c r="C32" s="576">
        <f t="shared" ref="C32:L32" si="9">C30+C31</f>
        <v>49235060.739999987</v>
      </c>
      <c r="D32" s="576">
        <f t="shared" si="9"/>
        <v>18487418.469999965</v>
      </c>
      <c r="E32" s="576">
        <f t="shared" si="9"/>
        <v>91141302.10999997</v>
      </c>
      <c r="F32" s="576">
        <f t="shared" si="9"/>
        <v>97246024.200000018</v>
      </c>
      <c r="G32" s="576">
        <f t="shared" si="9"/>
        <v>19365533.360000014</v>
      </c>
      <c r="H32" s="576">
        <f t="shared" si="9"/>
        <v>28415604.990000036</v>
      </c>
      <c r="I32" s="576">
        <f t="shared" si="9"/>
        <v>4647744.3599999994</v>
      </c>
      <c r="J32" s="576">
        <f t="shared" si="9"/>
        <v>82989172</v>
      </c>
      <c r="K32" s="576">
        <f t="shared" si="9"/>
        <v>231399001.55000001</v>
      </c>
      <c r="L32" s="576">
        <f t="shared" si="9"/>
        <v>43580846.919999987</v>
      </c>
      <c r="M32" s="53"/>
      <c r="N32" s="53"/>
      <c r="O32" s="53"/>
      <c r="P32" s="53"/>
      <c r="Q32" s="125"/>
      <c r="R32" s="125"/>
      <c r="S32" s="125"/>
      <c r="T32" s="125"/>
      <c r="U32" s="125"/>
      <c r="V32" s="125"/>
      <c r="W32" s="123"/>
      <c r="X32" s="123"/>
      <c r="Y32" s="123"/>
      <c r="Z32" s="123"/>
      <c r="AA32" s="123"/>
      <c r="AB32" s="123"/>
      <c r="AC32" s="123"/>
    </row>
    <row r="33" spans="1:32" ht="5.25" customHeight="1" x14ac:dyDescent="0.2">
      <c r="A33" s="1244"/>
      <c r="B33" s="1245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53"/>
      <c r="N33" s="53"/>
      <c r="O33" s="53"/>
      <c r="P33" s="53"/>
    </row>
    <row r="34" spans="1:32" x14ac:dyDescent="0.2">
      <c r="A34" s="55" t="s">
        <v>1135</v>
      </c>
      <c r="B34" s="53"/>
      <c r="C34" s="53"/>
      <c r="D34" s="53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32" x14ac:dyDescent="0.2">
      <c r="A35" s="55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53"/>
      <c r="N35" s="53"/>
      <c r="O35" s="53"/>
      <c r="P35" s="53"/>
    </row>
    <row r="36" spans="1:32" x14ac:dyDescent="0.2">
      <c r="A36" s="56"/>
      <c r="B36" s="297"/>
      <c r="C36" s="297"/>
      <c r="D36" s="298"/>
      <c r="E36" s="297"/>
      <c r="F36" s="297"/>
      <c r="G36" s="297"/>
      <c r="H36" s="297"/>
      <c r="I36" s="297"/>
      <c r="J36" s="297"/>
      <c r="K36" s="297"/>
      <c r="L36" s="57"/>
      <c r="M36" s="57"/>
      <c r="N36" s="57"/>
      <c r="O36" s="57"/>
      <c r="P36" s="57"/>
    </row>
    <row r="37" spans="1:32" ht="24.75" customHeight="1" x14ac:dyDescent="0.25">
      <c r="A37" s="1239" t="s">
        <v>1088</v>
      </c>
      <c r="B37" s="1239"/>
      <c r="C37" s="1239"/>
      <c r="D37" s="1239"/>
      <c r="E37" s="1239"/>
      <c r="F37" s="1239"/>
      <c r="G37" s="1239"/>
      <c r="H37" s="1239"/>
      <c r="I37" s="1239"/>
      <c r="J37" s="1239"/>
      <c r="K37" s="1239"/>
      <c r="L37" s="1239"/>
      <c r="M37" s="1239"/>
      <c r="N37" s="1239"/>
      <c r="O37" s="1239"/>
      <c r="P37" s="1239"/>
      <c r="Q37" s="1239"/>
      <c r="R37" s="1239"/>
      <c r="S37" s="1239"/>
      <c r="T37" s="1239"/>
      <c r="U37" s="1239"/>
      <c r="V37" s="1239"/>
      <c r="W37" s="1239"/>
      <c r="X37" s="1239"/>
    </row>
    <row r="38" spans="1:32" ht="15.75" x14ac:dyDescent="0.25">
      <c r="A38" s="1239" t="s">
        <v>1621</v>
      </c>
      <c r="B38" s="1239"/>
      <c r="C38" s="1239"/>
      <c r="D38" s="1239"/>
      <c r="E38" s="1239"/>
      <c r="F38" s="1239"/>
      <c r="G38" s="1239"/>
      <c r="H38" s="1239"/>
      <c r="I38" s="1239"/>
      <c r="J38" s="1239"/>
      <c r="K38" s="1239"/>
      <c r="L38" s="1239"/>
      <c r="M38" s="1239"/>
      <c r="N38" s="1239"/>
      <c r="O38" s="1239"/>
      <c r="P38" s="1239"/>
      <c r="Q38" s="1240"/>
      <c r="R38" s="1240"/>
      <c r="S38" s="1240"/>
      <c r="T38" s="1240"/>
      <c r="U38" s="1240"/>
      <c r="V38" s="1240"/>
      <c r="W38" s="1240"/>
      <c r="X38" s="1240"/>
    </row>
    <row r="39" spans="1:32" x14ac:dyDescent="0.2">
      <c r="A39" s="1241" t="s">
        <v>880</v>
      </c>
      <c r="B39" s="1241"/>
      <c r="C39" s="1241"/>
      <c r="D39" s="1241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2"/>
      <c r="R39" s="1242"/>
      <c r="S39" s="1242"/>
      <c r="T39" s="1242"/>
      <c r="U39" s="1242"/>
      <c r="V39" s="1242"/>
      <c r="W39" s="1242"/>
      <c r="X39" s="1242"/>
    </row>
    <row r="40" spans="1:32" ht="3" customHeight="1" x14ac:dyDescent="0.2">
      <c r="A40" s="48"/>
      <c r="B40" s="49"/>
      <c r="C40" s="49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32" ht="15" x14ac:dyDescent="0.25">
      <c r="A41" s="1246"/>
      <c r="B41" s="1238" t="s">
        <v>857</v>
      </c>
      <c r="C41" s="1238"/>
      <c r="D41" s="1238"/>
      <c r="E41" s="1238"/>
      <c r="F41" s="1238"/>
      <c r="G41" s="1238"/>
      <c r="H41" s="1238"/>
      <c r="I41" s="1238"/>
      <c r="J41" s="1238"/>
      <c r="K41" s="1238"/>
      <c r="L41" s="1238"/>
      <c r="M41" s="1238"/>
      <c r="N41" s="1238"/>
      <c r="O41" s="1238"/>
      <c r="P41" s="1238"/>
      <c r="Q41" s="1238"/>
      <c r="R41" s="1238"/>
      <c r="S41" s="1238"/>
      <c r="T41" s="1238"/>
      <c r="U41" s="1238"/>
      <c r="V41" s="1238" t="s">
        <v>858</v>
      </c>
      <c r="W41" s="1238"/>
      <c r="X41" s="274" t="s">
        <v>859</v>
      </c>
    </row>
    <row r="42" spans="1:32" s="208" customFormat="1" ht="13.5" customHeight="1" x14ac:dyDescent="0.25">
      <c r="A42" s="1246"/>
      <c r="B42" s="794" t="s">
        <v>90</v>
      </c>
      <c r="C42" s="794" t="s">
        <v>1024</v>
      </c>
      <c r="D42" s="794" t="s">
        <v>50</v>
      </c>
      <c r="E42" s="794" t="s">
        <v>100</v>
      </c>
      <c r="F42" s="794" t="s">
        <v>29</v>
      </c>
      <c r="G42" s="794" t="s">
        <v>48</v>
      </c>
      <c r="H42" s="794" t="s">
        <v>49</v>
      </c>
      <c r="I42" s="794" t="s">
        <v>75</v>
      </c>
      <c r="J42" s="794" t="s">
        <v>32</v>
      </c>
      <c r="K42" s="794" t="s">
        <v>41</v>
      </c>
      <c r="L42" s="794" t="s">
        <v>406</v>
      </c>
      <c r="M42" s="794" t="s">
        <v>930</v>
      </c>
      <c r="N42" s="794" t="s">
        <v>934</v>
      </c>
      <c r="O42" s="794" t="s">
        <v>94</v>
      </c>
      <c r="P42" s="794" t="s">
        <v>89</v>
      </c>
      <c r="Q42" s="794" t="s">
        <v>30</v>
      </c>
      <c r="R42" s="794" t="s">
        <v>877</v>
      </c>
      <c r="S42" s="794" t="s">
        <v>160</v>
      </c>
      <c r="T42" s="794" t="s">
        <v>31</v>
      </c>
      <c r="U42" s="794" t="s">
        <v>1345</v>
      </c>
      <c r="V42" s="794" t="s">
        <v>407</v>
      </c>
      <c r="W42" s="794" t="s">
        <v>533</v>
      </c>
      <c r="X42" s="794" t="s">
        <v>42</v>
      </c>
    </row>
    <row r="43" spans="1:32" ht="15" x14ac:dyDescent="0.25">
      <c r="A43" s="257" t="s">
        <v>477</v>
      </c>
      <c r="B43" s="765">
        <v>165607300.38999999</v>
      </c>
      <c r="C43" s="765">
        <v>272912403.86000001</v>
      </c>
      <c r="D43" s="765">
        <v>4959704.2699999996</v>
      </c>
      <c r="E43" s="765">
        <v>1011821000</v>
      </c>
      <c r="F43" s="765">
        <v>3694655.53</v>
      </c>
      <c r="G43" s="765">
        <v>435986172.44</v>
      </c>
      <c r="H43" s="765">
        <v>637379378</v>
      </c>
      <c r="I43" s="765">
        <v>966130064.26999998</v>
      </c>
      <c r="J43" s="765">
        <v>609162581.58000004</v>
      </c>
      <c r="K43" s="765">
        <v>2594558.1</v>
      </c>
      <c r="L43" s="765">
        <v>849560668.36000001</v>
      </c>
      <c r="M43" s="765">
        <v>0</v>
      </c>
      <c r="N43" s="765">
        <v>179150404.72</v>
      </c>
      <c r="O43" s="765">
        <v>4202916</v>
      </c>
      <c r="P43" s="765">
        <v>2306014115.1700001</v>
      </c>
      <c r="Q43" s="765">
        <v>93568525.269999996</v>
      </c>
      <c r="R43" s="765">
        <v>105533416</v>
      </c>
      <c r="S43" s="765">
        <v>23893630</v>
      </c>
      <c r="T43" s="765">
        <v>1401581115.8199999</v>
      </c>
      <c r="U43" s="765">
        <v>17119435.68</v>
      </c>
      <c r="V43" s="765">
        <v>421959310</v>
      </c>
      <c r="W43" s="807">
        <v>1395219445</v>
      </c>
      <c r="X43" s="765">
        <v>9780920.6099999994</v>
      </c>
      <c r="Y43" s="125"/>
      <c r="Z43" s="125"/>
      <c r="AA43" s="125"/>
      <c r="AB43" s="125"/>
      <c r="AC43" s="125"/>
      <c r="AD43" s="123"/>
      <c r="AE43" s="123"/>
      <c r="AF43" s="123"/>
    </row>
    <row r="44" spans="1:32" x14ac:dyDescent="0.2">
      <c r="A44" s="258" t="s">
        <v>478</v>
      </c>
      <c r="B44" s="765">
        <v>-125057536.55</v>
      </c>
      <c r="C44" s="765">
        <v>-161788502.97999999</v>
      </c>
      <c r="D44" s="765">
        <v>-4412812.1100000003</v>
      </c>
      <c r="E44" s="765">
        <v>-288950507</v>
      </c>
      <c r="F44" s="765">
        <v>-3336458.25</v>
      </c>
      <c r="G44" s="765">
        <v>-229407946.53</v>
      </c>
      <c r="H44" s="765">
        <v>-254311112.12</v>
      </c>
      <c r="I44" s="765">
        <v>-839133817.82000005</v>
      </c>
      <c r="J44" s="765">
        <v>-570722707.37</v>
      </c>
      <c r="K44" s="765">
        <v>-897940.97</v>
      </c>
      <c r="L44" s="765">
        <v>-678460944.77999997</v>
      </c>
      <c r="M44" s="765">
        <v>0</v>
      </c>
      <c r="N44" s="765">
        <v>-129429584.16</v>
      </c>
      <c r="O44" s="765">
        <v>-2931642</v>
      </c>
      <c r="P44" s="765">
        <v>-1760204296.49</v>
      </c>
      <c r="Q44" s="765">
        <v>-61070956.600000001</v>
      </c>
      <c r="R44" s="765">
        <v>-95872491</v>
      </c>
      <c r="S44" s="765">
        <v>-14530474</v>
      </c>
      <c r="T44" s="765">
        <v>-904678790.47000003</v>
      </c>
      <c r="U44" s="765">
        <v>-10332855.199999999</v>
      </c>
      <c r="V44" s="765">
        <v>-405394773</v>
      </c>
      <c r="W44" s="765">
        <v>-390244035</v>
      </c>
      <c r="X44" s="765">
        <v>-6121802.4400000004</v>
      </c>
      <c r="Y44" s="125"/>
      <c r="Z44" s="125"/>
      <c r="AA44" s="125"/>
      <c r="AB44" s="125"/>
      <c r="AC44" s="125"/>
      <c r="AD44" s="123"/>
      <c r="AE44" s="123"/>
      <c r="AF44" s="123"/>
    </row>
    <row r="45" spans="1:32" s="37" customFormat="1" x14ac:dyDescent="0.2">
      <c r="A45" s="259" t="s">
        <v>479</v>
      </c>
      <c r="B45" s="515">
        <f>B43+B44</f>
        <v>40549763.839999989</v>
      </c>
      <c r="C45" s="515">
        <f t="shared" ref="C45:X45" si="10">C43+C44</f>
        <v>111123900.88000003</v>
      </c>
      <c r="D45" s="515">
        <f t="shared" si="10"/>
        <v>546892.15999999922</v>
      </c>
      <c r="E45" s="515">
        <f t="shared" si="10"/>
        <v>722870493</v>
      </c>
      <c r="F45" s="515">
        <f t="shared" si="10"/>
        <v>358197.2799999998</v>
      </c>
      <c r="G45" s="515">
        <f t="shared" si="10"/>
        <v>206578225.91</v>
      </c>
      <c r="H45" s="515">
        <f t="shared" si="10"/>
        <v>383068265.88</v>
      </c>
      <c r="I45" s="515">
        <f t="shared" si="10"/>
        <v>126996246.44999993</v>
      </c>
      <c r="J45" s="515">
        <f t="shared" si="10"/>
        <v>38439874.210000038</v>
      </c>
      <c r="K45" s="515">
        <f t="shared" si="10"/>
        <v>1696617.1300000001</v>
      </c>
      <c r="L45" s="515">
        <f t="shared" si="10"/>
        <v>171099723.58000004</v>
      </c>
      <c r="M45" s="515">
        <f t="shared" si="10"/>
        <v>0</v>
      </c>
      <c r="N45" s="515">
        <f t="shared" si="10"/>
        <v>49720820.560000002</v>
      </c>
      <c r="O45" s="515">
        <f t="shared" si="10"/>
        <v>1271274</v>
      </c>
      <c r="P45" s="515">
        <f t="shared" si="10"/>
        <v>545809818.68000007</v>
      </c>
      <c r="Q45" s="515">
        <f t="shared" si="10"/>
        <v>32497568.669999994</v>
      </c>
      <c r="R45" s="515">
        <f t="shared" si="10"/>
        <v>9660925</v>
      </c>
      <c r="S45" s="515">
        <f t="shared" si="10"/>
        <v>9363156</v>
      </c>
      <c r="T45" s="515">
        <f t="shared" si="10"/>
        <v>496902325.3499999</v>
      </c>
      <c r="U45" s="515">
        <f t="shared" si="10"/>
        <v>6786580.4800000004</v>
      </c>
      <c r="V45" s="515">
        <f t="shared" si="10"/>
        <v>16564537</v>
      </c>
      <c r="W45" s="515">
        <f t="shared" si="10"/>
        <v>1004975410</v>
      </c>
      <c r="X45" s="515">
        <f t="shared" si="10"/>
        <v>3659118.169999999</v>
      </c>
      <c r="Y45" s="227"/>
      <c r="Z45" s="227"/>
      <c r="AA45" s="227"/>
      <c r="AB45" s="227"/>
      <c r="AC45" s="227"/>
      <c r="AD45" s="228"/>
      <c r="AE45" s="228"/>
      <c r="AF45" s="228"/>
    </row>
    <row r="46" spans="1:32" x14ac:dyDescent="0.2">
      <c r="A46" s="258" t="s">
        <v>480</v>
      </c>
      <c r="B46" s="515">
        <f>B47+B48</f>
        <v>-35880674.910000004</v>
      </c>
      <c r="C46" s="515">
        <f t="shared" ref="C46:X46" si="11">C47+C48</f>
        <v>-91411789.569999993</v>
      </c>
      <c r="D46" s="515">
        <f t="shared" si="11"/>
        <v>-3575547.42</v>
      </c>
      <c r="E46" s="515">
        <f t="shared" si="11"/>
        <v>-195009494</v>
      </c>
      <c r="F46" s="515">
        <f t="shared" si="11"/>
        <v>-1337544</v>
      </c>
      <c r="G46" s="515">
        <f t="shared" si="11"/>
        <v>-170536500.63</v>
      </c>
      <c r="H46" s="515">
        <f t="shared" si="11"/>
        <v>-221015360.74000001</v>
      </c>
      <c r="I46" s="515">
        <f t="shared" si="11"/>
        <v>-109096014.42</v>
      </c>
      <c r="J46" s="515">
        <f t="shared" si="11"/>
        <v>-37840705.510000005</v>
      </c>
      <c r="K46" s="515">
        <f t="shared" si="11"/>
        <v>-1145162.93</v>
      </c>
      <c r="L46" s="515">
        <f t="shared" si="11"/>
        <v>-152040591.15000001</v>
      </c>
      <c r="M46" s="515">
        <f t="shared" si="11"/>
        <v>-8785</v>
      </c>
      <c r="N46" s="515">
        <f t="shared" si="11"/>
        <v>-37912489.219999999</v>
      </c>
      <c r="O46" s="515">
        <f t="shared" si="11"/>
        <v>-2465627</v>
      </c>
      <c r="P46" s="515">
        <f t="shared" si="11"/>
        <v>-512604629.5</v>
      </c>
      <c r="Q46" s="515">
        <f t="shared" si="11"/>
        <v>-13302783.800000001</v>
      </c>
      <c r="R46" s="515">
        <f t="shared" si="11"/>
        <v>-8349457</v>
      </c>
      <c r="S46" s="515">
        <f t="shared" si="11"/>
        <v>-4734322</v>
      </c>
      <c r="T46" s="515">
        <f t="shared" si="11"/>
        <v>-334924554.86000001</v>
      </c>
      <c r="U46" s="515">
        <f t="shared" si="11"/>
        <v>-2371015.71</v>
      </c>
      <c r="V46" s="515">
        <f t="shared" si="11"/>
        <v>-15874465</v>
      </c>
      <c r="W46" s="515">
        <f t="shared" si="11"/>
        <v>-130576653</v>
      </c>
      <c r="X46" s="515">
        <f t="shared" si="11"/>
        <v>-2628370.7599999998</v>
      </c>
      <c r="Y46" s="125"/>
      <c r="Z46" s="125"/>
      <c r="AA46" s="125"/>
      <c r="AB46" s="125"/>
      <c r="AC46" s="125"/>
      <c r="AD46" s="123"/>
      <c r="AE46" s="123"/>
      <c r="AF46" s="123"/>
    </row>
    <row r="47" spans="1:32" x14ac:dyDescent="0.2">
      <c r="A47" s="258" t="s">
        <v>1231</v>
      </c>
      <c r="B47" s="765">
        <v>-14957057.810000001</v>
      </c>
      <c r="C47" s="765">
        <v>-47687219.25</v>
      </c>
      <c r="D47" s="765">
        <v>-1392906.87</v>
      </c>
      <c r="E47" s="765">
        <v>131813672</v>
      </c>
      <c r="F47" s="765">
        <v>-1187042.82</v>
      </c>
      <c r="G47" s="765">
        <v>-32222056.25</v>
      </c>
      <c r="H47" s="765">
        <v>-38486522.990000002</v>
      </c>
      <c r="I47" s="765">
        <v>-47495642.68</v>
      </c>
      <c r="J47" s="765">
        <v>-34404977.590000004</v>
      </c>
      <c r="K47" s="765">
        <v>-1145162.93</v>
      </c>
      <c r="L47" s="765">
        <v>-22744189.57</v>
      </c>
      <c r="M47" s="765">
        <v>-8785</v>
      </c>
      <c r="N47" s="765">
        <v>-17988804.57</v>
      </c>
      <c r="O47" s="765">
        <v>-1708622</v>
      </c>
      <c r="P47" s="765">
        <v>-104193185.41</v>
      </c>
      <c r="Q47" s="765">
        <v>-6249917.1600000001</v>
      </c>
      <c r="R47" s="765">
        <v>-3144622</v>
      </c>
      <c r="S47" s="765">
        <v>-2974232</v>
      </c>
      <c r="T47" s="765">
        <v>-82818458.230000004</v>
      </c>
      <c r="U47" s="765">
        <v>-1866519.9</v>
      </c>
      <c r="V47" s="765">
        <v>-11505201</v>
      </c>
      <c r="W47" s="765">
        <v>-40406838</v>
      </c>
      <c r="X47" s="765">
        <v>-2628370.7599999998</v>
      </c>
      <c r="Y47" s="125"/>
      <c r="Z47" s="125"/>
      <c r="AA47" s="125"/>
      <c r="AB47" s="125"/>
      <c r="AC47" s="125"/>
      <c r="AD47" s="123"/>
      <c r="AE47" s="123"/>
      <c r="AF47" s="123"/>
    </row>
    <row r="48" spans="1:32" x14ac:dyDescent="0.2">
      <c r="A48" s="258" t="s">
        <v>1232</v>
      </c>
      <c r="B48" s="765">
        <v>-20923617.100000001</v>
      </c>
      <c r="C48" s="765">
        <v>-43724570.32</v>
      </c>
      <c r="D48" s="765">
        <v>-2182640.5499999998</v>
      </c>
      <c r="E48" s="765">
        <v>-326823166</v>
      </c>
      <c r="F48" s="765">
        <v>-150501.18</v>
      </c>
      <c r="G48" s="765">
        <v>-138314444.38</v>
      </c>
      <c r="H48" s="765">
        <v>-182528837.75</v>
      </c>
      <c r="I48" s="765">
        <v>-61600371.740000002</v>
      </c>
      <c r="J48" s="765">
        <v>-3435727.92</v>
      </c>
      <c r="K48" s="765">
        <v>0</v>
      </c>
      <c r="L48" s="765">
        <v>-129296401.58</v>
      </c>
      <c r="M48" s="765">
        <v>0</v>
      </c>
      <c r="N48" s="765">
        <v>-19923684.649999999</v>
      </c>
      <c r="O48" s="765">
        <v>-757005</v>
      </c>
      <c r="P48" s="765">
        <v>-408411444.08999997</v>
      </c>
      <c r="Q48" s="765">
        <v>-7052866.6399999997</v>
      </c>
      <c r="R48" s="765">
        <v>-5204835</v>
      </c>
      <c r="S48" s="765">
        <v>-1760090</v>
      </c>
      <c r="T48" s="765">
        <v>-252106096.63</v>
      </c>
      <c r="U48" s="765">
        <v>-504495.81</v>
      </c>
      <c r="V48" s="765">
        <v>-4369264</v>
      </c>
      <c r="W48" s="765">
        <v>-90169815</v>
      </c>
      <c r="X48" s="765">
        <v>0</v>
      </c>
      <c r="Y48" s="125"/>
      <c r="Z48" s="125"/>
      <c r="AA48" s="125"/>
      <c r="AB48" s="125"/>
      <c r="AC48" s="125"/>
      <c r="AD48" s="123"/>
      <c r="AE48" s="123"/>
      <c r="AF48" s="123"/>
    </row>
    <row r="49" spans="1:32" s="37" customFormat="1" x14ac:dyDescent="0.2">
      <c r="A49" s="259" t="s">
        <v>481</v>
      </c>
      <c r="B49" s="515">
        <f>B45+B46</f>
        <v>4669088.9299999848</v>
      </c>
      <c r="C49" s="515">
        <f t="shared" ref="C49:X49" si="12">C45+C46</f>
        <v>19712111.310000032</v>
      </c>
      <c r="D49" s="515">
        <f t="shared" si="12"/>
        <v>-3028655.2600000007</v>
      </c>
      <c r="E49" s="515">
        <f t="shared" si="12"/>
        <v>527860999</v>
      </c>
      <c r="F49" s="515">
        <f t="shared" si="12"/>
        <v>-979346.7200000002</v>
      </c>
      <c r="G49" s="515">
        <f t="shared" si="12"/>
        <v>36041725.280000001</v>
      </c>
      <c r="H49" s="515">
        <f t="shared" si="12"/>
        <v>162052905.13999999</v>
      </c>
      <c r="I49" s="515">
        <f t="shared" si="12"/>
        <v>17900232.029999927</v>
      </c>
      <c r="J49" s="515">
        <f t="shared" si="12"/>
        <v>599168.70000003278</v>
      </c>
      <c r="K49" s="515">
        <f t="shared" si="12"/>
        <v>551454.20000000019</v>
      </c>
      <c r="L49" s="515">
        <f t="shared" si="12"/>
        <v>19059132.430000037</v>
      </c>
      <c r="M49" s="515">
        <f t="shared" si="12"/>
        <v>-8785</v>
      </c>
      <c r="N49" s="515">
        <f t="shared" si="12"/>
        <v>11808331.340000004</v>
      </c>
      <c r="O49" s="515">
        <f t="shared" si="12"/>
        <v>-1194353</v>
      </c>
      <c r="P49" s="515">
        <f t="shared" si="12"/>
        <v>33205189.180000067</v>
      </c>
      <c r="Q49" s="515">
        <f t="shared" si="12"/>
        <v>19194784.869999994</v>
      </c>
      <c r="R49" s="515">
        <f t="shared" si="12"/>
        <v>1311468</v>
      </c>
      <c r="S49" s="515">
        <f t="shared" si="12"/>
        <v>4628834</v>
      </c>
      <c r="T49" s="515">
        <f t="shared" si="12"/>
        <v>161977770.48999989</v>
      </c>
      <c r="U49" s="515">
        <f t="shared" si="12"/>
        <v>4415564.7700000005</v>
      </c>
      <c r="V49" s="515">
        <f t="shared" si="12"/>
        <v>690072</v>
      </c>
      <c r="W49" s="515">
        <f>W45+W46</f>
        <v>874398757</v>
      </c>
      <c r="X49" s="515">
        <f t="shared" si="12"/>
        <v>1030747.4099999992</v>
      </c>
      <c r="Y49" s="227"/>
      <c r="Z49" s="227"/>
      <c r="AA49" s="227"/>
      <c r="AB49" s="227"/>
      <c r="AC49" s="227"/>
      <c r="AD49" s="228"/>
      <c r="AE49" s="228"/>
      <c r="AF49" s="228"/>
    </row>
    <row r="50" spans="1:32" x14ac:dyDescent="0.2">
      <c r="A50" s="258" t="s">
        <v>482</v>
      </c>
      <c r="B50" s="765">
        <f>SUM(B51:B53)</f>
        <v>62564932.810000002</v>
      </c>
      <c r="C50" s="765">
        <f>SUM(C51:C53)</f>
        <v>2644397.38</v>
      </c>
      <c r="D50" s="765">
        <f t="shared" ref="D50:X50" si="13">SUM(D51:D53)</f>
        <v>0</v>
      </c>
      <c r="E50" s="765">
        <f t="shared" si="13"/>
        <v>-7112422</v>
      </c>
      <c r="F50" s="765">
        <f t="shared" si="13"/>
        <v>8903.48</v>
      </c>
      <c r="G50" s="765">
        <f t="shared" si="13"/>
        <v>23219136.539999999</v>
      </c>
      <c r="H50" s="765">
        <f t="shared" si="13"/>
        <v>-24779925.150000002</v>
      </c>
      <c r="I50" s="765">
        <f t="shared" si="13"/>
        <v>9050242.8000000007</v>
      </c>
      <c r="J50" s="765">
        <f t="shared" si="13"/>
        <v>8990007.0700000003</v>
      </c>
      <c r="K50" s="765">
        <f t="shared" si="13"/>
        <v>0</v>
      </c>
      <c r="L50" s="765">
        <f t="shared" si="13"/>
        <v>10041587</v>
      </c>
      <c r="M50" s="765">
        <f t="shared" si="13"/>
        <v>0</v>
      </c>
      <c r="N50" s="765">
        <f t="shared" si="13"/>
        <v>78363.429999999993</v>
      </c>
      <c r="O50" s="765">
        <f t="shared" si="13"/>
        <v>87434</v>
      </c>
      <c r="P50" s="765">
        <f t="shared" si="13"/>
        <v>8469096.4100000001</v>
      </c>
      <c r="Q50" s="765">
        <f t="shared" si="13"/>
        <v>-321965.68</v>
      </c>
      <c r="R50" s="765">
        <f t="shared" si="13"/>
        <v>977781</v>
      </c>
      <c r="S50" s="765">
        <f t="shared" si="13"/>
        <v>657</v>
      </c>
      <c r="T50" s="765">
        <f t="shared" si="13"/>
        <v>11602727.57</v>
      </c>
      <c r="U50" s="765">
        <f t="shared" si="13"/>
        <v>71121.100000000006</v>
      </c>
      <c r="V50" s="765">
        <f t="shared" si="13"/>
        <v>7549339</v>
      </c>
      <c r="W50" s="765">
        <f t="shared" si="13"/>
        <v>4893452</v>
      </c>
      <c r="X50" s="765">
        <f t="shared" si="13"/>
        <v>289689.12</v>
      </c>
      <c r="Y50" s="125"/>
      <c r="Z50" s="125"/>
      <c r="AA50" s="125"/>
      <c r="AB50" s="125"/>
      <c r="AC50" s="125"/>
      <c r="AD50" s="123"/>
      <c r="AE50" s="123"/>
      <c r="AF50" s="123"/>
    </row>
    <row r="51" spans="1:32" x14ac:dyDescent="0.2">
      <c r="A51" s="499" t="s">
        <v>1547</v>
      </c>
      <c r="B51" s="765">
        <v>60951372</v>
      </c>
      <c r="C51" s="765">
        <v>0</v>
      </c>
      <c r="D51" s="765">
        <v>0</v>
      </c>
      <c r="E51" s="765">
        <v>0</v>
      </c>
      <c r="F51" s="765">
        <v>8903.48</v>
      </c>
      <c r="G51" s="765">
        <v>0</v>
      </c>
      <c r="H51" s="765">
        <v>-36161914.950000003</v>
      </c>
      <c r="I51" s="765">
        <v>0</v>
      </c>
      <c r="J51" s="765"/>
      <c r="K51" s="765">
        <v>0</v>
      </c>
      <c r="L51" s="765">
        <v>0</v>
      </c>
      <c r="M51" s="765">
        <v>0</v>
      </c>
      <c r="N51" s="765"/>
      <c r="O51" s="765"/>
      <c r="P51" s="765">
        <v>0</v>
      </c>
      <c r="Q51" s="765">
        <v>0</v>
      </c>
      <c r="R51" s="765">
        <v>0</v>
      </c>
      <c r="S51" s="765">
        <v>0</v>
      </c>
      <c r="T51" s="765"/>
      <c r="U51" s="765">
        <v>0</v>
      </c>
      <c r="V51" s="765">
        <v>0</v>
      </c>
      <c r="W51" s="765">
        <v>0</v>
      </c>
      <c r="X51" s="765">
        <v>0</v>
      </c>
      <c r="Y51" s="125"/>
      <c r="Z51" s="125"/>
      <c r="AA51" s="125"/>
      <c r="AB51" s="125"/>
      <c r="AC51" s="125"/>
      <c r="AD51" s="123"/>
      <c r="AE51" s="123"/>
      <c r="AF51" s="123"/>
    </row>
    <row r="52" spans="1:32" x14ac:dyDescent="0.2">
      <c r="A52" s="499" t="s">
        <v>1548</v>
      </c>
      <c r="B52" s="765"/>
      <c r="C52" s="765"/>
      <c r="D52" s="765"/>
      <c r="E52" s="765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5"/>
      <c r="R52" s="765"/>
      <c r="S52" s="765"/>
      <c r="T52" s="765"/>
      <c r="U52" s="765"/>
      <c r="V52" s="765"/>
      <c r="W52" s="765"/>
      <c r="X52" s="765"/>
      <c r="Y52" s="125"/>
      <c r="Z52" s="125"/>
      <c r="AA52" s="125"/>
      <c r="AB52" s="125"/>
      <c r="AC52" s="125"/>
      <c r="AD52" s="123"/>
      <c r="AE52" s="123"/>
      <c r="AF52" s="123"/>
    </row>
    <row r="53" spans="1:32" x14ac:dyDescent="0.2">
      <c r="A53" s="499" t="s">
        <v>1549</v>
      </c>
      <c r="B53" s="765">
        <v>1613560.81</v>
      </c>
      <c r="C53" s="765">
        <v>2644397.38</v>
      </c>
      <c r="D53" s="765">
        <v>0</v>
      </c>
      <c r="E53" s="765">
        <v>-7112422</v>
      </c>
      <c r="F53" s="765">
        <v>0</v>
      </c>
      <c r="G53" s="765">
        <v>23219136.539999999</v>
      </c>
      <c r="H53" s="765">
        <v>11381989.800000001</v>
      </c>
      <c r="I53" s="765">
        <v>9050242.8000000007</v>
      </c>
      <c r="J53" s="765">
        <v>8990007.0700000003</v>
      </c>
      <c r="K53" s="765">
        <v>0</v>
      </c>
      <c r="L53" s="765">
        <v>10041587</v>
      </c>
      <c r="M53" s="765">
        <v>0</v>
      </c>
      <c r="N53" s="765">
        <v>78363.429999999993</v>
      </c>
      <c r="O53" s="765">
        <v>87434</v>
      </c>
      <c r="P53" s="765">
        <v>8469096.4100000001</v>
      </c>
      <c r="Q53" s="765">
        <v>-321965.68</v>
      </c>
      <c r="R53" s="765">
        <v>977781</v>
      </c>
      <c r="S53" s="765">
        <v>657</v>
      </c>
      <c r="T53" s="765">
        <v>11602727.57</v>
      </c>
      <c r="U53" s="765">
        <v>71121.100000000006</v>
      </c>
      <c r="V53" s="765">
        <v>7549339</v>
      </c>
      <c r="W53" s="765">
        <v>4893452</v>
      </c>
      <c r="X53" s="765">
        <v>289689.12</v>
      </c>
      <c r="Y53" s="125"/>
      <c r="Z53" s="125"/>
      <c r="AA53" s="125"/>
      <c r="AB53" s="125"/>
      <c r="AC53" s="125"/>
      <c r="AD53" s="123"/>
      <c r="AE53" s="123"/>
      <c r="AF53" s="123"/>
    </row>
    <row r="54" spans="1:32" x14ac:dyDescent="0.2">
      <c r="A54" s="258" t="s">
        <v>483</v>
      </c>
      <c r="B54" s="765">
        <f>SUM(B55:B57)</f>
        <v>1486285.12</v>
      </c>
      <c r="C54" s="765">
        <f t="shared" ref="C54:X54" si="14">SUM(C55:C57)</f>
        <v>490246.07</v>
      </c>
      <c r="D54" s="765">
        <f t="shared" si="14"/>
        <v>-10404.280000000001</v>
      </c>
      <c r="E54" s="765">
        <f t="shared" si="14"/>
        <v>0</v>
      </c>
      <c r="F54" s="765">
        <f t="shared" si="14"/>
        <v>-269456.58</v>
      </c>
      <c r="G54" s="765">
        <f t="shared" si="14"/>
        <v>-3864896.49</v>
      </c>
      <c r="H54" s="765">
        <f t="shared" si="14"/>
        <v>-27186754.190000001</v>
      </c>
      <c r="I54" s="765">
        <f t="shared" si="14"/>
        <v>-689346.08999999985</v>
      </c>
      <c r="J54" s="765">
        <f t="shared" si="14"/>
        <v>3752625.1499999994</v>
      </c>
      <c r="K54" s="765">
        <f t="shared" si="14"/>
        <v>-105085.78</v>
      </c>
      <c r="L54" s="765">
        <f t="shared" si="14"/>
        <v>192901.45000000112</v>
      </c>
      <c r="M54" s="765">
        <f t="shared" si="14"/>
        <v>-9054</v>
      </c>
      <c r="N54" s="765">
        <f t="shared" si="14"/>
        <v>-3624978.32</v>
      </c>
      <c r="O54" s="765">
        <f t="shared" si="14"/>
        <v>-68595</v>
      </c>
      <c r="P54" s="765">
        <f t="shared" si="14"/>
        <v>-40797698.100000001</v>
      </c>
      <c r="Q54" s="765">
        <f t="shared" si="14"/>
        <v>1303065.08</v>
      </c>
      <c r="R54" s="765">
        <f t="shared" si="14"/>
        <v>1984967</v>
      </c>
      <c r="S54" s="765">
        <f t="shared" si="14"/>
        <v>165650</v>
      </c>
      <c r="T54" s="765">
        <f t="shared" si="14"/>
        <v>8629616.6899999995</v>
      </c>
      <c r="U54" s="765">
        <f t="shared" si="14"/>
        <v>-96608.42</v>
      </c>
      <c r="V54" s="765">
        <f t="shared" si="14"/>
        <v>-1276767</v>
      </c>
      <c r="W54" s="765">
        <f t="shared" si="14"/>
        <v>1277155</v>
      </c>
      <c r="X54" s="765">
        <f t="shared" si="14"/>
        <v>-72442.92</v>
      </c>
      <c r="Y54" s="125"/>
      <c r="Z54" s="125"/>
      <c r="AA54" s="125"/>
      <c r="AB54" s="125"/>
      <c r="AC54" s="125"/>
      <c r="AD54" s="123"/>
      <c r="AE54" s="123"/>
      <c r="AF54" s="123"/>
    </row>
    <row r="55" spans="1:32" x14ac:dyDescent="0.2">
      <c r="A55" s="258" t="s">
        <v>484</v>
      </c>
      <c r="B55" s="765">
        <v>5029196.46</v>
      </c>
      <c r="C55" s="765">
        <v>501973.09</v>
      </c>
      <c r="D55" s="765">
        <v>0</v>
      </c>
      <c r="E55" s="765">
        <v>0</v>
      </c>
      <c r="F55" s="765">
        <v>0</v>
      </c>
      <c r="G55" s="765">
        <v>-3864896.49</v>
      </c>
      <c r="H55" s="765">
        <v>-5965361</v>
      </c>
      <c r="I55" s="765">
        <v>5645534.6299999999</v>
      </c>
      <c r="J55" s="765">
        <v>-2603282.66</v>
      </c>
      <c r="K55" s="765">
        <v>-101302.2</v>
      </c>
      <c r="L55" s="765">
        <v>7054159.4900000002</v>
      </c>
      <c r="M55" s="765">
        <v>0</v>
      </c>
      <c r="N55" s="765">
        <v>0</v>
      </c>
      <c r="O55" s="765">
        <v>0</v>
      </c>
      <c r="P55" s="765">
        <v>-20994427.07</v>
      </c>
      <c r="Q55" s="765">
        <v>1303413.08</v>
      </c>
      <c r="R55" s="765">
        <v>0</v>
      </c>
      <c r="S55" s="765">
        <v>117406</v>
      </c>
      <c r="T55" s="765">
        <v>8785461.1799999997</v>
      </c>
      <c r="U55" s="765">
        <v>0</v>
      </c>
      <c r="V55" s="765">
        <v>0</v>
      </c>
      <c r="W55" s="765">
        <v>4588146</v>
      </c>
      <c r="X55" s="765">
        <v>-66855.42</v>
      </c>
      <c r="Y55" s="125"/>
      <c r="Z55" s="125"/>
      <c r="AA55" s="125"/>
      <c r="AB55" s="125"/>
      <c r="AC55" s="125"/>
      <c r="AD55" s="123"/>
      <c r="AE55" s="123"/>
      <c r="AF55" s="123"/>
    </row>
    <row r="56" spans="1:32" x14ac:dyDescent="0.2">
      <c r="A56" s="258" t="s">
        <v>1233</v>
      </c>
      <c r="B56" s="765">
        <v>0</v>
      </c>
      <c r="C56" s="765">
        <v>0</v>
      </c>
      <c r="D56" s="765">
        <v>0</v>
      </c>
      <c r="E56" s="765">
        <v>0</v>
      </c>
      <c r="F56" s="765">
        <v>0</v>
      </c>
      <c r="G56" s="765">
        <v>0</v>
      </c>
      <c r="H56" s="765">
        <v>-21462031.190000001</v>
      </c>
      <c r="I56" s="765">
        <v>-5871146.5099999998</v>
      </c>
      <c r="J56" s="765">
        <v>0</v>
      </c>
      <c r="K56" s="765">
        <v>0</v>
      </c>
      <c r="L56" s="765">
        <v>-2291098.61</v>
      </c>
      <c r="M56" s="765">
        <v>-9054</v>
      </c>
      <c r="N56" s="765">
        <v>-4300.28</v>
      </c>
      <c r="O56" s="765">
        <v>-57583</v>
      </c>
      <c r="P56" s="765">
        <v>-63716290.210000001</v>
      </c>
      <c r="Q56" s="765">
        <v>-348</v>
      </c>
      <c r="R56" s="765">
        <v>0</v>
      </c>
      <c r="S56" s="765">
        <v>48244</v>
      </c>
      <c r="T56" s="765">
        <v>0</v>
      </c>
      <c r="U56" s="765">
        <v>-96608.42</v>
      </c>
      <c r="V56" s="765">
        <v>-1276767</v>
      </c>
      <c r="W56" s="765">
        <v>-3429752</v>
      </c>
      <c r="X56" s="765">
        <v>0</v>
      </c>
      <c r="Y56" s="125"/>
      <c r="Z56" s="125"/>
      <c r="AA56" s="125"/>
      <c r="AB56" s="125"/>
      <c r="AC56" s="125"/>
      <c r="AD56" s="123"/>
      <c r="AE56" s="123"/>
      <c r="AF56" s="123"/>
    </row>
    <row r="57" spans="1:32" x14ac:dyDescent="0.2">
      <c r="A57" s="258" t="s">
        <v>1234</v>
      </c>
      <c r="B57" s="765">
        <v>-3542911.34</v>
      </c>
      <c r="C57" s="765">
        <v>-11727.02</v>
      </c>
      <c r="D57" s="765">
        <v>-10404.280000000001</v>
      </c>
      <c r="E57" s="765">
        <v>0</v>
      </c>
      <c r="F57" s="765">
        <v>-269456.58</v>
      </c>
      <c r="G57" s="765">
        <v>0</v>
      </c>
      <c r="H57" s="765">
        <v>240638</v>
      </c>
      <c r="I57" s="765">
        <v>-463734.21</v>
      </c>
      <c r="J57" s="765">
        <v>6355907.8099999996</v>
      </c>
      <c r="K57" s="765">
        <v>-3783.58</v>
      </c>
      <c r="L57" s="765">
        <v>-4570159.43</v>
      </c>
      <c r="M57" s="765">
        <v>0</v>
      </c>
      <c r="N57" s="765">
        <v>-3620678.04</v>
      </c>
      <c r="O57" s="765">
        <v>-11012</v>
      </c>
      <c r="P57" s="765">
        <v>43913019.18</v>
      </c>
      <c r="Q57" s="765">
        <v>0</v>
      </c>
      <c r="R57" s="765">
        <v>1984967</v>
      </c>
      <c r="S57" s="765">
        <v>0</v>
      </c>
      <c r="T57" s="765">
        <v>-155844.49</v>
      </c>
      <c r="U57" s="765">
        <v>0</v>
      </c>
      <c r="V57" s="765">
        <v>0</v>
      </c>
      <c r="W57" s="765">
        <v>118761</v>
      </c>
      <c r="X57" s="765">
        <v>-5587.5</v>
      </c>
      <c r="Y57" s="125"/>
      <c r="Z57" s="125"/>
      <c r="AA57" s="125"/>
      <c r="AB57" s="125"/>
      <c r="AC57" s="125"/>
      <c r="AD57" s="123"/>
      <c r="AE57" s="123"/>
      <c r="AF57" s="123"/>
    </row>
    <row r="58" spans="1:32" s="37" customFormat="1" x14ac:dyDescent="0.2">
      <c r="A58" s="259" t="s">
        <v>485</v>
      </c>
      <c r="B58" s="515">
        <f>B50+B54</f>
        <v>64051217.93</v>
      </c>
      <c r="C58" s="515">
        <f t="shared" ref="C58:X58" si="15">C50+C54</f>
        <v>3134643.4499999997</v>
      </c>
      <c r="D58" s="515">
        <f t="shared" si="15"/>
        <v>-10404.280000000001</v>
      </c>
      <c r="E58" s="515">
        <f t="shared" si="15"/>
        <v>-7112422</v>
      </c>
      <c r="F58" s="515">
        <f t="shared" si="15"/>
        <v>-260553.1</v>
      </c>
      <c r="G58" s="515">
        <f t="shared" si="15"/>
        <v>19354240.049999997</v>
      </c>
      <c r="H58" s="515">
        <f t="shared" si="15"/>
        <v>-51966679.340000004</v>
      </c>
      <c r="I58" s="515">
        <f t="shared" si="15"/>
        <v>8360896.7100000009</v>
      </c>
      <c r="J58" s="515">
        <f t="shared" si="15"/>
        <v>12742632.219999999</v>
      </c>
      <c r="K58" s="515">
        <f t="shared" si="15"/>
        <v>-105085.78</v>
      </c>
      <c r="L58" s="515">
        <f t="shared" si="15"/>
        <v>10234488.450000001</v>
      </c>
      <c r="M58" s="515">
        <f t="shared" si="15"/>
        <v>-9054</v>
      </c>
      <c r="N58" s="515">
        <f t="shared" si="15"/>
        <v>-3546614.8899999997</v>
      </c>
      <c r="O58" s="515">
        <f t="shared" si="15"/>
        <v>18839</v>
      </c>
      <c r="P58" s="515">
        <f t="shared" si="15"/>
        <v>-32328601.690000001</v>
      </c>
      <c r="Q58" s="515">
        <f t="shared" si="15"/>
        <v>981099.40000000014</v>
      </c>
      <c r="R58" s="515">
        <f t="shared" si="15"/>
        <v>2962748</v>
      </c>
      <c r="S58" s="515">
        <f t="shared" si="15"/>
        <v>166307</v>
      </c>
      <c r="T58" s="515">
        <f t="shared" si="15"/>
        <v>20232344.259999998</v>
      </c>
      <c r="U58" s="515">
        <f t="shared" si="15"/>
        <v>-25487.319999999992</v>
      </c>
      <c r="V58" s="515">
        <f t="shared" si="15"/>
        <v>6272572</v>
      </c>
      <c r="W58" s="515">
        <f t="shared" si="15"/>
        <v>6170607</v>
      </c>
      <c r="X58" s="515">
        <f t="shared" si="15"/>
        <v>217246.2</v>
      </c>
      <c r="Y58" s="227"/>
      <c r="Z58" s="227"/>
      <c r="AA58" s="227"/>
      <c r="AB58" s="227"/>
      <c r="AC58" s="227"/>
      <c r="AD58" s="228"/>
      <c r="AE58" s="228"/>
      <c r="AF58" s="228"/>
    </row>
    <row r="59" spans="1:32" x14ac:dyDescent="0.2">
      <c r="A59" s="259" t="s">
        <v>486</v>
      </c>
      <c r="B59" s="515">
        <f>B49+B58</f>
        <v>68720306.859999985</v>
      </c>
      <c r="C59" s="515">
        <f t="shared" ref="C59:X59" si="16">C49+C58</f>
        <v>22846754.760000031</v>
      </c>
      <c r="D59" s="515">
        <f t="shared" si="16"/>
        <v>-3039059.5400000005</v>
      </c>
      <c r="E59" s="515">
        <f t="shared" si="16"/>
        <v>520748577</v>
      </c>
      <c r="F59" s="515">
        <f t="shared" si="16"/>
        <v>-1239899.8200000003</v>
      </c>
      <c r="G59" s="515">
        <f t="shared" si="16"/>
        <v>55395965.329999998</v>
      </c>
      <c r="H59" s="515">
        <f t="shared" si="16"/>
        <v>110086225.79999998</v>
      </c>
      <c r="I59" s="515">
        <f t="shared" si="16"/>
        <v>26261128.739999928</v>
      </c>
      <c r="J59" s="515">
        <f t="shared" si="16"/>
        <v>13341800.920000032</v>
      </c>
      <c r="K59" s="515">
        <f t="shared" si="16"/>
        <v>446368.42000000016</v>
      </c>
      <c r="L59" s="515">
        <f t="shared" si="16"/>
        <v>29293620.88000004</v>
      </c>
      <c r="M59" s="515">
        <f t="shared" si="16"/>
        <v>-17839</v>
      </c>
      <c r="N59" s="515">
        <f t="shared" si="16"/>
        <v>8261716.4500000039</v>
      </c>
      <c r="O59" s="515">
        <f t="shared" si="16"/>
        <v>-1175514</v>
      </c>
      <c r="P59" s="515">
        <f t="shared" si="16"/>
        <v>876587.49000006542</v>
      </c>
      <c r="Q59" s="515">
        <f t="shared" si="16"/>
        <v>20175884.269999992</v>
      </c>
      <c r="R59" s="515">
        <f t="shared" si="16"/>
        <v>4274216</v>
      </c>
      <c r="S59" s="515">
        <f t="shared" si="16"/>
        <v>4795141</v>
      </c>
      <c r="T59" s="515">
        <f t="shared" si="16"/>
        <v>182210114.74999988</v>
      </c>
      <c r="U59" s="515">
        <f t="shared" si="16"/>
        <v>4390077.45</v>
      </c>
      <c r="V59" s="515">
        <f t="shared" si="16"/>
        <v>6962644</v>
      </c>
      <c r="W59" s="515">
        <f t="shared" si="16"/>
        <v>880569364</v>
      </c>
      <c r="X59" s="515">
        <f t="shared" si="16"/>
        <v>1247993.6099999992</v>
      </c>
      <c r="Y59" s="125"/>
      <c r="Z59" s="125"/>
      <c r="AA59" s="125"/>
      <c r="AB59" s="125"/>
      <c r="AC59" s="125"/>
      <c r="AD59" s="123"/>
      <c r="AE59" s="123"/>
      <c r="AF59" s="123"/>
    </row>
    <row r="60" spans="1:32" x14ac:dyDescent="0.2">
      <c r="A60" s="258" t="s">
        <v>1235</v>
      </c>
      <c r="B60" s="765">
        <v>0</v>
      </c>
      <c r="C60" s="765">
        <v>0</v>
      </c>
      <c r="D60" s="765">
        <v>0</v>
      </c>
      <c r="E60" s="765">
        <v>0</v>
      </c>
      <c r="F60" s="765">
        <v>0</v>
      </c>
      <c r="G60" s="765">
        <v>1943730.95</v>
      </c>
      <c r="H60" s="765">
        <v>0</v>
      </c>
      <c r="I60" s="765">
        <v>0</v>
      </c>
      <c r="J60" s="765">
        <v>0</v>
      </c>
      <c r="K60" s="765">
        <v>0</v>
      </c>
      <c r="L60" s="765">
        <v>0</v>
      </c>
      <c r="M60" s="765">
        <v>0</v>
      </c>
      <c r="N60" s="765">
        <v>0</v>
      </c>
      <c r="O60" s="765">
        <v>0</v>
      </c>
      <c r="P60" s="765">
        <v>0</v>
      </c>
      <c r="Q60" s="765">
        <v>0</v>
      </c>
      <c r="R60" s="765">
        <v>0</v>
      </c>
      <c r="S60" s="765">
        <v>0</v>
      </c>
      <c r="T60" s="765">
        <v>0</v>
      </c>
      <c r="U60" s="765">
        <v>0</v>
      </c>
      <c r="V60" s="765">
        <v>0</v>
      </c>
      <c r="W60" s="765">
        <v>0</v>
      </c>
      <c r="X60" s="765">
        <v>0</v>
      </c>
      <c r="Y60" s="125"/>
      <c r="Z60" s="125"/>
      <c r="AA60" s="125"/>
      <c r="AB60" s="125"/>
      <c r="AC60" s="125"/>
      <c r="AD60" s="123"/>
      <c r="AE60" s="123"/>
      <c r="AF60" s="123"/>
    </row>
    <row r="61" spans="1:32" x14ac:dyDescent="0.2">
      <c r="A61" s="258" t="s">
        <v>1236</v>
      </c>
      <c r="B61" s="765">
        <v>-116373.16</v>
      </c>
      <c r="C61" s="765">
        <v>0</v>
      </c>
      <c r="D61" s="765">
        <v>125143.32</v>
      </c>
      <c r="E61" s="765">
        <v>0</v>
      </c>
      <c r="F61" s="765">
        <v>0</v>
      </c>
      <c r="G61" s="765">
        <v>0</v>
      </c>
      <c r="H61" s="765">
        <v>0</v>
      </c>
      <c r="I61" s="765">
        <v>0</v>
      </c>
      <c r="J61" s="765">
        <v>-4743006.59</v>
      </c>
      <c r="K61" s="765">
        <v>0</v>
      </c>
      <c r="L61" s="765">
        <v>0</v>
      </c>
      <c r="M61" s="765">
        <v>0</v>
      </c>
      <c r="N61" s="765">
        <v>0</v>
      </c>
      <c r="O61" s="765">
        <v>0</v>
      </c>
      <c r="P61" s="765">
        <v>0</v>
      </c>
      <c r="Q61" s="765">
        <v>0</v>
      </c>
      <c r="R61" s="765">
        <v>0</v>
      </c>
      <c r="S61" s="765">
        <v>0</v>
      </c>
      <c r="T61" s="765">
        <v>0</v>
      </c>
      <c r="U61" s="765">
        <v>-8157.34</v>
      </c>
      <c r="V61" s="765">
        <v>0</v>
      </c>
      <c r="W61" s="765">
        <v>0</v>
      </c>
      <c r="X61" s="765">
        <v>0</v>
      </c>
      <c r="Y61" s="125"/>
      <c r="Z61" s="125"/>
      <c r="AA61" s="125"/>
      <c r="AB61" s="125"/>
      <c r="AC61" s="125"/>
      <c r="AD61" s="123"/>
      <c r="AE61" s="123"/>
      <c r="AF61" s="123"/>
    </row>
    <row r="62" spans="1:32" x14ac:dyDescent="0.2">
      <c r="A62" s="258" t="s">
        <v>1237</v>
      </c>
      <c r="B62" s="765">
        <v>0</v>
      </c>
      <c r="C62" s="765">
        <v>0</v>
      </c>
      <c r="D62" s="765">
        <v>0</v>
      </c>
      <c r="E62" s="765">
        <v>0</v>
      </c>
      <c r="F62" s="765">
        <v>0</v>
      </c>
      <c r="G62" s="765">
        <v>0</v>
      </c>
      <c r="H62" s="765">
        <v>5757080.9800000004</v>
      </c>
      <c r="I62" s="765">
        <v>0</v>
      </c>
      <c r="J62" s="765">
        <v>6733579.4000000004</v>
      </c>
      <c r="K62" s="765">
        <v>0</v>
      </c>
      <c r="L62" s="765">
        <v>0</v>
      </c>
      <c r="M62" s="765">
        <v>0</v>
      </c>
      <c r="N62" s="765">
        <v>0</v>
      </c>
      <c r="O62" s="765">
        <v>0</v>
      </c>
      <c r="P62" s="765">
        <v>0</v>
      </c>
      <c r="Q62" s="765">
        <v>0</v>
      </c>
      <c r="R62" s="765">
        <v>0</v>
      </c>
      <c r="S62" s="765">
        <v>0</v>
      </c>
      <c r="T62" s="765">
        <v>0</v>
      </c>
      <c r="U62" s="765">
        <v>0</v>
      </c>
      <c r="V62" s="765">
        <v>0</v>
      </c>
      <c r="W62" s="765">
        <v>0</v>
      </c>
      <c r="X62" s="765">
        <v>0</v>
      </c>
      <c r="Y62" s="125"/>
      <c r="Z62" s="125"/>
      <c r="AA62" s="125"/>
      <c r="AB62" s="125"/>
      <c r="AC62" s="125"/>
      <c r="AD62" s="123"/>
      <c r="AE62" s="123"/>
      <c r="AF62" s="123"/>
    </row>
    <row r="63" spans="1:32" x14ac:dyDescent="0.2">
      <c r="A63" s="258" t="s">
        <v>1238</v>
      </c>
      <c r="B63" s="765">
        <v>-171345</v>
      </c>
      <c r="C63" s="765">
        <v>0</v>
      </c>
      <c r="D63" s="765">
        <v>0</v>
      </c>
      <c r="E63" s="765">
        <v>0</v>
      </c>
      <c r="F63" s="765">
        <v>0</v>
      </c>
      <c r="G63" s="765"/>
      <c r="H63" s="765">
        <v>0</v>
      </c>
      <c r="I63" s="765">
        <v>0</v>
      </c>
      <c r="J63" s="765">
        <v>-1567643.55</v>
      </c>
      <c r="K63" s="765">
        <v>0</v>
      </c>
      <c r="L63" s="765">
        <v>0</v>
      </c>
      <c r="M63" s="765">
        <v>0</v>
      </c>
      <c r="N63" s="765">
        <v>0</v>
      </c>
      <c r="O63" s="765">
        <v>0</v>
      </c>
      <c r="P63" s="765">
        <v>0</v>
      </c>
      <c r="Q63" s="765">
        <v>0</v>
      </c>
      <c r="R63" s="765">
        <v>0</v>
      </c>
      <c r="S63" s="765">
        <v>0</v>
      </c>
      <c r="T63" s="765">
        <v>0</v>
      </c>
      <c r="U63" s="765">
        <v>0</v>
      </c>
      <c r="V63" s="765">
        <v>0</v>
      </c>
      <c r="W63" s="765">
        <v>0</v>
      </c>
      <c r="X63" s="765">
        <v>0</v>
      </c>
      <c r="Y63" s="125"/>
      <c r="Z63" s="125"/>
      <c r="AA63" s="125"/>
      <c r="AB63" s="125"/>
      <c r="AC63" s="125"/>
      <c r="AD63" s="123"/>
      <c r="AE63" s="123"/>
      <c r="AF63" s="123"/>
    </row>
    <row r="64" spans="1:32" s="37" customFormat="1" x14ac:dyDescent="0.2">
      <c r="A64" s="259" t="s">
        <v>1241</v>
      </c>
      <c r="B64" s="515">
        <f>SUM(B59:B63)</f>
        <v>68432588.699999988</v>
      </c>
      <c r="C64" s="515">
        <f t="shared" ref="C64:X64" si="17">SUM(C59:C63)</f>
        <v>22846754.760000031</v>
      </c>
      <c r="D64" s="515">
        <f t="shared" si="17"/>
        <v>-2913916.2200000007</v>
      </c>
      <c r="E64" s="515">
        <f t="shared" si="17"/>
        <v>520748577</v>
      </c>
      <c r="F64" s="515">
        <f t="shared" si="17"/>
        <v>-1239899.8200000003</v>
      </c>
      <c r="G64" s="515">
        <f t="shared" si="17"/>
        <v>57339696.280000001</v>
      </c>
      <c r="H64" s="515">
        <f t="shared" si="17"/>
        <v>115843306.77999999</v>
      </c>
      <c r="I64" s="515">
        <f t="shared" si="17"/>
        <v>26261128.739999928</v>
      </c>
      <c r="J64" s="515">
        <f t="shared" si="17"/>
        <v>13764730.180000031</v>
      </c>
      <c r="K64" s="515">
        <f t="shared" si="17"/>
        <v>446368.42000000016</v>
      </c>
      <c r="L64" s="515">
        <f t="shared" si="17"/>
        <v>29293620.88000004</v>
      </c>
      <c r="M64" s="515">
        <f t="shared" si="17"/>
        <v>-17839</v>
      </c>
      <c r="N64" s="515">
        <f t="shared" si="17"/>
        <v>8261716.4500000039</v>
      </c>
      <c r="O64" s="515">
        <f t="shared" si="17"/>
        <v>-1175514</v>
      </c>
      <c r="P64" s="515">
        <f t="shared" si="17"/>
        <v>876587.49000006542</v>
      </c>
      <c r="Q64" s="515">
        <f t="shared" si="17"/>
        <v>20175884.269999992</v>
      </c>
      <c r="R64" s="515">
        <f t="shared" si="17"/>
        <v>4274216</v>
      </c>
      <c r="S64" s="515">
        <f t="shared" si="17"/>
        <v>4795141</v>
      </c>
      <c r="T64" s="515">
        <f t="shared" si="17"/>
        <v>182210114.74999988</v>
      </c>
      <c r="U64" s="515">
        <f t="shared" si="17"/>
        <v>4381920.1100000003</v>
      </c>
      <c r="V64" s="515">
        <f t="shared" si="17"/>
        <v>6962644</v>
      </c>
      <c r="W64" s="515">
        <f t="shared" si="17"/>
        <v>880569364</v>
      </c>
      <c r="X64" s="515">
        <f t="shared" si="17"/>
        <v>1247993.6099999992</v>
      </c>
      <c r="Y64" s="227"/>
      <c r="Z64" s="227"/>
      <c r="AA64" s="227"/>
      <c r="AB64" s="227"/>
      <c r="AC64" s="227"/>
      <c r="AD64" s="228"/>
      <c r="AE64" s="228"/>
      <c r="AF64" s="228"/>
    </row>
    <row r="65" spans="1:32" x14ac:dyDescent="0.2">
      <c r="A65" s="258" t="s">
        <v>1239</v>
      </c>
      <c r="B65" s="765">
        <v>-24713240.699999999</v>
      </c>
      <c r="C65" s="765">
        <v>-4323956.95</v>
      </c>
      <c r="D65" s="765">
        <v>-302322.09000000003</v>
      </c>
      <c r="E65" s="765"/>
      <c r="F65" s="765">
        <v>-433.93</v>
      </c>
      <c r="G65" s="765">
        <v>-9263815.2400000002</v>
      </c>
      <c r="H65" s="765">
        <v>-875177.02</v>
      </c>
      <c r="I65" s="765">
        <v>-9672998.1600000001</v>
      </c>
      <c r="J65" s="765">
        <v>-9174268.5800000001</v>
      </c>
      <c r="K65" s="765">
        <v>-406375.58</v>
      </c>
      <c r="L65" s="765">
        <v>-39447730.799999997</v>
      </c>
      <c r="M65" s="765">
        <v>0</v>
      </c>
      <c r="N65" s="765">
        <v>-6377596.0199999996</v>
      </c>
      <c r="O65" s="765">
        <v>-652109</v>
      </c>
      <c r="P65" s="765">
        <v>0</v>
      </c>
      <c r="Q65" s="765">
        <v>-140702.79999999999</v>
      </c>
      <c r="R65" s="765">
        <v>-3101201</v>
      </c>
      <c r="S65" s="765">
        <v>-506874</v>
      </c>
      <c r="T65" s="765">
        <v>-41518137.799999997</v>
      </c>
      <c r="U65" s="765">
        <v>-2644209.31</v>
      </c>
      <c r="V65" s="765">
        <v>-5829200</v>
      </c>
      <c r="W65" s="765">
        <v>-12418545</v>
      </c>
      <c r="X65" s="765">
        <v>-776868.99</v>
      </c>
      <c r="Y65" s="125"/>
      <c r="Z65" s="125"/>
      <c r="AA65" s="125"/>
      <c r="AB65" s="125"/>
      <c r="AC65" s="125"/>
      <c r="AD65" s="123"/>
      <c r="AE65" s="123"/>
      <c r="AF65" s="123"/>
    </row>
    <row r="66" spans="1:32" s="37" customFormat="1" x14ac:dyDescent="0.2">
      <c r="A66" s="259" t="s">
        <v>487</v>
      </c>
      <c r="B66" s="515">
        <f>B64+B65</f>
        <v>43719347.999999985</v>
      </c>
      <c r="C66" s="515">
        <f t="shared" ref="C66:X66" si="18">C64+C65</f>
        <v>18522797.810000032</v>
      </c>
      <c r="D66" s="515">
        <f t="shared" si="18"/>
        <v>-3216238.3100000005</v>
      </c>
      <c r="E66" s="515">
        <f t="shared" si="18"/>
        <v>520748577</v>
      </c>
      <c r="F66" s="515">
        <f t="shared" si="18"/>
        <v>-1240333.7500000002</v>
      </c>
      <c r="G66" s="515">
        <f t="shared" si="18"/>
        <v>48075881.039999999</v>
      </c>
      <c r="H66" s="515">
        <f t="shared" si="18"/>
        <v>114968129.75999999</v>
      </c>
      <c r="I66" s="515">
        <f t="shared" si="18"/>
        <v>16588130.579999927</v>
      </c>
      <c r="J66" s="515">
        <f t="shared" si="18"/>
        <v>4590461.6000000313</v>
      </c>
      <c r="K66" s="515">
        <f t="shared" si="18"/>
        <v>39992.840000000142</v>
      </c>
      <c r="L66" s="515">
        <f t="shared" si="18"/>
        <v>-10154109.919999957</v>
      </c>
      <c r="M66" s="515">
        <f t="shared" si="18"/>
        <v>-17839</v>
      </c>
      <c r="N66" s="515">
        <f t="shared" si="18"/>
        <v>1884120.4300000044</v>
      </c>
      <c r="O66" s="515">
        <f t="shared" si="18"/>
        <v>-1827623</v>
      </c>
      <c r="P66" s="515">
        <f t="shared" si="18"/>
        <v>876587.49000006542</v>
      </c>
      <c r="Q66" s="515">
        <f t="shared" si="18"/>
        <v>20035181.469999991</v>
      </c>
      <c r="R66" s="515">
        <f t="shared" si="18"/>
        <v>1173015</v>
      </c>
      <c r="S66" s="515">
        <f t="shared" si="18"/>
        <v>4288267</v>
      </c>
      <c r="T66" s="515">
        <f t="shared" si="18"/>
        <v>140691976.94999987</v>
      </c>
      <c r="U66" s="515">
        <f t="shared" si="18"/>
        <v>1737710.8000000003</v>
      </c>
      <c r="V66" s="515">
        <f t="shared" si="18"/>
        <v>1133444</v>
      </c>
      <c r="W66" s="515">
        <f t="shared" si="18"/>
        <v>868150819</v>
      </c>
      <c r="X66" s="515">
        <f t="shared" si="18"/>
        <v>471124.61999999918</v>
      </c>
      <c r="Y66" s="227"/>
      <c r="Z66" s="227"/>
      <c r="AA66" s="227"/>
      <c r="AB66" s="227"/>
      <c r="AC66" s="227"/>
      <c r="AD66" s="228"/>
      <c r="AE66" s="228"/>
      <c r="AF66" s="228"/>
    </row>
    <row r="67" spans="1:32" x14ac:dyDescent="0.2">
      <c r="A67" s="258" t="s">
        <v>1240</v>
      </c>
      <c r="B67" s="765">
        <v>0</v>
      </c>
      <c r="C67" s="765">
        <v>0</v>
      </c>
      <c r="D67" s="765">
        <v>0</v>
      </c>
      <c r="E67" s="765">
        <v>-110735357</v>
      </c>
      <c r="F67" s="765">
        <v>0</v>
      </c>
      <c r="G67" s="765">
        <v>0</v>
      </c>
      <c r="H67" s="765">
        <v>-22367446</v>
      </c>
      <c r="I67" s="765">
        <v>-17503421.640000001</v>
      </c>
      <c r="J67" s="765">
        <v>0</v>
      </c>
      <c r="K67" s="765">
        <v>0</v>
      </c>
      <c r="L67" s="765">
        <v>0</v>
      </c>
      <c r="M67" s="765">
        <v>0</v>
      </c>
      <c r="N67" s="765">
        <v>0</v>
      </c>
      <c r="O67" s="765">
        <v>0</v>
      </c>
      <c r="P67" s="765">
        <v>0</v>
      </c>
      <c r="Q67" s="765">
        <v>-2953770</v>
      </c>
      <c r="R67" s="765">
        <v>0</v>
      </c>
      <c r="S67" s="765">
        <v>0</v>
      </c>
      <c r="T67" s="765"/>
      <c r="U67" s="765">
        <v>0</v>
      </c>
      <c r="V67" s="765">
        <v>0</v>
      </c>
      <c r="W67" s="765">
        <v>0</v>
      </c>
      <c r="X67" s="765">
        <v>0</v>
      </c>
      <c r="Y67" s="125"/>
      <c r="Z67" s="125"/>
      <c r="AA67" s="125"/>
      <c r="AB67" s="125"/>
      <c r="AC67" s="125"/>
      <c r="AD67" s="123"/>
      <c r="AE67" s="123"/>
      <c r="AF67" s="123"/>
    </row>
    <row r="68" spans="1:32" s="37" customFormat="1" ht="15" customHeight="1" x14ac:dyDescent="0.2">
      <c r="A68" s="260" t="s">
        <v>488</v>
      </c>
      <c r="B68" s="514">
        <f>B66+B67</f>
        <v>43719347.999999985</v>
      </c>
      <c r="C68" s="514">
        <f t="shared" ref="C68:X68" si="19">C66+C67</f>
        <v>18522797.810000032</v>
      </c>
      <c r="D68" s="514">
        <f t="shared" si="19"/>
        <v>-3216238.3100000005</v>
      </c>
      <c r="E68" s="514">
        <f t="shared" si="19"/>
        <v>410013220</v>
      </c>
      <c r="F68" s="514">
        <f t="shared" si="19"/>
        <v>-1240333.7500000002</v>
      </c>
      <c r="G68" s="514">
        <f t="shared" si="19"/>
        <v>48075881.039999999</v>
      </c>
      <c r="H68" s="514">
        <f t="shared" si="19"/>
        <v>92600683.75999999</v>
      </c>
      <c r="I68" s="514">
        <f t="shared" si="19"/>
        <v>-915291.06000007316</v>
      </c>
      <c r="J68" s="514">
        <f t="shared" si="19"/>
        <v>4590461.6000000313</v>
      </c>
      <c r="K68" s="514">
        <f t="shared" si="19"/>
        <v>39992.840000000142</v>
      </c>
      <c r="L68" s="514">
        <f t="shared" si="19"/>
        <v>-10154109.919999957</v>
      </c>
      <c r="M68" s="514">
        <f t="shared" si="19"/>
        <v>-17839</v>
      </c>
      <c r="N68" s="514">
        <f t="shared" si="19"/>
        <v>1884120.4300000044</v>
      </c>
      <c r="O68" s="514">
        <f t="shared" si="19"/>
        <v>-1827623</v>
      </c>
      <c r="P68" s="514">
        <f t="shared" si="19"/>
        <v>876587.49000006542</v>
      </c>
      <c r="Q68" s="514">
        <f t="shared" si="19"/>
        <v>17081411.469999991</v>
      </c>
      <c r="R68" s="514">
        <f t="shared" si="19"/>
        <v>1173015</v>
      </c>
      <c r="S68" s="514">
        <f t="shared" si="19"/>
        <v>4288267</v>
      </c>
      <c r="T68" s="514">
        <f t="shared" si="19"/>
        <v>140691976.94999987</v>
      </c>
      <c r="U68" s="514">
        <f t="shared" si="19"/>
        <v>1737710.8000000003</v>
      </c>
      <c r="V68" s="514">
        <f t="shared" si="19"/>
        <v>1133444</v>
      </c>
      <c r="W68" s="514">
        <f t="shared" si="19"/>
        <v>868150819</v>
      </c>
      <c r="X68" s="514">
        <f t="shared" si="19"/>
        <v>471124.61999999918</v>
      </c>
      <c r="Y68" s="227"/>
      <c r="Z68" s="227"/>
      <c r="AA68" s="227"/>
      <c r="AB68" s="227"/>
      <c r="AC68" s="227"/>
      <c r="AD68" s="228"/>
      <c r="AE68" s="228"/>
      <c r="AF68" s="228"/>
    </row>
    <row r="69" spans="1:32" ht="6" customHeight="1" x14ac:dyDescent="0.2">
      <c r="A69" s="201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</row>
    <row r="70" spans="1:32" x14ac:dyDescent="0.2">
      <c r="A70" s="55" t="s">
        <v>1135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32" x14ac:dyDescent="0.2">
      <c r="M71" s="203"/>
      <c r="N71" s="123"/>
    </row>
    <row r="73" spans="1:32" x14ac:dyDescent="0.2">
      <c r="B73" s="492"/>
      <c r="G73" s="492"/>
      <c r="H73" s="492"/>
      <c r="I73" s="492"/>
      <c r="K73" s="492"/>
      <c r="U73" s="492"/>
      <c r="V73" s="492"/>
      <c r="W73" s="492"/>
      <c r="X73" s="492"/>
    </row>
    <row r="74" spans="1:32" x14ac:dyDescent="0.2">
      <c r="B74" s="492"/>
      <c r="G74" s="492"/>
      <c r="H74" s="492"/>
      <c r="I74" s="492"/>
      <c r="K74" s="492"/>
      <c r="U74" s="492"/>
      <c r="V74" s="492"/>
      <c r="W74" s="492"/>
      <c r="X74" s="492"/>
    </row>
    <row r="75" spans="1:32" x14ac:dyDescent="0.2">
      <c r="B75" s="492"/>
      <c r="G75" s="295"/>
      <c r="H75" s="295"/>
      <c r="I75" s="295"/>
      <c r="K75" s="295"/>
      <c r="U75" s="295"/>
      <c r="V75" s="295"/>
      <c r="W75" s="295"/>
      <c r="X75" s="295"/>
    </row>
    <row r="76" spans="1:32" x14ac:dyDescent="0.2">
      <c r="B76" s="492"/>
      <c r="G76" s="295"/>
      <c r="H76" s="295"/>
      <c r="I76" s="295"/>
      <c r="K76" s="295"/>
      <c r="U76" s="295"/>
      <c r="V76" s="295"/>
      <c r="W76" s="295"/>
      <c r="X76" s="295"/>
    </row>
    <row r="77" spans="1:32" x14ac:dyDescent="0.2">
      <c r="B77" s="492"/>
      <c r="U77" s="492"/>
      <c r="V77" s="492"/>
      <c r="W77" s="492"/>
      <c r="X77" s="492"/>
    </row>
    <row r="78" spans="1:32" x14ac:dyDescent="0.2">
      <c r="B78" s="492"/>
      <c r="U78" s="492"/>
      <c r="V78" s="492"/>
      <c r="W78" s="492"/>
      <c r="X78" s="492"/>
    </row>
    <row r="79" spans="1:32" x14ac:dyDescent="0.2">
      <c r="B79" s="492"/>
      <c r="G79" s="295"/>
      <c r="H79" s="295"/>
      <c r="I79" s="295"/>
      <c r="K79" s="295"/>
      <c r="U79" s="295"/>
      <c r="V79" s="295"/>
      <c r="W79" s="295"/>
      <c r="X79" s="295"/>
    </row>
    <row r="80" spans="1:32" x14ac:dyDescent="0.2">
      <c r="B80" s="492"/>
      <c r="G80" s="493"/>
      <c r="H80" s="493"/>
      <c r="I80" s="493"/>
      <c r="K80" s="493"/>
      <c r="U80" s="493"/>
      <c r="V80" s="493"/>
      <c r="W80" s="492"/>
      <c r="X80" s="493"/>
    </row>
    <row r="81" spans="2:24" x14ac:dyDescent="0.2">
      <c r="B81" s="492"/>
      <c r="U81" s="492"/>
      <c r="V81" s="492"/>
      <c r="W81" s="492"/>
      <c r="X81" s="492"/>
    </row>
    <row r="82" spans="2:24" x14ac:dyDescent="0.2">
      <c r="B82" s="492"/>
      <c r="U82" s="492"/>
      <c r="V82" s="492"/>
      <c r="W82" s="492"/>
      <c r="X82" s="492"/>
    </row>
    <row r="83" spans="2:24" x14ac:dyDescent="0.2">
      <c r="B83" s="295"/>
      <c r="G83" s="295"/>
      <c r="H83" s="295"/>
      <c r="I83" s="295"/>
      <c r="K83" s="295"/>
      <c r="U83" s="295"/>
      <c r="V83" s="295"/>
      <c r="W83" s="492"/>
      <c r="X83" s="295"/>
    </row>
    <row r="84" spans="2:24" x14ac:dyDescent="0.2">
      <c r="B84" s="492"/>
      <c r="G84" s="492"/>
      <c r="H84" s="492"/>
      <c r="I84" s="492"/>
      <c r="K84" s="492"/>
      <c r="U84" s="492"/>
      <c r="V84" s="492"/>
      <c r="W84" s="492"/>
      <c r="X84" s="492"/>
    </row>
    <row r="85" spans="2:24" x14ac:dyDescent="0.2">
      <c r="B85" s="492"/>
      <c r="G85" s="492"/>
      <c r="H85" s="492"/>
      <c r="I85" s="492"/>
      <c r="K85" s="492"/>
      <c r="U85" s="492"/>
      <c r="V85" s="492"/>
      <c r="W85" s="492"/>
      <c r="X85" s="492"/>
    </row>
    <row r="86" spans="2:24" x14ac:dyDescent="0.2">
      <c r="B86" s="492"/>
      <c r="G86" s="492"/>
      <c r="H86" s="492"/>
      <c r="I86" s="492"/>
      <c r="K86" s="492"/>
      <c r="U86" s="492"/>
      <c r="V86" s="492"/>
      <c r="W86" s="492"/>
      <c r="X86" s="492"/>
    </row>
    <row r="87" spans="2:24" x14ac:dyDescent="0.2">
      <c r="B87" s="295"/>
      <c r="G87" s="295"/>
      <c r="H87" s="295"/>
      <c r="I87" s="295"/>
      <c r="K87" s="295"/>
      <c r="U87" s="295"/>
      <c r="V87" s="492"/>
      <c r="W87" s="492"/>
      <c r="X87" s="295"/>
    </row>
    <row r="88" spans="2:24" x14ac:dyDescent="0.2">
      <c r="B88" s="295"/>
      <c r="G88" s="295"/>
      <c r="H88" s="295"/>
      <c r="I88" s="295"/>
      <c r="K88" s="295"/>
      <c r="U88" s="295"/>
      <c r="V88" s="492"/>
      <c r="W88" s="492"/>
      <c r="X88" s="295"/>
    </row>
    <row r="89" spans="2:24" x14ac:dyDescent="0.2">
      <c r="B89" s="492"/>
      <c r="G89" s="492"/>
      <c r="H89" s="492"/>
      <c r="I89" s="492"/>
      <c r="K89" s="492"/>
      <c r="U89" s="492"/>
      <c r="V89" s="492"/>
      <c r="W89" s="492"/>
    </row>
    <row r="90" spans="2:24" x14ac:dyDescent="0.2">
      <c r="B90" s="492"/>
      <c r="G90" s="492"/>
      <c r="H90" s="492"/>
      <c r="I90" s="492"/>
      <c r="K90" s="492"/>
      <c r="U90" s="492"/>
      <c r="V90" s="492"/>
      <c r="W90" s="492"/>
    </row>
    <row r="91" spans="2:24" x14ac:dyDescent="0.2">
      <c r="B91" s="492"/>
      <c r="G91" s="492"/>
      <c r="H91" s="492"/>
      <c r="I91" s="492"/>
      <c r="K91" s="492"/>
      <c r="U91" s="492"/>
      <c r="V91" s="492"/>
      <c r="W91" s="492"/>
    </row>
    <row r="92" spans="2:24" x14ac:dyDescent="0.2">
      <c r="B92" s="492"/>
      <c r="G92" s="492"/>
      <c r="H92" s="492"/>
      <c r="I92" s="492"/>
      <c r="K92" s="492"/>
      <c r="U92" s="492"/>
      <c r="V92" s="492"/>
      <c r="W92" s="492"/>
    </row>
    <row r="93" spans="2:24" x14ac:dyDescent="0.2">
      <c r="B93" s="295"/>
      <c r="G93" s="295"/>
      <c r="H93" s="295"/>
      <c r="I93" s="295"/>
      <c r="K93" s="295"/>
      <c r="U93" s="295"/>
      <c r="V93" s="492"/>
      <c r="W93" s="492"/>
      <c r="X93" s="295"/>
    </row>
    <row r="94" spans="2:24" x14ac:dyDescent="0.2">
      <c r="B94" s="492"/>
      <c r="G94" s="492"/>
      <c r="H94" s="492"/>
      <c r="I94" s="492"/>
      <c r="K94" s="492"/>
      <c r="U94" s="492"/>
      <c r="V94" s="492"/>
      <c r="W94" s="492"/>
      <c r="X94" s="492"/>
    </row>
    <row r="95" spans="2:24" x14ac:dyDescent="0.2">
      <c r="B95" s="295"/>
      <c r="G95" s="295"/>
      <c r="H95" s="295"/>
      <c r="I95" s="295"/>
      <c r="K95" s="295"/>
      <c r="U95" s="295"/>
      <c r="V95" s="492"/>
      <c r="W95" s="492"/>
      <c r="X95" s="295"/>
    </row>
    <row r="96" spans="2:24" x14ac:dyDescent="0.2">
      <c r="B96" s="492"/>
      <c r="G96" s="492"/>
      <c r="H96" s="492"/>
      <c r="I96" s="492"/>
      <c r="K96" s="492"/>
      <c r="U96" s="492"/>
      <c r="V96" s="492"/>
      <c r="W96" s="492"/>
      <c r="X96" s="492"/>
    </row>
    <row r="97" spans="2:24" x14ac:dyDescent="0.2">
      <c r="B97" s="295"/>
      <c r="G97" s="295"/>
      <c r="H97" s="295"/>
      <c r="I97" s="295"/>
      <c r="K97" s="295"/>
      <c r="U97" s="295"/>
      <c r="V97" s="492"/>
      <c r="W97" s="492"/>
      <c r="X97" s="295"/>
    </row>
    <row r="98" spans="2:24" x14ac:dyDescent="0.2">
      <c r="F98" s="123"/>
    </row>
  </sheetData>
  <mergeCells count="10">
    <mergeCell ref="V41:W41"/>
    <mergeCell ref="A38:X38"/>
    <mergeCell ref="A39:X39"/>
    <mergeCell ref="A37:X37"/>
    <mergeCell ref="A2:L2"/>
    <mergeCell ref="A3:L3"/>
    <mergeCell ref="A4:L4"/>
    <mergeCell ref="A33:L33"/>
    <mergeCell ref="A41:A42"/>
    <mergeCell ref="B41:U41"/>
  </mergeCells>
  <pageMargins left="0.7" right="0.7" top="0.75" bottom="0.75" header="0.3" footer="0.3"/>
  <pageSetup orientation="portrait" r:id="rId1"/>
  <ignoredErrors>
    <ignoredError sqref="B14:L14 C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INDICE</vt:lpstr>
      <vt:lpstr>1</vt:lpstr>
      <vt:lpstr>2 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ABREVIATURAS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Gabriela Silvetty Loup</cp:lastModifiedBy>
  <cp:lastPrinted>2016-05-27T15:48:20Z</cp:lastPrinted>
  <dcterms:created xsi:type="dcterms:W3CDTF">2010-07-19T15:04:09Z</dcterms:created>
  <dcterms:modified xsi:type="dcterms:W3CDTF">2018-11-28T20:28:21Z</dcterms:modified>
</cp:coreProperties>
</file>