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9465" activeTab="0"/>
  </bookViews>
  <sheets>
    <sheet name="ASFI" sheetId="1" r:id="rId1"/>
  </sheets>
  <externalReferences>
    <externalReference r:id="rId4"/>
    <externalReference r:id="rId5"/>
    <externalReference r:id="rId6"/>
  </externalReferences>
  <definedNames>
    <definedName name="A_impresión_IM">'[1]FLUJOEERR'!$A$364:$AD$487</definedName>
    <definedName name="Títulos_a_imprimir_IM" localSheetId="0">'[2]FLUJOEERR'!#REF!</definedName>
    <definedName name="Títulos_a_imprimir_IM">'[2]FLUJOEERR'!#REF!</definedName>
    <definedName name="VALOR" localSheetId="0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<sst xmlns="http://schemas.openxmlformats.org/spreadsheetml/2006/main" count="75" uniqueCount="72">
  <si>
    <t>BANCO CENTRAL DE BOLIVIA</t>
  </si>
  <si>
    <t>ESTADOS FINANCIEROS</t>
  </si>
  <si>
    <t>(En Miles de Bolivianos)</t>
  </si>
  <si>
    <t>ESTADO DE SITUACION PATRIMONIAL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</si>
  <si>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</si>
  <si>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</si>
  <si>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</si>
  <si>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</si>
  <si>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</si>
  <si>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 OBLIGACIONES CON EL F.M.I.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</si>
  <si>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</si>
  <si>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</si>
  <si>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</si>
  <si>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</si>
  <si>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OBLIGACIONES A MEDIANO Y LARGO PLAZO</t>
  </si>
  <si>
    <t xml:space="preserve">    CONVENIO DE CREDITO RECIPROCO</t>
  </si>
  <si>
    <t xml:space="preserve">     OBLIGACIONES A MEDIANO Y LARGO PLAZO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</si>
  <si>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</si>
  <si>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</si>
  <si>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</si>
  <si>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</si>
  <si>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</si>
  <si>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</si>
  <si>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</si>
  <si>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CIRCULACION MONETARIA</t>
  </si>
  <si>
    <t xml:space="preserve">     CIRCULACION MONETARIA</t>
  </si>
  <si>
    <t xml:space="preserve">  CREDITOS AL SECTOR NO FINANCIERO</t>
  </si>
  <si>
    <t xml:space="preserve">  TÍTULOS PÚBLICOS (OMA)</t>
  </si>
  <si>
    <t xml:space="preserve">    SECTOR PUBLICO</t>
  </si>
  <si>
    <t xml:space="preserve">     TÍTULOS PÚBLICOS (OMA)</t>
  </si>
  <si>
    <t xml:space="preserve">    SECTOR PRIVADO</t>
  </si>
  <si>
    <t xml:space="preserve">  OBLIGACIONES CON EL SECTOR NO FINANCIERO</t>
  </si>
  <si>
    <t xml:space="preserve">  CREDITOS AL SECTOR FINANCIERO</t>
  </si>
  <si>
    <t xml:space="preserve">    SISTEMA FINANCIERO</t>
  </si>
  <si>
    <t xml:space="preserve">  OTROS ACTIVOS INTERNOS</t>
  </si>
  <si>
    <t xml:space="preserve">  OBLIGACIONES CON EL SECTOR FINANCIERO</t>
  </si>
  <si>
    <t xml:space="preserve">    INVERSIONES</t>
  </si>
  <si>
    <t xml:space="preserve">      SISTEMA FINANCIERO</t>
  </si>
  <si>
    <t xml:space="preserve">    BIENES DE USO</t>
  </si>
  <si>
    <t xml:space="preserve">    ACTIVOS INTANGIBLES</t>
  </si>
  <si>
    <t xml:space="preserve">  OTROS PASIVOS INTERNOS</t>
  </si>
  <si>
    <t xml:space="preserve">    BIENES REALIZABLES</t>
  </si>
  <si>
    <t xml:space="preserve">    PROVISIONES</t>
  </si>
  <si>
    <t xml:space="preserve">    PARTIDAS PENDIENTES DE IMPUTACION</t>
  </si>
  <si>
    <t xml:space="preserve">    PREVISIONES</t>
  </si>
  <si>
    <t xml:space="preserve">    CUENTAS POR COBRAR</t>
  </si>
  <si>
    <t xml:space="preserve">    CUENTAS POR PAGAR</t>
  </si>
  <si>
    <t>TOTAL PASIVO</t>
  </si>
  <si>
    <t xml:space="preserve">PATRIMONIO </t>
  </si>
  <si>
    <t xml:space="preserve">  CAPITAL</t>
  </si>
  <si>
    <t xml:space="preserve">  RESERVAS</t>
  </si>
  <si>
    <t xml:space="preserve">  RESULTADOS DEL PERIODO</t>
  </si>
  <si>
    <t>ACTIVO</t>
  </si>
  <si>
    <t xml:space="preserve">PASIVO Y PATRIMONIO </t>
  </si>
  <si>
    <t>ESTADO DE GANANCIAS Y PERDIDAS</t>
  </si>
  <si>
    <t>INGRESOS</t>
  </si>
  <si>
    <t>EGRESOS</t>
  </si>
  <si>
    <t xml:space="preserve">  INGRESOS FINANCIEROS</t>
  </si>
  <si>
    <t xml:space="preserve">  EGRESOS FINANCIEROS</t>
  </si>
  <si>
    <t xml:space="preserve">  INGRESOS ADMINISTRATIVOS</t>
  </si>
  <si>
    <t xml:space="preserve">  EGRESOS ADMINISTRATIVOS</t>
  </si>
  <si>
    <t xml:space="preserve">  EGRESOS POR EMISION DE TITULOS</t>
  </si>
  <si>
    <t>TOTAL INGRESOS</t>
  </si>
  <si>
    <t>TOTAL EGRESOS</t>
  </si>
  <si>
    <t>UTILIDAD DE OPERACIÓN NETA DEL PERIODO ANTES DE                                     RESULTADOS NO REALIZADOS POR DIFERENCIAS  DE CAMBIO</t>
  </si>
  <si>
    <t>RESULTADOS NO REALIZADOS POR DIF. DE CAMBIO</t>
  </si>
  <si>
    <t>UTILIDAD NETA DEL PERIODO</t>
  </si>
  <si>
    <t>UTILIDAD DE OPERACIÓN NETA DEL PERIODO ANTES DE                                     AJUSTES DE GESTIONES ANTERIORES</t>
  </si>
  <si>
    <t>INGRESOS DE  GESTIONES ANTERIORES</t>
  </si>
  <si>
    <t>EGRESOS  DE  GESTIONES ANTERIORES</t>
  </si>
  <si>
    <t>CUENTAS CONTINGENTES Y DE ORDEN DEUDORAS</t>
  </si>
  <si>
    <t>CUENTAS CONTINGENTES Y DE ORDEN ACREEDORAS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</si>
</sst>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 * #,##0.00_ ;_ * \-#,##0.00_ ;_ * &quot;-&quot;??_ ;_ @_ "/>
    <numFmt numFmtId="166" formatCode="_-[$€-2]* #,##0.00_-;\-[$€-2]* #,##0.00_-;_-[$€-2]* &quot;-&quot;??_-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-* #,##0.00\ _€_-;\-* #,##0.00\ _€_-;_-* &quot;-&quot;??\ _€_-;_-@_-"/>
    <numFmt numFmtId="170" formatCode="_-* #,##0.00\ _P_t_s_-;\-* #,##0.00\ _P_t_s_-;_-* &quot;-&quot;??\ _P_t_s_-;_-@_-"/>
  </numFmts>
  <fonts count="3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  <family val="0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A8B8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4" fillId="22" borderId="0" applyNumberFormat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6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86" applyFont="1" applyAlignment="1">
      <alignment horizontal="left"/>
      <protection/>
    </xf>
    <xf numFmtId="0" fontId="6" fillId="0" borderId="0" xfId="86" applyFont="1">
      <alignment/>
      <protection/>
    </xf>
    <xf numFmtId="0" fontId="7" fillId="0" borderId="0" xfId="86" applyFont="1" applyAlignment="1">
      <alignment horizontal="left"/>
      <protection/>
    </xf>
    <xf numFmtId="0" fontId="8" fillId="0" borderId="0" xfId="86" applyFont="1">
      <alignment/>
      <protection/>
    </xf>
    <xf numFmtId="0" fontId="7" fillId="0" borderId="0" xfId="86" applyFont="1" applyAlignment="1">
      <alignment horizontal="left" vertical="center"/>
      <protection/>
    </xf>
    <xf numFmtId="0" fontId="8" fillId="0" borderId="0" xfId="86" applyFont="1" applyAlignment="1">
      <alignment vertical="center"/>
      <protection/>
    </xf>
    <xf numFmtId="0" fontId="9" fillId="0" borderId="0" xfId="86" applyFont="1">
      <alignment/>
      <protection/>
    </xf>
    <xf numFmtId="0" fontId="3" fillId="0" borderId="0" xfId="86">
      <alignment/>
      <protection/>
    </xf>
    <xf numFmtId="0" fontId="10" fillId="0" borderId="0" xfId="86" applyFont="1" applyAlignment="1">
      <alignment horizontal="left"/>
      <protection/>
    </xf>
    <xf numFmtId="0" fontId="11" fillId="0" borderId="0" xfId="86" applyFont="1">
      <alignment/>
      <protection/>
    </xf>
    <xf numFmtId="0" fontId="3" fillId="0" borderId="0" xfId="86" applyBorder="1">
      <alignment/>
      <protection/>
    </xf>
    <xf numFmtId="0" fontId="10" fillId="0" borderId="0" xfId="86" applyFont="1">
      <alignment/>
      <protection/>
    </xf>
    <xf numFmtId="0" fontId="3" fillId="0" borderId="0" xfId="86" applyFill="1">
      <alignment/>
      <protection/>
    </xf>
    <xf numFmtId="41" fontId="12" fillId="0" borderId="0" xfId="86" applyNumberFormat="1" applyFont="1" applyFill="1">
      <alignment/>
      <protection/>
    </xf>
    <xf numFmtId="41" fontId="13" fillId="0" borderId="0" xfId="86" applyNumberFormat="1" applyFont="1" applyFill="1">
      <alignment/>
      <protection/>
    </xf>
    <xf numFmtId="41" fontId="12" fillId="0" borderId="0" xfId="86" applyNumberFormat="1" applyFont="1" applyFill="1" applyBorder="1">
      <alignment/>
      <protection/>
    </xf>
    <xf numFmtId="41" fontId="12" fillId="0" borderId="0" xfId="86" applyNumberFormat="1" applyFont="1" applyFill="1" applyBorder="1" applyAlignment="1">
      <alignment wrapText="1"/>
      <protection/>
    </xf>
    <xf numFmtId="41" fontId="12" fillId="0" borderId="0" xfId="86" applyNumberFormat="1" applyFont="1" applyFill="1" applyAlignment="1">
      <alignment wrapText="1"/>
      <protection/>
    </xf>
    <xf numFmtId="41" fontId="12" fillId="0" borderId="10" xfId="86" applyNumberFormat="1" applyFont="1" applyFill="1" applyBorder="1">
      <alignment/>
      <protection/>
    </xf>
    <xf numFmtId="41" fontId="9" fillId="0" borderId="0" xfId="86" applyNumberFormat="1" applyFont="1" applyFill="1" applyBorder="1">
      <alignment/>
      <protection/>
    </xf>
    <xf numFmtId="164" fontId="10" fillId="0" borderId="0" xfId="86" applyNumberFormat="1" applyFont="1" applyFill="1" applyAlignment="1">
      <alignment horizontal="left"/>
      <protection/>
    </xf>
    <xf numFmtId="164" fontId="10" fillId="0" borderId="0" xfId="86" applyNumberFormat="1" applyFont="1" applyFill="1" applyBorder="1" applyAlignment="1">
      <alignment horizontal="left"/>
      <protection/>
    </xf>
    <xf numFmtId="0" fontId="9" fillId="0" borderId="0" xfId="86" applyFont="1" applyFill="1">
      <alignment/>
      <protection/>
    </xf>
    <xf numFmtId="0" fontId="10" fillId="0" borderId="0" xfId="86" applyFont="1" applyFill="1" applyAlignment="1">
      <alignment horizontal="left"/>
      <protection/>
    </xf>
    <xf numFmtId="41" fontId="11" fillId="0" borderId="0" xfId="86" applyNumberFormat="1" applyFont="1" applyFill="1" applyAlignment="1">
      <alignment horizontal="center"/>
      <protection/>
    </xf>
    <xf numFmtId="0" fontId="4" fillId="24" borderId="0" xfId="189" applyFont="1" applyFill="1" applyAlignment="1">
      <alignment horizontal="center" vertical="center"/>
      <protection/>
    </xf>
    <xf numFmtId="0" fontId="4" fillId="24" borderId="0" xfId="189" applyFont="1" applyFill="1" applyAlignment="1">
      <alignment horizontal="center"/>
      <protection/>
    </xf>
    <xf numFmtId="0" fontId="11" fillId="0" borderId="0" xfId="86" applyFont="1" applyAlignment="1">
      <alignment horizontal="center"/>
      <protection/>
    </xf>
    <xf numFmtId="0" fontId="10" fillId="0" borderId="0" xfId="86" applyFont="1" applyBorder="1" applyAlignment="1">
      <alignment horizontal="left"/>
      <protection/>
    </xf>
    <xf numFmtId="41" fontId="12" fillId="0" borderId="0" xfId="86" applyNumberFormat="1" applyFont="1">
      <alignment/>
      <protection/>
    </xf>
    <xf numFmtId="164" fontId="3" fillId="0" borderId="0" xfId="86" applyNumberFormat="1">
      <alignment/>
      <protection/>
    </xf>
    <xf numFmtId="164" fontId="12" fillId="0" borderId="0" xfId="86" applyNumberFormat="1" applyFont="1" applyFill="1">
      <alignment/>
      <protection/>
    </xf>
    <xf numFmtId="165" fontId="3" fillId="0" borderId="0" xfId="86" applyNumberFormat="1">
      <alignment/>
      <protection/>
    </xf>
    <xf numFmtId="43" fontId="3" fillId="0" borderId="0" xfId="86" applyNumberFormat="1">
      <alignment/>
      <protection/>
    </xf>
    <xf numFmtId="164" fontId="12" fillId="0" borderId="0" xfId="86" applyNumberFormat="1" applyFont="1">
      <alignment/>
      <protection/>
    </xf>
    <xf numFmtId="164" fontId="13" fillId="0" borderId="0" xfId="86" applyNumberFormat="1" applyFont="1">
      <alignment/>
      <protection/>
    </xf>
    <xf numFmtId="164" fontId="12" fillId="0" borderId="0" xfId="86" applyNumberFormat="1" applyFont="1" applyBorder="1">
      <alignment/>
      <protection/>
    </xf>
    <xf numFmtId="0" fontId="12" fillId="0" borderId="0" xfId="86" applyFont="1" applyFill="1" applyBorder="1">
      <alignment/>
      <protection/>
    </xf>
    <xf numFmtId="37" fontId="12" fillId="0" borderId="0" xfId="86" applyNumberFormat="1" applyFont="1" applyFill="1" applyBorder="1">
      <alignment/>
      <protection/>
    </xf>
    <xf numFmtId="0" fontId="12" fillId="0" borderId="0" xfId="86" applyFont="1" applyFill="1">
      <alignment/>
      <protection/>
    </xf>
    <xf numFmtId="37" fontId="12" fillId="0" borderId="0" xfId="86" applyNumberFormat="1" applyFont="1" applyFill="1">
      <alignment/>
      <protection/>
    </xf>
    <xf numFmtId="0" fontId="12" fillId="0" borderId="0" xfId="86" applyFont="1">
      <alignment/>
      <protection/>
    </xf>
    <xf numFmtId="0" fontId="9" fillId="0" borderId="11" xfId="86" applyFont="1" applyFill="1" applyBorder="1">
      <alignment/>
      <protection/>
    </xf>
    <xf numFmtId="0" fontId="3" fillId="0" borderId="11" xfId="86" applyFill="1" applyBorder="1">
      <alignment/>
      <protection/>
    </xf>
    <xf numFmtId="0" fontId="12" fillId="0" borderId="11" xfId="86" applyFont="1" applyFill="1" applyBorder="1">
      <alignment/>
      <protection/>
    </xf>
    <xf numFmtId="0" fontId="3" fillId="0" borderId="11" xfId="86" applyFont="1" applyFill="1" applyBorder="1">
      <alignment/>
      <protection/>
    </xf>
    <xf numFmtId="41" fontId="12" fillId="0" borderId="0" xfId="86" applyNumberFormat="1" applyFont="1" applyAlignment="1">
      <alignment wrapText="1"/>
      <protection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3" xfId="48"/>
    <cellStyle name="Comma 4" xfId="49"/>
    <cellStyle name="Comma0" xfId="50"/>
    <cellStyle name="Comma0 2" xfId="51"/>
    <cellStyle name="Currency" xfId="52"/>
    <cellStyle name="Currency [0]" xfId="53"/>
    <cellStyle name="Euro" xfId="54"/>
    <cellStyle name="Euro 2" xfId="55"/>
    <cellStyle name="Euro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Millares 2" xfId="65"/>
    <cellStyle name="Millares 2 2" xfId="66"/>
    <cellStyle name="Millares 2 3" xfId="67"/>
    <cellStyle name="Millares 2 4" xfId="68"/>
    <cellStyle name="Millares 2 5" xfId="69"/>
    <cellStyle name="Millares 3" xfId="70"/>
    <cellStyle name="Millares 3 2" xfId="71"/>
    <cellStyle name="Millares 4" xfId="72"/>
    <cellStyle name="Millares 4 2" xfId="73"/>
    <cellStyle name="Millares 5" xfId="74"/>
    <cellStyle name="Millares 5 2" xfId="75"/>
    <cellStyle name="Millares 6" xfId="76"/>
    <cellStyle name="Millares 6 2" xfId="77"/>
    <cellStyle name="Millares 7" xfId="78"/>
    <cellStyle name="Millares 7 2" xfId="79"/>
    <cellStyle name="Millares 8" xfId="80"/>
    <cellStyle name="Millares 8 2" xfId="81"/>
    <cellStyle name="Millares 9" xfId="82"/>
    <cellStyle name="Neutral" xfId="83"/>
    <cellStyle name="No-definido" xfId="84"/>
    <cellStyle name="Normal 10" xfId="85"/>
    <cellStyle name="Normal 10 2" xfId="86"/>
    <cellStyle name="Normal 11" xfId="87"/>
    <cellStyle name="Normal 11 2" xfId="88"/>
    <cellStyle name="Normal 12" xfId="89"/>
    <cellStyle name="Normal 12 2" xfId="90"/>
    <cellStyle name="Normal 13" xfId="91"/>
    <cellStyle name="Normal 13 2" xfId="92"/>
    <cellStyle name="Normal 14" xfId="93"/>
    <cellStyle name="Normal 14 2" xfId="94"/>
    <cellStyle name="Normal 15" xfId="95"/>
    <cellStyle name="Normal 15 2" xfId="96"/>
    <cellStyle name="Normal 16" xfId="97"/>
    <cellStyle name="Normal 16 2" xfId="98"/>
    <cellStyle name="Normal 17" xfId="99"/>
    <cellStyle name="Normal 17 2" xfId="100"/>
    <cellStyle name="Normal 18" xfId="101"/>
    <cellStyle name="Normal 18 2" xfId="102"/>
    <cellStyle name="Normal 19" xfId="103"/>
    <cellStyle name="Normal 19 2" xfId="104"/>
    <cellStyle name="Normal 2" xfId="105"/>
    <cellStyle name="Normal 2 2" xfId="106"/>
    <cellStyle name="Normal 2 2 2" xfId="107"/>
    <cellStyle name="Normal 2 2 2 2" xfId="108"/>
    <cellStyle name="Normal 2 2 3" xfId="109"/>
    <cellStyle name="Normal 2 2 3 2" xfId="110"/>
    <cellStyle name="Normal 2 2 4" xfId="111"/>
    <cellStyle name="Normal 2 2 4 2" xfId="112"/>
    <cellStyle name="Normal 2 2 5" xfId="113"/>
    <cellStyle name="Normal 2 3" xfId="114"/>
    <cellStyle name="Normal 2 4" xfId="115"/>
    <cellStyle name="Normal 2 5" xfId="116"/>
    <cellStyle name="Normal 2 6" xfId="117"/>
    <cellStyle name="Normal 2 6 2" xfId="118"/>
    <cellStyle name="Normal 2 6 2 2" xfId="119"/>
    <cellStyle name="Normal 2 6 3" xfId="120"/>
    <cellStyle name="Normal 20" xfId="121"/>
    <cellStyle name="Normal 20 2" xfId="122"/>
    <cellStyle name="Normal 21" xfId="123"/>
    <cellStyle name="Normal 21 2" xfId="124"/>
    <cellStyle name="Normal 22" xfId="125"/>
    <cellStyle name="Normal 22 2" xfId="126"/>
    <cellStyle name="Normal 23" xfId="127"/>
    <cellStyle name="Normal 23 2" xfId="128"/>
    <cellStyle name="Normal 24" xfId="129"/>
    <cellStyle name="Normal 24 2" xfId="130"/>
    <cellStyle name="Normal 25" xfId="131"/>
    <cellStyle name="Normal 25 2" xfId="132"/>
    <cellStyle name="Normal 26" xfId="133"/>
    <cellStyle name="Normal 26 2" xfId="134"/>
    <cellStyle name="Normal 27" xfId="135"/>
    <cellStyle name="Normal 27 2" xfId="136"/>
    <cellStyle name="Normal 28" xfId="137"/>
    <cellStyle name="Normal 28 2" xfId="138"/>
    <cellStyle name="Normal 29" xfId="139"/>
    <cellStyle name="Normal 29 2" xfId="140"/>
    <cellStyle name="Normal 3" xfId="141"/>
    <cellStyle name="Normal 3 2" xfId="142"/>
    <cellStyle name="Normal 30" xfId="143"/>
    <cellStyle name="Normal 30 2" xfId="144"/>
    <cellStyle name="Normal 31" xfId="145"/>
    <cellStyle name="Normal 31 2" xfId="146"/>
    <cellStyle name="Normal 32" xfId="147"/>
    <cellStyle name="Normal 32 2" xfId="148"/>
    <cellStyle name="Normal 33" xfId="149"/>
    <cellStyle name="Normal 33 2" xfId="150"/>
    <cellStyle name="Normal 34" xfId="151"/>
    <cellStyle name="Normal 34 2" xfId="152"/>
    <cellStyle name="Normal 35" xfId="153"/>
    <cellStyle name="Normal 35 2" xfId="154"/>
    <cellStyle name="Normal 36" xfId="155"/>
    <cellStyle name="Normal 36 2" xfId="156"/>
    <cellStyle name="Normal 37" xfId="157"/>
    <cellStyle name="Normal 37 2" xfId="158"/>
    <cellStyle name="Normal 38" xfId="159"/>
    <cellStyle name="Normal 38 2" xfId="160"/>
    <cellStyle name="Normal 39" xfId="161"/>
    <cellStyle name="Normal 39 2" xfId="162"/>
    <cellStyle name="Normal 4" xfId="163"/>
    <cellStyle name="Normal 4 2" xfId="164"/>
    <cellStyle name="Normal 4 2 2" xfId="165"/>
    <cellStyle name="Normal 4 3" xfId="166"/>
    <cellStyle name="Normal 4 3 2" xfId="167"/>
    <cellStyle name="Normal 4 3 2 2" xfId="168"/>
    <cellStyle name="Normal 4 3 3" xfId="169"/>
    <cellStyle name="Normal 4 4" xfId="170"/>
    <cellStyle name="Normal 40" xfId="171"/>
    <cellStyle name="Normal 40 2" xfId="172"/>
    <cellStyle name="Normal 41" xfId="173"/>
    <cellStyle name="Normal 41 2" xfId="174"/>
    <cellStyle name="Normal 42" xfId="175"/>
    <cellStyle name="Normal 42 2" xfId="176"/>
    <cellStyle name="Normal 43" xfId="177"/>
    <cellStyle name="Normal 43 2" xfId="178"/>
    <cellStyle name="Normal 44" xfId="179"/>
    <cellStyle name="Normal 44 2" xfId="180"/>
    <cellStyle name="Normal 45" xfId="181"/>
    <cellStyle name="Normal 45 2" xfId="182"/>
    <cellStyle name="Normal 46" xfId="183"/>
    <cellStyle name="Normal 46 2" xfId="184"/>
    <cellStyle name="Normal 47" xfId="185"/>
    <cellStyle name="Normal 47 2" xfId="186"/>
    <cellStyle name="Normal 48" xfId="187"/>
    <cellStyle name="Normal 49" xfId="188"/>
    <cellStyle name="Normal 5" xfId="189"/>
    <cellStyle name="Normal 5 2" xfId="190"/>
    <cellStyle name="Normal 6" xfId="191"/>
    <cellStyle name="Normal 6 2" xfId="192"/>
    <cellStyle name="Normal 66" xfId="193"/>
    <cellStyle name="Normal 66 2" xfId="194"/>
    <cellStyle name="Normal 7" xfId="195"/>
    <cellStyle name="Normal 8" xfId="196"/>
    <cellStyle name="Normal 8 2" xfId="197"/>
    <cellStyle name="Normal 9" xfId="198"/>
    <cellStyle name="Note" xfId="199"/>
    <cellStyle name="Output" xfId="200"/>
    <cellStyle name="Percent" xfId="201"/>
    <cellStyle name="Porcentaje 2" xfId="202"/>
    <cellStyle name="Porcentaje 2 2" xfId="203"/>
    <cellStyle name="Porcentaje 3" xfId="204"/>
    <cellStyle name="Porcentaje 3 2" xfId="205"/>
    <cellStyle name="Porcentaje 4" xfId="206"/>
    <cellStyle name="Porcentual 7" xfId="207"/>
    <cellStyle name="Porcentual 9" xfId="208"/>
    <cellStyle name="Title" xfId="209"/>
    <cellStyle name="Total" xfId="210"/>
    <cellStyle name="Warning Text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AGOSTO2008\CUADROSAGOS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DICIEMBRE2008\CUADROSDICIEM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MBER\BOLETINES\2013%20boletines\08%20dic2012%20-%20ago2013%20plus\ARCHIVOS\HT%20bolet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7">
        <row r="364">
          <cell r="D364" t="str">
            <v>UTILIDAD (PÉRDIDA) NETA DEL PERIODO</v>
          </cell>
          <cell r="G364">
            <v>-91.39999999999998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</v>
          </cell>
          <cell r="L364">
            <v>-355.8600000000001</v>
          </cell>
          <cell r="M364">
            <v>-970.5000000000003</v>
          </cell>
          <cell r="N364">
            <v>-537.1499999999999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G - EERR"/>
      <sheetName val="COMPOSICION BASE"/>
      <sheetName val="COMPOSICION 2"/>
      <sheetName val="COMPOSICION"/>
      <sheetName val="BALANCE GENERAL"/>
      <sheetName val="ESTADO DE RESULTADOS"/>
      <sheetName val="ESTADO DE CAMBIOS EN EL PAT"/>
      <sheetName val="TC"/>
      <sheetName val="BG - EERR (2)"/>
      <sheetName val="COMPOSICION (2)"/>
      <sheetName val="BALDET"/>
      <sheetName val="BALRES"/>
      <sheetName val="RESDET"/>
      <sheetName val="RESRES"/>
      <sheetName val="ASFI"/>
      <sheetName val="PRES-RES"/>
      <sheetName val="PRES-RES MM"/>
      <sheetName val="PRES-RES GRAPH"/>
      <sheetName val="I&amp;G RESERVAS Millones"/>
      <sheetName val="I&amp;G RESERVAS Miles"/>
    </sheetNames>
    <sheetDataSet>
      <sheetData sheetId="0">
        <row r="16">
          <cell r="J16">
            <v>13342132082.48</v>
          </cell>
        </row>
        <row r="24">
          <cell r="J24">
            <v>21553042596.309998</v>
          </cell>
        </row>
        <row r="58">
          <cell r="J58">
            <v>1812914264.3700001</v>
          </cell>
        </row>
        <row r="65">
          <cell r="J65">
            <v>62199781471.27999</v>
          </cell>
        </row>
        <row r="77">
          <cell r="J77">
            <v>12459.68</v>
          </cell>
        </row>
        <row r="100">
          <cell r="J100">
            <v>4406177057.129999</v>
          </cell>
        </row>
        <row r="118">
          <cell r="J118">
            <v>389645760.82</v>
          </cell>
        </row>
        <row r="134">
          <cell r="J134">
            <v>12773779905.65</v>
          </cell>
        </row>
        <row r="173">
          <cell r="J173">
            <v>1085.3500000238419</v>
          </cell>
        </row>
        <row r="202">
          <cell r="J202">
            <v>839759604.7299995</v>
          </cell>
        </row>
        <row r="320">
          <cell r="J320">
            <v>7545242755.45</v>
          </cell>
        </row>
        <row r="358">
          <cell r="J358">
            <v>95150719.74</v>
          </cell>
        </row>
        <row r="386">
          <cell r="J386">
            <v>1256119.0400000066</v>
          </cell>
        </row>
        <row r="391">
          <cell r="J391">
            <v>0</v>
          </cell>
        </row>
        <row r="413">
          <cell r="J413">
            <v>995.6400000001304</v>
          </cell>
        </row>
        <row r="434">
          <cell r="J434">
            <v>2917102.1000000006</v>
          </cell>
        </row>
        <row r="873">
          <cell r="J873">
            <v>202088434678.50003</v>
          </cell>
        </row>
        <row r="877">
          <cell r="J877">
            <v>649917.2299999997</v>
          </cell>
        </row>
        <row r="898">
          <cell r="J898">
            <v>52628831.41</v>
          </cell>
        </row>
        <row r="903">
          <cell r="J903">
            <v>3888822835.7899995</v>
          </cell>
        </row>
        <row r="930">
          <cell r="J930">
            <v>31958471105.61</v>
          </cell>
        </row>
        <row r="933">
          <cell r="J933">
            <v>14034849762.310001</v>
          </cell>
        </row>
        <row r="967">
          <cell r="J967">
            <v>61377335439.02998</v>
          </cell>
        </row>
        <row r="1305">
          <cell r="J1305">
            <v>566073.27</v>
          </cell>
        </row>
        <row r="1313">
          <cell r="J1313">
            <v>9100413371.240002</v>
          </cell>
        </row>
        <row r="1435">
          <cell r="J1435">
            <v>25119886.46</v>
          </cell>
        </row>
        <row r="1454">
          <cell r="J1454">
            <v>6651374.1</v>
          </cell>
        </row>
        <row r="1458">
          <cell r="J1458">
            <v>459143511.59000003</v>
          </cell>
        </row>
        <row r="1486">
          <cell r="J1486">
            <v>90264574.88</v>
          </cell>
        </row>
        <row r="1555">
          <cell r="J1555">
            <v>515756422.1</v>
          </cell>
        </row>
        <row r="1558">
          <cell r="J1558">
            <v>2146803839.45</v>
          </cell>
        </row>
        <row r="1564">
          <cell r="J1564">
            <v>944242411.76</v>
          </cell>
        </row>
        <row r="1587">
          <cell r="J1587">
            <v>202088434678.5</v>
          </cell>
        </row>
        <row r="1661">
          <cell r="J1661">
            <v>906622676.8199999</v>
          </cell>
        </row>
        <row r="1763">
          <cell r="J1763">
            <v>5722638.04</v>
          </cell>
        </row>
        <row r="1792">
          <cell r="J1792">
            <v>33186252.999999993</v>
          </cell>
        </row>
        <row r="1819">
          <cell r="J1819">
            <v>327024221.84999996</v>
          </cell>
        </row>
        <row r="1944">
          <cell r="J1944">
            <v>106544936.54999998</v>
          </cell>
        </row>
        <row r="1957">
          <cell r="J1957">
            <v>18466.59</v>
          </cell>
        </row>
        <row r="1960">
          <cell r="J1960">
            <v>-1659.91</v>
          </cell>
        </row>
        <row r="1964">
          <cell r="J1964">
            <v>-85512086.6</v>
          </cell>
        </row>
        <row r="1977">
          <cell r="J1977">
            <v>360094623.53999984</v>
          </cell>
        </row>
      </sheetData>
      <sheetData sheetId="10">
        <row r="6">
          <cell r="A6" t="str">
            <v>AL 31 DE AGOSTO DE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83"/>
  <sheetViews>
    <sheetView showGridLines="0" tabSelected="1" zoomScale="70" zoomScaleNormal="70" zoomScalePageLayoutView="0" workbookViewId="0" topLeftCell="A1">
      <selection activeCell="A56" sqref="A56:E56"/>
    </sheetView>
  </sheetViews>
  <sheetFormatPr defaultColWidth="8.00390625" defaultRowHeight="14.25"/>
  <cols>
    <col min="1" max="1" width="56.875" style="7" customWidth="1"/>
    <col min="2" max="2" width="15.50390625" style="8" customWidth="1"/>
    <col min="3" max="3" width="13.125" style="8" customWidth="1"/>
    <col min="4" max="4" width="63.00390625" style="8" customWidth="1"/>
    <col min="5" max="5" width="16.25390625" style="8" customWidth="1"/>
    <col min="6" max="6" width="3.25390625" style="9" customWidth="1"/>
    <col min="7" max="7" width="16.00390625" style="8" customWidth="1"/>
    <col min="8" max="8" width="15.125" style="8" customWidth="1"/>
    <col min="9" max="9" width="8.00390625" style="8" customWidth="1"/>
    <col min="10" max="10" width="10.875" style="8" bestFit="1" customWidth="1"/>
    <col min="11" max="16384" width="8.00390625" style="8" customWidth="1"/>
  </cols>
  <sheetData>
    <row r="1" spans="1:6" s="2" customFormat="1" ht="3.75" customHeight="1">
      <c r="A1" s="26"/>
      <c r="B1" s="26"/>
      <c r="C1" s="26"/>
      <c r="D1" s="26"/>
      <c r="E1" s="26"/>
      <c r="F1" s="1"/>
    </row>
    <row r="2" spans="1:6" s="4" customFormat="1" ht="33.75" customHeight="1">
      <c r="A2" s="27" t="s">
        <v>0</v>
      </c>
      <c r="B2" s="27"/>
      <c r="C2" s="27"/>
      <c r="D2" s="27"/>
      <c r="E2" s="27"/>
      <c r="F2" s="3"/>
    </row>
    <row r="3" spans="1:6" s="4" customFormat="1" ht="29.25" customHeight="1">
      <c r="A3" s="27" t="s">
        <v>1</v>
      </c>
      <c r="B3" s="27"/>
      <c r="C3" s="27"/>
      <c r="D3" s="27"/>
      <c r="E3" s="27"/>
      <c r="F3" s="3"/>
    </row>
    <row r="4" spans="1:6" s="4" customFormat="1" ht="27.75" customHeight="1">
      <c r="A4" s="27" t="str">
        <f>+'[3]BALDET'!A6</f>
        <v>AL 31 DE AGOSTO DE 2013</v>
      </c>
      <c r="B4" s="27"/>
      <c r="C4" s="27"/>
      <c r="D4" s="27"/>
      <c r="E4" s="27"/>
      <c r="F4" s="3"/>
    </row>
    <row r="5" spans="1:6" s="6" customFormat="1" ht="41.25" customHeight="1">
      <c r="A5" s="26" t="s">
        <v>2</v>
      </c>
      <c r="B5" s="26"/>
      <c r="C5" s="26"/>
      <c r="D5" s="26"/>
      <c r="E5" s="26"/>
      <c r="F5" s="5"/>
    </row>
    <row r="6" ht="6" customHeight="1"/>
    <row r="7" spans="1:6" ht="42.75" customHeight="1">
      <c r="A7" s="28" t="s">
        <v>3</v>
      </c>
      <c r="B7" s="28"/>
      <c r="C7" s="28"/>
      <c r="D7" s="28"/>
      <c r="E7" s="28"/>
      <c r="F7" s="29"/>
    </row>
    <row r="8" spans="1:5" ht="9" customHeight="1">
      <c r="A8" s="30"/>
      <c r="B8" s="30"/>
      <c r="C8" s="30"/>
      <c r="D8" s="30"/>
      <c r="E8" s="30"/>
    </row>
    <row r="9" spans="1:7" ht="24.75" customHeight="1">
      <c r="A9" s="15" t="s">
        <v>4</v>
      </c>
      <c r="B9" s="15">
        <f>+B11+B19</f>
        <v>103703705</v>
      </c>
      <c r="C9" s="14"/>
      <c r="D9" s="15" t="s">
        <v>5</v>
      </c>
      <c r="E9" s="15">
        <f>+E11+E15+E19</f>
        <v>3942102</v>
      </c>
      <c r="F9" s="21"/>
      <c r="G9" s="31"/>
    </row>
    <row r="10" spans="1:7" ht="9.75" customHeight="1">
      <c r="A10" s="14"/>
      <c r="B10" s="14"/>
      <c r="C10" s="14"/>
      <c r="D10" s="14"/>
      <c r="E10" s="14"/>
      <c r="F10" s="21"/>
      <c r="G10" s="31"/>
    </row>
    <row r="11" spans="1:7" ht="19.5" customHeight="1">
      <c r="A11" s="14" t="s">
        <v>6</v>
      </c>
      <c r="B11" s="14">
        <f>SUM(B12:B18)</f>
        <v>98907882</v>
      </c>
      <c r="C11" s="14"/>
      <c r="D11" s="14" t="s">
        <v>7</v>
      </c>
      <c r="E11" s="14">
        <f>+E12+E13</f>
        <v>650</v>
      </c>
      <c r="F11" s="21"/>
      <c r="G11" s="31"/>
    </row>
    <row r="12" spans="1:7" ht="19.5" customHeight="1">
      <c r="A12" s="14" t="s">
        <v>8</v>
      </c>
      <c r="B12" s="14">
        <f>ROUND(('[3]BG - EERR'!$J$16/1000),0)</f>
        <v>13342132</v>
      </c>
      <c r="C12" s="14"/>
      <c r="D12" s="14" t="s">
        <v>9</v>
      </c>
      <c r="E12" s="14">
        <v>0</v>
      </c>
      <c r="F12" s="21"/>
      <c r="G12" s="31"/>
    </row>
    <row r="13" spans="1:7" ht="19.5" customHeight="1">
      <c r="A13" s="14" t="s">
        <v>10</v>
      </c>
      <c r="B13" s="14">
        <f>ROUND(('[3]BG - EERR'!$J$24/1000),0)</f>
        <v>21553043</v>
      </c>
      <c r="C13" s="14"/>
      <c r="D13" s="14" t="s">
        <v>11</v>
      </c>
      <c r="E13" s="14">
        <f>ROUND(('[3]BG - EERR'!$J$877/1000),0)</f>
        <v>650</v>
      </c>
      <c r="F13" s="21"/>
      <c r="G13" s="31"/>
    </row>
    <row r="14" spans="1:7" ht="19.5" customHeight="1">
      <c r="A14" s="14" t="s">
        <v>12</v>
      </c>
      <c r="B14" s="14">
        <f>ROUND(('[3]BG - EERR'!$J$58/1000),0)</f>
        <v>1812914</v>
      </c>
      <c r="C14" s="14"/>
      <c r="D14" s="14"/>
      <c r="E14" s="14"/>
      <c r="F14" s="21"/>
      <c r="G14" s="31"/>
    </row>
    <row r="15" spans="1:7" ht="19.5" customHeight="1">
      <c r="A15" s="14" t="s">
        <v>13</v>
      </c>
      <c r="B15" s="14">
        <f>ROUND(('[3]BG - EERR'!$J$65/1000),0)</f>
        <v>62199781</v>
      </c>
      <c r="C15" s="14"/>
      <c r="D15" s="14" t="s">
        <v>14</v>
      </c>
      <c r="E15" s="14">
        <f>+E16</f>
        <v>52629</v>
      </c>
      <c r="F15" s="21"/>
      <c r="G15" s="31"/>
    </row>
    <row r="16" spans="1:7" ht="19.5" customHeight="1">
      <c r="A16" s="14" t="s">
        <v>15</v>
      </c>
      <c r="B16" s="14">
        <f>ROUND(('[3]BG - EERR'!$J$77/1000),0)</f>
        <v>12</v>
      </c>
      <c r="C16" s="14"/>
      <c r="D16" s="14" t="s">
        <v>16</v>
      </c>
      <c r="E16" s="14">
        <f>ROUND(('[3]BG - EERR'!$J$898/1000),0)</f>
        <v>52629</v>
      </c>
      <c r="F16" s="21"/>
      <c r="G16" s="31"/>
    </row>
    <row r="17" spans="1:7" ht="17.25" customHeight="1">
      <c r="A17" s="14"/>
      <c r="B17" s="14"/>
      <c r="C17" s="14"/>
      <c r="D17" s="14"/>
      <c r="E17" s="14"/>
      <c r="F17" s="21"/>
      <c r="G17" s="31"/>
    </row>
    <row r="18" spans="1:7" ht="11.25" customHeight="1" hidden="1">
      <c r="A18" s="14"/>
      <c r="B18" s="14"/>
      <c r="C18" s="14"/>
      <c r="D18" s="14"/>
      <c r="E18" s="14"/>
      <c r="F18" s="21"/>
      <c r="G18" s="31"/>
    </row>
    <row r="19" spans="1:7" ht="20.25" customHeight="1">
      <c r="A19" s="14" t="s">
        <v>17</v>
      </c>
      <c r="B19" s="14">
        <f>+B20+B21</f>
        <v>4795823</v>
      </c>
      <c r="C19" s="14"/>
      <c r="D19" s="14" t="s">
        <v>18</v>
      </c>
      <c r="E19" s="14">
        <f>+E20</f>
        <v>3888823</v>
      </c>
      <c r="F19" s="21"/>
      <c r="G19" s="31"/>
    </row>
    <row r="20" spans="1:7" ht="20.25" customHeight="1">
      <c r="A20" s="14" t="s">
        <v>19</v>
      </c>
      <c r="B20" s="14">
        <f>ROUND(('[3]BG - EERR'!$J$100/1000),0)</f>
        <v>4406177</v>
      </c>
      <c r="C20" s="14"/>
      <c r="D20" s="14" t="s">
        <v>20</v>
      </c>
      <c r="E20" s="14">
        <f>ROUND(('[3]BG - EERR'!$J$903/1000),0)</f>
        <v>3888823</v>
      </c>
      <c r="F20" s="21"/>
      <c r="G20" s="31"/>
    </row>
    <row r="21" spans="1:7" ht="20.25" customHeight="1">
      <c r="A21" s="14" t="s">
        <v>21</v>
      </c>
      <c r="B21" s="14">
        <f>ROUND(('[3]BG - EERR'!$J$118/1000),0)</f>
        <v>389646</v>
      </c>
      <c r="C21" s="14"/>
      <c r="D21" s="14"/>
      <c r="E21" s="14"/>
      <c r="F21" s="21"/>
      <c r="G21" s="31"/>
    </row>
    <row r="22" spans="1:7" ht="12" customHeight="1">
      <c r="A22" s="14"/>
      <c r="B22" s="14"/>
      <c r="C22" s="14"/>
      <c r="D22" s="14"/>
      <c r="E22" s="14"/>
      <c r="F22" s="21"/>
      <c r="G22" s="31"/>
    </row>
    <row r="23" spans="1:7" ht="17.25" customHeight="1">
      <c r="A23" s="14"/>
      <c r="B23" s="14"/>
      <c r="C23" s="14"/>
      <c r="D23" s="14"/>
      <c r="E23" s="14"/>
      <c r="F23" s="21"/>
      <c r="G23" s="31"/>
    </row>
    <row r="24" spans="1:7" ht="21" customHeight="1">
      <c r="A24" s="15" t="s">
        <v>22</v>
      </c>
      <c r="B24" s="15">
        <f>+B29+B33+B36</f>
        <v>21258109</v>
      </c>
      <c r="C24" s="14"/>
      <c r="D24" s="15" t="s">
        <v>23</v>
      </c>
      <c r="E24" s="15">
        <f>+E26+E32+E36+E39+E29</f>
        <v>117052815</v>
      </c>
      <c r="F24" s="21"/>
      <c r="G24" s="31"/>
    </row>
    <row r="25" spans="1:7" ht="17.25" customHeight="1">
      <c r="A25" s="14"/>
      <c r="B25" s="14"/>
      <c r="C25" s="14"/>
      <c r="D25" s="14"/>
      <c r="E25" s="14"/>
      <c r="F25" s="21"/>
      <c r="G25" s="31"/>
    </row>
    <row r="26" spans="1:7" ht="17.25" customHeight="1">
      <c r="A26" s="14"/>
      <c r="B26" s="14"/>
      <c r="C26" s="14"/>
      <c r="D26" s="14" t="s">
        <v>24</v>
      </c>
      <c r="E26" s="14">
        <f>+E27</f>
        <v>31958471</v>
      </c>
      <c r="F26" s="21"/>
      <c r="G26" s="31"/>
    </row>
    <row r="27" spans="1:7" ht="17.25" customHeight="1">
      <c r="A27" s="14"/>
      <c r="B27" s="14"/>
      <c r="C27" s="14"/>
      <c r="D27" s="14" t="s">
        <v>25</v>
      </c>
      <c r="E27" s="14">
        <f>ROUND(('[3]BG - EERR'!$J$930/1000),0)</f>
        <v>31958471</v>
      </c>
      <c r="F27" s="21"/>
      <c r="G27" s="31"/>
    </row>
    <row r="28" spans="1:7" ht="17.25" customHeight="1">
      <c r="A28" s="14"/>
      <c r="B28" s="14"/>
      <c r="C28" s="14"/>
      <c r="D28" s="14"/>
      <c r="E28" s="14"/>
      <c r="F28" s="21"/>
      <c r="G28" s="31"/>
    </row>
    <row r="29" spans="1:7" ht="19.5" customHeight="1">
      <c r="A29" s="14" t="s">
        <v>26</v>
      </c>
      <c r="B29" s="14">
        <f>+B30+B31</f>
        <v>12773781</v>
      </c>
      <c r="C29" s="14"/>
      <c r="D29" s="14" t="s">
        <v>27</v>
      </c>
      <c r="E29" s="14">
        <f>+E30</f>
        <v>14034850</v>
      </c>
      <c r="F29" s="21"/>
      <c r="G29" s="31"/>
    </row>
    <row r="30" spans="1:7" ht="19.5" customHeight="1">
      <c r="A30" s="14" t="s">
        <v>28</v>
      </c>
      <c r="B30" s="14">
        <f>ROUND(('[3]BG - EERR'!$J$134/1000),0)</f>
        <v>12773780</v>
      </c>
      <c r="C30" s="14"/>
      <c r="D30" s="14" t="s">
        <v>29</v>
      </c>
      <c r="E30" s="14">
        <f>ROUND(('[3]BG - EERR'!$J$933/1000),0)</f>
        <v>14034850</v>
      </c>
      <c r="F30" s="21"/>
      <c r="G30" s="31"/>
    </row>
    <row r="31" spans="1:7" ht="19.5" customHeight="1">
      <c r="A31" s="14" t="s">
        <v>30</v>
      </c>
      <c r="B31" s="14">
        <f>ROUND(('[3]BG - EERR'!$J$173/1000),0)</f>
        <v>1</v>
      </c>
      <c r="C31" s="14"/>
      <c r="D31" s="14"/>
      <c r="E31" s="14"/>
      <c r="F31" s="21"/>
      <c r="G31" s="31"/>
    </row>
    <row r="32" spans="1:7" ht="17.25" customHeight="1">
      <c r="A32" s="14"/>
      <c r="B32" s="14"/>
      <c r="C32" s="14"/>
      <c r="D32" s="14" t="s">
        <v>31</v>
      </c>
      <c r="E32" s="14">
        <f>+E33+E34</f>
        <v>61377901</v>
      </c>
      <c r="F32" s="21"/>
      <c r="G32" s="31"/>
    </row>
    <row r="33" spans="1:7" ht="18" customHeight="1">
      <c r="A33" s="14" t="s">
        <v>32</v>
      </c>
      <c r="B33" s="14">
        <f>+B34</f>
        <v>839760</v>
      </c>
      <c r="C33" s="14"/>
      <c r="D33" s="14" t="s">
        <v>28</v>
      </c>
      <c r="E33" s="14">
        <f>ROUND(('[3]BG - EERR'!$J$967/1000),0)</f>
        <v>61377335</v>
      </c>
      <c r="F33" s="21"/>
      <c r="G33" s="31"/>
    </row>
    <row r="34" spans="1:7" ht="18" customHeight="1">
      <c r="A34" s="14" t="s">
        <v>33</v>
      </c>
      <c r="B34" s="14">
        <f>ROUND(('[3]BG - EERR'!$J$202/1000),0)</f>
        <v>839760</v>
      </c>
      <c r="C34" s="14"/>
      <c r="D34" s="14" t="s">
        <v>30</v>
      </c>
      <c r="E34" s="14">
        <f>ROUND(('[3]BG - EERR'!$J$1305/1000),0)</f>
        <v>566</v>
      </c>
      <c r="F34" s="21"/>
      <c r="G34" s="31"/>
    </row>
    <row r="35" spans="1:7" ht="18" customHeight="1">
      <c r="A35" s="14"/>
      <c r="B35" s="14"/>
      <c r="C35" s="14"/>
      <c r="D35" s="14"/>
      <c r="E35" s="14"/>
      <c r="F35" s="21"/>
      <c r="G35" s="31"/>
    </row>
    <row r="36" spans="1:7" ht="19.5" customHeight="1">
      <c r="A36" s="14" t="s">
        <v>34</v>
      </c>
      <c r="B36" s="14">
        <f>SUM(B37:B42)</f>
        <v>7644568</v>
      </c>
      <c r="C36" s="14"/>
      <c r="D36" s="14" t="s">
        <v>35</v>
      </c>
      <c r="E36" s="14">
        <f>+E37</f>
        <v>9100413</v>
      </c>
      <c r="F36" s="21"/>
      <c r="G36" s="31"/>
    </row>
    <row r="37" spans="1:7" ht="19.5" customHeight="1">
      <c r="A37" s="14" t="s">
        <v>36</v>
      </c>
      <c r="B37" s="14">
        <f>ROUND(('[3]BG - EERR'!$J$320/1000),0)</f>
        <v>7545243</v>
      </c>
      <c r="C37" s="14"/>
      <c r="D37" s="14" t="s">
        <v>37</v>
      </c>
      <c r="E37" s="14">
        <f>ROUND(('[3]BG - EERR'!$J$1313/1000),0)</f>
        <v>9100413</v>
      </c>
      <c r="F37" s="21"/>
      <c r="G37" s="31"/>
    </row>
    <row r="38" spans="1:7" ht="19.5" customHeight="1">
      <c r="A38" s="14" t="s">
        <v>38</v>
      </c>
      <c r="B38" s="14">
        <f>ROUND(('[3]BG - EERR'!$J$358/1000),0)</f>
        <v>95151</v>
      </c>
      <c r="C38" s="14"/>
      <c r="D38" s="14"/>
      <c r="E38" s="14"/>
      <c r="F38" s="21"/>
      <c r="G38" s="31"/>
    </row>
    <row r="39" spans="1:7" ht="19.5" customHeight="1">
      <c r="A39" s="14" t="s">
        <v>39</v>
      </c>
      <c r="B39" s="14">
        <f>ROUND(('[3]BG - EERR'!$J$386/1000),0)</f>
        <v>1256</v>
      </c>
      <c r="C39" s="14"/>
      <c r="D39" s="14" t="s">
        <v>40</v>
      </c>
      <c r="E39" s="14">
        <f>SUM(E40:E43)</f>
        <v>581180</v>
      </c>
      <c r="F39" s="21"/>
      <c r="G39" s="31"/>
    </row>
    <row r="40" spans="1:7" ht="19.5" customHeight="1">
      <c r="A40" s="14" t="s">
        <v>41</v>
      </c>
      <c r="B40" s="14">
        <f>ROUND(('[3]BG - EERR'!$J$391/1000),0)</f>
        <v>0</v>
      </c>
      <c r="C40" s="14"/>
      <c r="D40" s="14" t="s">
        <v>42</v>
      </c>
      <c r="E40" s="14">
        <f>ROUND(('[3]BG - EERR'!$J$1435/1000),0)</f>
        <v>25120</v>
      </c>
      <c r="F40" s="21"/>
      <c r="G40" s="31"/>
    </row>
    <row r="41" spans="1:7" ht="19.5" customHeight="1">
      <c r="A41" s="14" t="s">
        <v>43</v>
      </c>
      <c r="B41" s="14">
        <f>ROUND(('[3]BG - EERR'!$J$413/1000),0)</f>
        <v>1</v>
      </c>
      <c r="C41" s="14"/>
      <c r="D41" s="14" t="s">
        <v>44</v>
      </c>
      <c r="E41" s="14">
        <f>ROUND(('[3]BG - EERR'!$J$1454/1000),0)</f>
        <v>6651</v>
      </c>
      <c r="F41" s="21"/>
      <c r="G41" s="31"/>
    </row>
    <row r="42" spans="1:7" ht="18" customHeight="1">
      <c r="A42" s="14" t="s">
        <v>45</v>
      </c>
      <c r="B42" s="14">
        <f>ROUND(('[3]BG - EERR'!$J$434/1000),0)</f>
        <v>2917</v>
      </c>
      <c r="C42" s="14"/>
      <c r="D42" s="14" t="s">
        <v>43</v>
      </c>
      <c r="E42" s="14">
        <f>ROUND(('[3]BG - EERR'!$J$1458/1000),0)</f>
        <v>459144</v>
      </c>
      <c r="F42" s="21"/>
      <c r="G42" s="31"/>
    </row>
    <row r="43" spans="1:7" ht="18" customHeight="1">
      <c r="A43" s="14"/>
      <c r="B43" s="14"/>
      <c r="C43" s="14"/>
      <c r="D43" s="14" t="s">
        <v>46</v>
      </c>
      <c r="E43" s="13">
        <f>ROUND(('[3]BG - EERR'!$J$1486/1000),0)</f>
        <v>90265</v>
      </c>
      <c r="F43" s="21"/>
      <c r="G43" s="31"/>
    </row>
    <row r="44" spans="1:7" ht="9" customHeight="1">
      <c r="A44" s="14"/>
      <c r="B44" s="14"/>
      <c r="C44" s="14"/>
      <c r="D44" s="14"/>
      <c r="E44" s="14"/>
      <c r="F44" s="21"/>
      <c r="G44" s="31"/>
    </row>
    <row r="45" spans="1:7" ht="19.5" customHeight="1">
      <c r="A45" s="14"/>
      <c r="B45" s="14"/>
      <c r="C45" s="14"/>
      <c r="D45" s="15" t="s">
        <v>47</v>
      </c>
      <c r="E45" s="15">
        <f>+E24+E9</f>
        <v>120994917</v>
      </c>
      <c r="F45" s="21"/>
      <c r="G45" s="31"/>
    </row>
    <row r="46" spans="1:7" ht="19.5" customHeight="1">
      <c r="A46" s="14"/>
      <c r="B46" s="14"/>
      <c r="C46" s="14"/>
      <c r="D46" s="14" t="s">
        <v>48</v>
      </c>
      <c r="E46" s="14">
        <f>SUM(E47:E49)</f>
        <v>3966897</v>
      </c>
      <c r="F46" s="21"/>
      <c r="G46" s="31"/>
    </row>
    <row r="47" spans="1:7" ht="19.5" customHeight="1">
      <c r="A47" s="14"/>
      <c r="B47" s="14"/>
      <c r="C47" s="14"/>
      <c r="D47" s="14" t="s">
        <v>49</v>
      </c>
      <c r="E47" s="14">
        <f>ROUND(('[3]BG - EERR'!$J$1555/1000),0)</f>
        <v>515756</v>
      </c>
      <c r="F47" s="21"/>
      <c r="G47" s="31"/>
    </row>
    <row r="48" spans="1:7" ht="24.75" customHeight="1" hidden="1">
      <c r="A48" s="14"/>
      <c r="B48" s="14"/>
      <c r="C48" s="14"/>
      <c r="D48" s="14" t="s">
        <v>50</v>
      </c>
      <c r="E48" s="14">
        <f>ROUND(('[3]BG - EERR'!$J$1558/1000+'[3]BG - EERR'!$J$1564/1000),0)</f>
        <v>3091046</v>
      </c>
      <c r="F48" s="21"/>
      <c r="G48" s="31"/>
    </row>
    <row r="49" spans="1:8" ht="19.5" customHeight="1">
      <c r="A49" s="14"/>
      <c r="B49" s="14"/>
      <c r="C49" s="14"/>
      <c r="D49" s="14" t="s">
        <v>51</v>
      </c>
      <c r="E49" s="14">
        <f>ROUND(('[3]BG - EERR'!$J$1977/1000),0)</f>
        <v>360095</v>
      </c>
      <c r="F49" s="21"/>
      <c r="G49" s="32"/>
      <c r="H49" s="33"/>
    </row>
    <row r="50" spans="1:7" ht="15">
      <c r="A50" s="14"/>
      <c r="B50" s="14"/>
      <c r="C50" s="14"/>
      <c r="D50" s="14"/>
      <c r="E50" s="14"/>
      <c r="F50" s="21"/>
      <c r="G50" s="32"/>
    </row>
    <row r="51" spans="1:7" ht="15.75">
      <c r="A51" s="14" t="s">
        <v>52</v>
      </c>
      <c r="B51" s="14">
        <f>+B9+B24</f>
        <v>124961814</v>
      </c>
      <c r="C51" s="14"/>
      <c r="D51" s="15" t="s">
        <v>53</v>
      </c>
      <c r="E51" s="15">
        <f>+E46+E45</f>
        <v>124961814</v>
      </c>
      <c r="F51" s="21"/>
      <c r="G51" s="32"/>
    </row>
    <row r="52" spans="1:8" ht="17.25" customHeight="1">
      <c r="A52" s="15"/>
      <c r="B52" s="15"/>
      <c r="C52" s="14"/>
      <c r="D52" s="15"/>
      <c r="E52" s="15"/>
      <c r="F52" s="21"/>
      <c r="G52" s="32"/>
      <c r="H52" s="34"/>
    </row>
    <row r="53" spans="1:7" ht="17.25" customHeight="1">
      <c r="A53" s="14" t="s">
        <v>70</v>
      </c>
      <c r="B53" s="14">
        <f>ROUND(('[3]BG - EERR'!$J$873/1000),0)</f>
        <v>202088435</v>
      </c>
      <c r="C53" s="14"/>
      <c r="D53" s="14" t="s">
        <v>71</v>
      </c>
      <c r="E53" s="14">
        <f>ROUND(('[3]BG - EERR'!$J$1587/1000),0)</f>
        <v>202088435</v>
      </c>
      <c r="F53" s="21"/>
      <c r="G53" s="32"/>
    </row>
    <row r="54" spans="1:7" ht="17.25" customHeight="1">
      <c r="A54" s="14"/>
      <c r="B54" s="14"/>
      <c r="C54" s="14"/>
      <c r="D54" s="14"/>
      <c r="E54" s="14"/>
      <c r="F54" s="21"/>
      <c r="G54" s="32"/>
    </row>
    <row r="55" spans="1:7" ht="15">
      <c r="A55" s="14" t="s">
        <v>54</v>
      </c>
      <c r="B55" s="14"/>
      <c r="C55" s="14"/>
      <c r="D55" s="14"/>
      <c r="E55" s="14"/>
      <c r="F55" s="21"/>
      <c r="G55" s="35"/>
    </row>
    <row r="56" spans="1:7" s="10" customFormat="1" ht="35.25" customHeight="1">
      <c r="A56" s="25"/>
      <c r="B56" s="25"/>
      <c r="C56" s="25"/>
      <c r="D56" s="25"/>
      <c r="E56" s="25"/>
      <c r="F56" s="22"/>
      <c r="G56" s="36"/>
    </row>
    <row r="57" spans="1:7" s="11" customFormat="1" ht="15">
      <c r="A57" s="16" t="s">
        <v>55</v>
      </c>
      <c r="B57" s="16"/>
      <c r="C57" s="16"/>
      <c r="D57" s="16" t="s">
        <v>56</v>
      </c>
      <c r="E57" s="16"/>
      <c r="F57" s="22"/>
      <c r="G57" s="37"/>
    </row>
    <row r="58" spans="1:7" s="12" customFormat="1" ht="32.25" customHeight="1">
      <c r="A58" s="15"/>
      <c r="B58" s="15"/>
      <c r="C58" s="15"/>
      <c r="D58" s="15"/>
      <c r="E58" s="14"/>
      <c r="F58" s="21"/>
      <c r="G58" s="36"/>
    </row>
    <row r="59" spans="1:7" ht="15">
      <c r="A59" s="14" t="s">
        <v>57</v>
      </c>
      <c r="B59" s="14">
        <f>ROUND(('[3]BG - EERR'!$J$1661/1000),0)</f>
        <v>906623</v>
      </c>
      <c r="C59" s="14"/>
      <c r="D59" s="14" t="s">
        <v>58</v>
      </c>
      <c r="E59" s="14">
        <f>ROUND(('[3]BG - EERR'!$J$1792/1000),0)</f>
        <v>33186</v>
      </c>
      <c r="F59" s="21"/>
      <c r="G59" s="35"/>
    </row>
    <row r="60" spans="1:8" ht="21.75" customHeight="1">
      <c r="A60" s="14" t="s">
        <v>59</v>
      </c>
      <c r="B60" s="14">
        <f>ROUND(('[3]BG - EERR'!$J$1763/1000),0)</f>
        <v>5723</v>
      </c>
      <c r="C60" s="14"/>
      <c r="D60" s="14" t="s">
        <v>60</v>
      </c>
      <c r="E60" s="14">
        <f>ROUND(('[3]BG - EERR'!$J$1819/1000),0)</f>
        <v>327024</v>
      </c>
      <c r="F60" s="21"/>
      <c r="G60" s="30"/>
      <c r="H60" s="30"/>
    </row>
    <row r="61" spans="1:8" ht="21.75" customHeight="1">
      <c r="A61" s="14"/>
      <c r="B61" s="14"/>
      <c r="C61" s="14"/>
      <c r="D61" s="14" t="s">
        <v>61</v>
      </c>
      <c r="E61" s="14">
        <f>ROUND(('[3]BG - EERR'!$J$1944/1000),0)</f>
        <v>106545</v>
      </c>
      <c r="F61" s="21"/>
      <c r="G61" s="30"/>
      <c r="H61" s="30"/>
    </row>
    <row r="62" spans="1:8" ht="21.75" customHeight="1">
      <c r="A62" s="14"/>
      <c r="B62" s="14"/>
      <c r="C62" s="14"/>
      <c r="D62" s="14"/>
      <c r="E62" s="14"/>
      <c r="F62" s="21"/>
      <c r="G62" s="30"/>
      <c r="H62" s="30"/>
    </row>
    <row r="63" spans="1:8" ht="21.75" customHeight="1">
      <c r="A63" s="14" t="s">
        <v>62</v>
      </c>
      <c r="B63" s="14">
        <f>SUM(B59:B62)</f>
        <v>912346</v>
      </c>
      <c r="C63" s="14"/>
      <c r="D63" s="14" t="s">
        <v>63</v>
      </c>
      <c r="E63" s="14">
        <f>SUM(E59:E62)</f>
        <v>466755</v>
      </c>
      <c r="F63" s="21"/>
      <c r="G63" s="30"/>
      <c r="H63" s="30"/>
    </row>
    <row r="64" spans="1:8" ht="21.75" customHeight="1">
      <c r="A64" s="15"/>
      <c r="B64" s="15"/>
      <c r="C64" s="14"/>
      <c r="D64" s="15"/>
      <c r="E64" s="15"/>
      <c r="F64" s="21"/>
      <c r="G64" s="30"/>
      <c r="H64" s="30"/>
    </row>
    <row r="65" spans="1:7" ht="21.75" customHeight="1">
      <c r="A65" s="14"/>
      <c r="B65" s="14"/>
      <c r="C65" s="14"/>
      <c r="D65" s="14" t="s">
        <v>67</v>
      </c>
      <c r="E65" s="14">
        <f>+B63-E63</f>
        <v>445591</v>
      </c>
      <c r="F65" s="21"/>
      <c r="G65" s="35"/>
    </row>
    <row r="66" spans="1:7" ht="34.5" customHeight="1">
      <c r="A66" s="17"/>
      <c r="B66" s="16"/>
      <c r="C66" s="16"/>
      <c r="D66" s="18"/>
      <c r="E66" s="14"/>
      <c r="F66" s="21"/>
      <c r="G66" s="35"/>
    </row>
    <row r="67" spans="1:7" ht="3" customHeight="1">
      <c r="A67" s="16"/>
      <c r="B67" s="16"/>
      <c r="C67" s="16"/>
      <c r="D67" s="14" t="s">
        <v>68</v>
      </c>
      <c r="E67" s="14">
        <f>ROUND(('[3]BG - EERR'!$J$1957/1000),0)</f>
        <v>18</v>
      </c>
      <c r="F67" s="21"/>
      <c r="G67" s="35"/>
    </row>
    <row r="68" spans="1:7" ht="21.75" customHeight="1">
      <c r="A68" s="16"/>
      <c r="B68" s="16"/>
      <c r="C68" s="16"/>
      <c r="D68" s="14" t="s">
        <v>69</v>
      </c>
      <c r="E68" s="14">
        <f>ROUND(('[3]BG - EERR'!$J$1960/1000),0)</f>
        <v>-2</v>
      </c>
      <c r="F68" s="21"/>
      <c r="G68" s="35"/>
    </row>
    <row r="69" spans="1:7" ht="27" customHeight="1">
      <c r="A69" s="16"/>
      <c r="B69" s="16"/>
      <c r="C69" s="16"/>
      <c r="D69" s="14"/>
      <c r="E69" s="14"/>
      <c r="F69" s="21"/>
      <c r="G69" s="35"/>
    </row>
    <row r="70" spans="1:7" ht="28.5" customHeight="1">
      <c r="A70" s="16"/>
      <c r="B70" s="16"/>
      <c r="C70" s="16"/>
      <c r="D70" s="14" t="s">
        <v>64</v>
      </c>
      <c r="E70" s="19">
        <f>+E65+E67+E68</f>
        <v>445607</v>
      </c>
      <c r="F70" s="21"/>
      <c r="G70" s="35"/>
    </row>
    <row r="71" spans="1:7" ht="31.5" customHeight="1">
      <c r="A71" s="17"/>
      <c r="B71" s="16"/>
      <c r="C71" s="16"/>
      <c r="D71" s="18"/>
      <c r="E71" s="14"/>
      <c r="F71" s="21"/>
      <c r="G71" s="35"/>
    </row>
    <row r="72" spans="1:7" ht="23.25" customHeight="1">
      <c r="A72" s="20"/>
      <c r="B72" s="16"/>
      <c r="C72" s="16"/>
      <c r="D72" s="14" t="s">
        <v>65</v>
      </c>
      <c r="E72" s="14">
        <f>ROUND(('[3]BG - EERR'!$J$1964/1000),0)</f>
        <v>-85512</v>
      </c>
      <c r="F72" s="21"/>
      <c r="G72" s="35"/>
    </row>
    <row r="73" spans="1:7" ht="18" customHeight="1">
      <c r="A73" s="16"/>
      <c r="B73" s="16"/>
      <c r="C73" s="16"/>
      <c r="D73" s="14"/>
      <c r="E73" s="14"/>
      <c r="F73" s="21"/>
      <c r="G73" s="35"/>
    </row>
    <row r="74" spans="1:7" ht="18.75" customHeight="1">
      <c r="A74" s="16"/>
      <c r="B74" s="16"/>
      <c r="C74" s="16"/>
      <c r="D74" s="14" t="s">
        <v>66</v>
      </c>
      <c r="E74" s="19">
        <f>SUM(E70:E72)</f>
        <v>360095</v>
      </c>
      <c r="F74" s="21"/>
      <c r="G74" s="35"/>
    </row>
    <row r="75" spans="1:7" ht="24.75" customHeight="1">
      <c r="A75" s="16"/>
      <c r="B75" s="16"/>
      <c r="C75" s="16"/>
      <c r="D75" s="15"/>
      <c r="E75" s="15"/>
      <c r="F75" s="21"/>
      <c r="G75" s="32"/>
    </row>
    <row r="76" spans="1:7" ht="13.5" customHeight="1">
      <c r="A76" s="38"/>
      <c r="B76" s="39"/>
      <c r="C76" s="38"/>
      <c r="D76" s="40"/>
      <c r="E76" s="41"/>
      <c r="F76" s="24"/>
      <c r="G76" s="42"/>
    </row>
    <row r="77" spans="1:7" ht="11.25" customHeight="1" thickBot="1">
      <c r="A77" s="43"/>
      <c r="B77" s="44"/>
      <c r="C77" s="45"/>
      <c r="D77" s="46"/>
      <c r="E77" s="46"/>
      <c r="F77" s="24"/>
      <c r="G77" s="42"/>
    </row>
    <row r="78" spans="1:7" ht="15">
      <c r="A78" s="23"/>
      <c r="B78" s="13"/>
      <c r="C78" s="13"/>
      <c r="D78" s="13"/>
      <c r="E78" s="13"/>
      <c r="F78" s="24"/>
      <c r="G78" s="42"/>
    </row>
    <row r="79" spans="4:7" ht="15">
      <c r="D79" s="47"/>
      <c r="G79" s="42"/>
    </row>
    <row r="80" ht="15">
      <c r="G80" s="42"/>
    </row>
    <row r="81" ht="15">
      <c r="G81" s="42"/>
    </row>
    <row r="82" ht="15">
      <c r="G82" s="42"/>
    </row>
    <row r="83" ht="15">
      <c r="G83" s="42"/>
    </row>
  </sheetData>
  <sheetProtection/>
  <mergeCells count="7">
    <mergeCell ref="A1:E1"/>
    <mergeCell ref="A56:E56"/>
    <mergeCell ref="A2:E2"/>
    <mergeCell ref="A3:E3"/>
    <mergeCell ref="A4:E4"/>
    <mergeCell ref="A5:E5"/>
    <mergeCell ref="A7:E7"/>
  </mergeCells>
  <printOptions/>
  <pageMargins left="0.96" right="0.46" top="0.78" bottom="0.78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Franklin</dc:creator>
  <cp:keywords/>
  <dc:description/>
  <cp:lastModifiedBy>Usi Administrador</cp:lastModifiedBy>
  <dcterms:created xsi:type="dcterms:W3CDTF">2013-02-20T21:42:13Z</dcterms:created>
  <dcterms:modified xsi:type="dcterms:W3CDTF">2013-10-01T19:19:38Z</dcterms:modified>
  <cp:category/>
  <cp:version/>
  <cp:contentType/>
  <cp:contentStatus/>
</cp:coreProperties>
</file>